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13920" windowHeight="5100" tabRatio="786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</sheets>
  <definedNames>
    <definedName name="_xlnm.Print_Area" localSheetId="0">'Lista Tablas'!$A$2:$H$52</definedName>
    <definedName name="_xlnm.Print_Area" localSheetId="1">'Tabla 1'!$B$8:$AC$172</definedName>
    <definedName name="_xlnm.Print_Area" localSheetId="10">'Tabla 10'!$B$8:$AC$172</definedName>
    <definedName name="_xlnm.Print_Area" localSheetId="11">'Tabla 11'!$B$8:$AC$172</definedName>
    <definedName name="_xlnm.Print_Area" localSheetId="12">'Tabla 12'!$B$8:$AC$172</definedName>
    <definedName name="_xlnm.Print_Area" localSheetId="2">'Tabla 2'!$B$8:$AC$172</definedName>
    <definedName name="_xlnm.Print_Area" localSheetId="3">'Tabla 3'!$B$8:$AC$172</definedName>
    <definedName name="_xlnm.Print_Area" localSheetId="4">'Tabla 4'!$B$8:$AC$172</definedName>
    <definedName name="_xlnm.Print_Area" localSheetId="5">'Tabla 5'!$B$8:$AC$172</definedName>
    <definedName name="_xlnm.Print_Area" localSheetId="6">'Tabla 6'!$B$8:$AC$172</definedName>
    <definedName name="_xlnm.Print_Area" localSheetId="7">'Tabla 7'!$B$8:$AC$172</definedName>
    <definedName name="_xlnm.Print_Area" localSheetId="8">'Tabla 8'!$B$8:$AC$172</definedName>
    <definedName name="_xlnm.Print_Area" localSheetId="9">'Tabla 9'!$B$8:$AC$172</definedName>
    <definedName name="_xlnm.Print_Titles" localSheetId="1">'Tabla 1'!$2:$5</definedName>
    <definedName name="_xlnm.Print_Titles" localSheetId="10">'Tabla 10'!$2:$5</definedName>
    <definedName name="_xlnm.Print_Titles" localSheetId="11">'Tabla 11'!$2:$5</definedName>
    <definedName name="_xlnm.Print_Titles" localSheetId="12">'Tabla 12'!$2:$5</definedName>
    <definedName name="_xlnm.Print_Titles" localSheetId="2">'Tabla 2'!$2:$5</definedName>
    <definedName name="_xlnm.Print_Titles" localSheetId="3">'Tabla 3'!$2:$5</definedName>
    <definedName name="_xlnm.Print_Titles" localSheetId="4">'Tabla 4'!$2:$5</definedName>
    <definedName name="_xlnm.Print_Titles" localSheetId="5">'Tabla 5'!$2:$5</definedName>
    <definedName name="_xlnm.Print_Titles" localSheetId="6">'Tabla 6'!$2:$5</definedName>
    <definedName name="_xlnm.Print_Titles" localSheetId="7">'Tabla 7'!$2:$5</definedName>
    <definedName name="_xlnm.Print_Titles" localSheetId="8">'Tabla 8'!$2:$5</definedName>
    <definedName name="_xlnm.Print_Titles" localSheetId="9">'Tabla 9'!$2:$5</definedName>
  </definedNames>
  <calcPr fullCalcOnLoad="1"/>
</workbook>
</file>

<file path=xl/sharedStrings.xml><?xml version="1.0" encoding="utf-8"?>
<sst xmlns="http://schemas.openxmlformats.org/spreadsheetml/2006/main" count="6894" uniqueCount="204">
  <si>
    <t>Contabilidad Nacional de España</t>
  </si>
  <si>
    <t>Cuentas del sector Instituciones financieras y sus subsectores</t>
  </si>
  <si>
    <t xml:space="preserve">Cuentas corrientes </t>
  </si>
  <si>
    <r>
      <t>I</t>
    </r>
    <r>
      <rPr>
        <sz val="12"/>
        <rFont val="Univers"/>
        <family val="2"/>
      </rPr>
      <t>. Cuenta de producción</t>
    </r>
  </si>
  <si>
    <t>Empleos</t>
  </si>
  <si>
    <t>Código</t>
  </si>
  <si>
    <t>Operaciones y otros flujos</t>
  </si>
  <si>
    <t>Recursos</t>
  </si>
  <si>
    <t>S.12</t>
  </si>
  <si>
    <t>S.121</t>
  </si>
  <si>
    <t>S.122</t>
  </si>
  <si>
    <t>S.123</t>
  </si>
  <si>
    <t>S.124</t>
  </si>
  <si>
    <t>S.125</t>
  </si>
  <si>
    <t xml:space="preserve"> y saldos contables</t>
  </si>
  <si>
    <t>Institucio-</t>
  </si>
  <si>
    <t>Banco</t>
  </si>
  <si>
    <t>Otras insti-</t>
  </si>
  <si>
    <t>Otros in-</t>
  </si>
  <si>
    <t>Auxilia-</t>
  </si>
  <si>
    <t>Empresas</t>
  </si>
  <si>
    <t>nes finan-</t>
  </si>
  <si>
    <t>Central</t>
  </si>
  <si>
    <t xml:space="preserve">tuiciones </t>
  </si>
  <si>
    <t>termedia-</t>
  </si>
  <si>
    <t>res finan-</t>
  </si>
  <si>
    <t>cieras</t>
  </si>
  <si>
    <t>financieras</t>
  </si>
  <si>
    <t>rios finan-</t>
  </si>
  <si>
    <t>cieros</t>
  </si>
  <si>
    <t>y fondos de</t>
  </si>
  <si>
    <t>monetarias</t>
  </si>
  <si>
    <t>cieros (*)</t>
  </si>
  <si>
    <t>pensiones</t>
  </si>
  <si>
    <t/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</si>
  <si>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</si>
  <si>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</si>
  <si>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</si>
  <si>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</si>
  <si>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</si>
  <si>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</si>
  <si>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</si>
  <si>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</si>
  <si>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P.2</t>
  </si>
  <si>
    <t>Consumos intermedios</t>
  </si>
  <si>
    <t>B.1b</t>
  </si>
  <si>
    <t>Valor añadido bruto</t>
  </si>
  <si>
    <t>K.1</t>
  </si>
  <si>
    <t>Consumo de capital fijo</t>
  </si>
  <si>
    <t>B.1n</t>
  </si>
  <si>
    <t>Valor añadido neto</t>
  </si>
  <si>
    <r>
      <t>II</t>
    </r>
    <r>
      <rPr>
        <sz val="12"/>
        <rFont val="Univers"/>
        <family val="2"/>
      </rPr>
      <t>. 1.1 Cuenta de explotación</t>
    </r>
  </si>
  <si>
    <t>D.1</t>
  </si>
  <si>
    <t>Remuneración de los asalariados</t>
  </si>
  <si>
    <t>D.11</t>
  </si>
  <si>
    <t>Sueldos y salarios</t>
  </si>
  <si>
    <t>D.12</t>
  </si>
  <si>
    <t xml:space="preserve">Cotizaciones sociales a cargo de </t>
  </si>
  <si>
    <t>los empleadores</t>
  </si>
  <si>
    <t>D.121</t>
  </si>
  <si>
    <t xml:space="preserve">   Cotizaciones sociales efectivas</t>
  </si>
  <si>
    <t>D.122</t>
  </si>
  <si>
    <t xml:space="preserve">   Cotizaciones sociales imputadas </t>
  </si>
  <si>
    <t>D.29</t>
  </si>
  <si>
    <t xml:space="preserve">Otros impuestos sobre la </t>
  </si>
  <si>
    <t>producción</t>
  </si>
  <si>
    <t>D.39</t>
  </si>
  <si>
    <t>Otras subvenciones a la producción</t>
  </si>
  <si>
    <t>B.2b</t>
  </si>
  <si>
    <t>Excedente de explotación bruto</t>
  </si>
  <si>
    <t>B.2n</t>
  </si>
  <si>
    <t>Excedente de explotación neto</t>
  </si>
  <si>
    <r>
      <t>II</t>
    </r>
    <r>
      <rPr>
        <sz val="12"/>
        <rFont val="Univers"/>
        <family val="2"/>
      </rPr>
      <t>. 1.2 Cuenta de asignación de la renta primaria</t>
    </r>
  </si>
  <si>
    <t>D.4</t>
  </si>
  <si>
    <t>Rentas de la propiedad</t>
  </si>
  <si>
    <t>D.41</t>
  </si>
  <si>
    <t>Intereses</t>
  </si>
  <si>
    <t>D.42</t>
  </si>
  <si>
    <t>Rentas distribuidas de las sociedades</t>
  </si>
  <si>
    <t>D.43</t>
  </si>
  <si>
    <t>Beneficios reinvertidos de las inver-</t>
  </si>
  <si>
    <t>siones directas del/en el exterior</t>
  </si>
  <si>
    <t>D.44</t>
  </si>
  <si>
    <t xml:space="preserve">Rentas de la propiedad atribuidas a </t>
  </si>
  <si>
    <t>los asegurados</t>
  </si>
  <si>
    <t>D.45</t>
  </si>
  <si>
    <t>Rentas de la tierra</t>
  </si>
  <si>
    <t>B.5b</t>
  </si>
  <si>
    <t>Saldo de rentas primarias bruto</t>
  </si>
  <si>
    <t>B.5n</t>
  </si>
  <si>
    <t>Saldo de rentas primarias neto</t>
  </si>
  <si>
    <r>
      <t>II</t>
    </r>
    <r>
      <rPr>
        <sz val="12"/>
        <rFont val="Univers"/>
        <family val="2"/>
      </rPr>
      <t>. 2 Cuenta de distribución secundaria de la renta</t>
    </r>
  </si>
  <si>
    <t>D.5</t>
  </si>
  <si>
    <t xml:space="preserve">Impuestos corrientes sobre la renta, el </t>
  </si>
  <si>
    <t>patrimonio, etc.</t>
  </si>
  <si>
    <t>D.61</t>
  </si>
  <si>
    <t>Cotizaciones sociales</t>
  </si>
  <si>
    <t>D.611</t>
  </si>
  <si>
    <t>Cotizaciones sociales efectivas</t>
  </si>
  <si>
    <t>D.612</t>
  </si>
  <si>
    <t>Cotizaciones sociales imputadas</t>
  </si>
  <si>
    <t>D.62</t>
  </si>
  <si>
    <t xml:space="preserve">Prestaciones sociales distintas de las </t>
  </si>
  <si>
    <t>transferencias sociales en especie</t>
  </si>
  <si>
    <t>D.622</t>
  </si>
  <si>
    <t xml:space="preserve">Prestaciones sociales de sistemas </t>
  </si>
  <si>
    <t>privados con constitución de reservas</t>
  </si>
  <si>
    <t>D.623</t>
  </si>
  <si>
    <t xml:space="preserve">Prestaciones sociales directas de los </t>
  </si>
  <si>
    <t>empleadores</t>
  </si>
  <si>
    <t>D.7</t>
  </si>
  <si>
    <t>Otras transferencias corrientes</t>
  </si>
  <si>
    <t>D.71</t>
  </si>
  <si>
    <t xml:space="preserve"> Primas netas de seguro no vida</t>
  </si>
  <si>
    <t>D.72</t>
  </si>
  <si>
    <t xml:space="preserve"> Indemnizaciones de seguro no vida</t>
  </si>
  <si>
    <t>D.75</t>
  </si>
  <si>
    <t xml:space="preserve"> Transferencias corrientes diversas</t>
  </si>
  <si>
    <t>B.6b</t>
  </si>
  <si>
    <t>Renta disponible bruta</t>
  </si>
  <si>
    <t>B.6n</t>
  </si>
  <si>
    <t>Renta disponible neta</t>
  </si>
  <si>
    <r>
      <t>II</t>
    </r>
    <r>
      <rPr>
        <sz val="12"/>
        <rFont val="Univers"/>
        <family val="2"/>
      </rPr>
      <t>. 4.1 Cuenta de utilización de la renta disponible</t>
    </r>
  </si>
  <si>
    <t>D.8</t>
  </si>
  <si>
    <t>Ajuste por la variación de la partici-</t>
  </si>
  <si>
    <t xml:space="preserve">pación neta de los hogares en las </t>
  </si>
  <si>
    <t>reservas de los fondos de pensiones</t>
  </si>
  <si>
    <t>B.8b</t>
  </si>
  <si>
    <t>Ahorro bruto</t>
  </si>
  <si>
    <t>B.8n</t>
  </si>
  <si>
    <t>Ahorro neto</t>
  </si>
  <si>
    <t>Cuentas de acumulación</t>
  </si>
  <si>
    <r>
      <t>III</t>
    </r>
    <r>
      <rPr>
        <sz val="12"/>
        <rFont val="Univers"/>
        <family val="2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</si>
  <si>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</si>
  <si>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</si>
  <si>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t>D.9</t>
  </si>
  <si>
    <t>Transferencias de capital, a cobrar</t>
  </si>
  <si>
    <t>D.92</t>
  </si>
  <si>
    <t xml:space="preserve"> Ayudas a la inversión</t>
  </si>
  <si>
    <t>D.99</t>
  </si>
  <si>
    <t xml:space="preserve"> Otras transferencias de capital</t>
  </si>
  <si>
    <t>Transferencias de capital, a pagar</t>
  </si>
  <si>
    <t>D.91</t>
  </si>
  <si>
    <t xml:space="preserve"> Impuestos sobre el capital</t>
  </si>
  <si>
    <t>B.10.1</t>
  </si>
  <si>
    <t xml:space="preserve">Variaciones del patrimonio neto </t>
  </si>
  <si>
    <t xml:space="preserve">debidas al ahorro y a las </t>
  </si>
  <si>
    <t>transferencias de capital</t>
  </si>
  <si>
    <r>
      <t>III</t>
    </r>
    <r>
      <rPr>
        <sz val="12"/>
        <rFont val="Univers"/>
        <family val="2"/>
      </rPr>
      <t>. 1.2 Cuenta de adquisiciones de activos no financieros</t>
    </r>
  </si>
  <si>
    <t>P.51</t>
  </si>
  <si>
    <t>Formación bruta de capital fijo</t>
  </si>
  <si>
    <t xml:space="preserve">Adquisiciones menos cesiones de </t>
  </si>
  <si>
    <t>K.2</t>
  </si>
  <si>
    <t xml:space="preserve">activos no financieros no </t>
  </si>
  <si>
    <t>producidos</t>
  </si>
  <si>
    <t>B.9</t>
  </si>
  <si>
    <t xml:space="preserve">Capacidad(+)/Necesidad(-) de </t>
  </si>
  <si>
    <t>financiación</t>
  </si>
  <si>
    <t>(*) Excepto empresas de seguro y fondos de pensiones</t>
  </si>
  <si>
    <t>Instituto Nacional de Estadística</t>
  </si>
  <si>
    <t>Tabla 2.</t>
  </si>
  <si>
    <t>Tabla 3.</t>
  </si>
  <si>
    <t>Tabla 4.</t>
  </si>
  <si>
    <t>P.5</t>
  </si>
  <si>
    <t>Formación bruta de capital</t>
  </si>
  <si>
    <t>Tabla 5.</t>
  </si>
  <si>
    <t>Tabla 6.</t>
  </si>
  <si>
    <t>Unidad: millones de euros</t>
  </si>
  <si>
    <t>de seguro</t>
  </si>
  <si>
    <t>Tabla 7.</t>
  </si>
  <si>
    <t>Tabla 8.</t>
  </si>
  <si>
    <t>Tabla 1.</t>
  </si>
  <si>
    <t>P.52/53</t>
  </si>
  <si>
    <t>Variación de existencias y adquisiciones menos cesiones de objetos valiosos</t>
  </si>
  <si>
    <t>Tabla 9.</t>
  </si>
  <si>
    <t>Tabla 10.</t>
  </si>
  <si>
    <t>Tabla 11.</t>
  </si>
  <si>
    <t>Tabla 12.</t>
  </si>
  <si>
    <t xml:space="preserve">Cuentas corrientes y cuentas de acumulación. Año 2008 </t>
  </si>
  <si>
    <t xml:space="preserve">Tabla 9. Cuentas corrientes y cuentas de acumulación. Año 2008 </t>
  </si>
  <si>
    <t xml:space="preserve">Cuentas corrientes y cuentas de acumulación. Año 2007 </t>
  </si>
  <si>
    <t xml:space="preserve">Tabla 8. Cuentas corrientes y cuentas de acumulación. Año 2007 </t>
  </si>
  <si>
    <t xml:space="preserve">Cuentas corrientes y cuentas de acumulación. Año 2006 </t>
  </si>
  <si>
    <t xml:space="preserve">Tabla 7. Cuentas corrientes y cuentas de acumulación. Año 2006 </t>
  </si>
  <si>
    <t xml:space="preserve">Cuentas corrientes y cuentas de acumulación. Año 2005 </t>
  </si>
  <si>
    <t xml:space="preserve">Tabla 6. Cuentas corrientes y cuentas de acumulación. Año 2005 </t>
  </si>
  <si>
    <t xml:space="preserve">Cuentas corrientes y cuentas de acumulación. Año 2004 </t>
  </si>
  <si>
    <t xml:space="preserve">Tabla 5. Cuentas corrientes y cuentas de acumulación. Año 2004 </t>
  </si>
  <si>
    <t xml:space="preserve">Cuentas corrientes y cuentas de acumulación. Año 2003 </t>
  </si>
  <si>
    <t xml:space="preserve">Tabla 4. Cuentas corrientes y cuentas de acumulación. Año 2003 </t>
  </si>
  <si>
    <t xml:space="preserve">Cuentas corrientes y cuentas de acumulación. Año 2002 </t>
  </si>
  <si>
    <t xml:space="preserve">Tabla 3. Cuentas corrientes y cuentas de acumulación. Año 2002 </t>
  </si>
  <si>
    <t xml:space="preserve">Cuentas corrientes y cuentas de acumulación. Año 2001 </t>
  </si>
  <si>
    <t xml:space="preserve">Tabla 2. Cuentas corrientes y cuentas de acumulación. Año 2001 </t>
  </si>
  <si>
    <t xml:space="preserve">Cuentas corrientes y cuentas de acumulación. Año 2000 </t>
  </si>
  <si>
    <t xml:space="preserve">Tabla 1. Cuentas corrientes y cuentas de acumulación. Año 2000 </t>
  </si>
  <si>
    <t>Cuentas corrientes y cuentas de acumulación. Año 2009 (P)</t>
  </si>
  <si>
    <t>Tabla 10. Cuentas corrientes y cuentas de acumulación. Año 2009 (P)</t>
  </si>
  <si>
    <t>(P)</t>
  </si>
  <si>
    <t>Cuentas corrientes y cuentas de acumulación. Año 2010 (P)</t>
  </si>
  <si>
    <t>Tabla 11. Cuentas corrientes y cuentas de acumulación. Año 2010 (P)</t>
  </si>
  <si>
    <t>Cuentas corrientes y cuentas de acumulación. Año 2011 (A)</t>
  </si>
  <si>
    <t>Tabla 12. Cuentas corrientes y cuentas de acumulación. Año 2011 (A)</t>
  </si>
  <si>
    <t>(A)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</si>
</sst>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</numFmts>
  <fonts count="72">
    <font>
      <sz val="10"/>
      <name val="Arial"/>
      <family val="0"/>
    </font>
    <font>
      <sz val="10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sz val="7"/>
      <name val="Univers"/>
      <family val="2"/>
    </font>
    <font>
      <sz val="7"/>
      <color indexed="23"/>
      <name val="Univers"/>
      <family val="2"/>
    </font>
    <font>
      <sz val="8"/>
      <color indexed="23"/>
      <name val="Univers"/>
      <family val="2"/>
    </font>
    <font>
      <b/>
      <sz val="7"/>
      <name val="Univers"/>
      <family val="2"/>
    </font>
    <font>
      <b/>
      <sz val="8"/>
      <color indexed="23"/>
      <name val="Univers"/>
      <family val="2"/>
    </font>
    <font>
      <b/>
      <i/>
      <sz val="7"/>
      <name val="Univers"/>
      <family val="2"/>
    </font>
    <font>
      <b/>
      <i/>
      <sz val="8"/>
      <name val="Univers"/>
      <family val="2"/>
    </font>
    <font>
      <sz val="10"/>
      <name val="MS Sans Serif"/>
      <family val="2"/>
    </font>
    <font>
      <i/>
      <sz val="7"/>
      <name val="Univers"/>
      <family val="2"/>
    </font>
    <font>
      <i/>
      <sz val="8"/>
      <name val="Univers"/>
      <family val="2"/>
    </font>
    <font>
      <i/>
      <sz val="10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"/>
      <color indexed="23"/>
      <name val="MS Sans Serif"/>
      <family val="2"/>
    </font>
    <font>
      <b/>
      <sz val="8"/>
      <name val="MS Sans Serif"/>
      <family val="2"/>
    </font>
    <font>
      <b/>
      <sz val="18"/>
      <color indexed="16"/>
      <name val="Univers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8"/>
      <name val="MS Sans Serif"/>
      <family val="2"/>
    </font>
    <font>
      <sz val="9"/>
      <name val="Arial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4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1" applyNumberFormat="0" applyAlignment="0" applyProtection="0"/>
    <xf numFmtId="0" fontId="59" fillId="19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4" borderId="0" applyNumberFormat="0" applyBorder="0" applyAlignment="0" applyProtection="0"/>
    <xf numFmtId="0" fontId="62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5" fillId="18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67">
    <xf numFmtId="0" fontId="0" fillId="0" borderId="0" xfId="0" applyAlignment="1">
      <alignment/>
    </xf>
    <xf numFmtId="194" fontId="1" fillId="0" borderId="0" xfId="0" applyNumberFormat="1" applyFont="1" applyFill="1" applyAlignment="1">
      <alignment/>
    </xf>
    <xf numFmtId="194" fontId="1" fillId="0" borderId="0" xfId="0" applyNumberFormat="1" applyFont="1" applyAlignment="1">
      <alignment/>
    </xf>
    <xf numFmtId="194" fontId="2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8" fillId="0" borderId="0" xfId="0" applyNumberFormat="1" applyFont="1" applyAlignment="1">
      <alignment/>
    </xf>
    <xf numFmtId="194" fontId="8" fillId="0" borderId="0" xfId="0" applyNumberFormat="1" applyFont="1" applyFill="1" applyAlignment="1">
      <alignment/>
    </xf>
    <xf numFmtId="194" fontId="8" fillId="0" borderId="0" xfId="0" applyNumberFormat="1" applyFont="1" applyAlignment="1">
      <alignment/>
    </xf>
    <xf numFmtId="194" fontId="11" fillId="0" borderId="0" xfId="0" applyNumberFormat="1" applyFont="1" applyFill="1" applyAlignment="1">
      <alignment/>
    </xf>
    <xf numFmtId="194" fontId="14" fillId="0" borderId="0" xfId="0" applyNumberFormat="1" applyFont="1" applyFill="1" applyAlignment="1">
      <alignment/>
    </xf>
    <xf numFmtId="194" fontId="14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194" fontId="9" fillId="0" borderId="0" xfId="0" applyNumberFormat="1" applyFont="1" applyAlignment="1">
      <alignment/>
    </xf>
    <xf numFmtId="194" fontId="18" fillId="0" borderId="0" xfId="0" applyNumberFormat="1" applyFont="1" applyFill="1" applyAlignment="1">
      <alignment/>
    </xf>
    <xf numFmtId="194" fontId="18" fillId="0" borderId="0" xfId="0" applyNumberFormat="1" applyFont="1" applyAlignment="1">
      <alignment/>
    </xf>
    <xf numFmtId="194" fontId="1" fillId="0" borderId="0" xfId="0" applyNumberFormat="1" applyFont="1" applyFill="1" applyBorder="1" applyAlignment="1">
      <alignment/>
    </xf>
    <xf numFmtId="194" fontId="22" fillId="0" borderId="0" xfId="0" applyNumberFormat="1" applyFont="1" applyFill="1" applyBorder="1" applyAlignment="1">
      <alignment/>
    </xf>
    <xf numFmtId="194" fontId="1" fillId="0" borderId="0" xfId="0" applyNumberFormat="1" applyFont="1" applyBorder="1" applyAlignment="1">
      <alignment/>
    </xf>
    <xf numFmtId="194" fontId="24" fillId="0" borderId="0" xfId="0" applyNumberFormat="1" applyFont="1" applyFill="1" applyAlignment="1">
      <alignment/>
    </xf>
    <xf numFmtId="194" fontId="24" fillId="0" borderId="0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194" fontId="8" fillId="0" borderId="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4" fontId="14" fillId="0" borderId="0" xfId="0" applyNumberFormat="1" applyFont="1" applyAlignment="1">
      <alignment/>
    </xf>
    <xf numFmtId="194" fontId="8" fillId="0" borderId="0" xfId="0" applyNumberFormat="1" applyFont="1" applyBorder="1" applyAlignment="1">
      <alignment/>
    </xf>
    <xf numFmtId="0" fontId="0" fillId="4" borderId="0" xfId="54" applyFill="1">
      <alignment/>
      <protection/>
    </xf>
    <xf numFmtId="0" fontId="3" fillId="4" borderId="0" xfId="54" applyFont="1" applyFill="1" applyAlignment="1">
      <alignment horizontal="left" vertical="top"/>
      <protection/>
    </xf>
    <xf numFmtId="0" fontId="3" fillId="14" borderId="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vertical="center"/>
      <protection/>
    </xf>
    <xf numFmtId="194" fontId="1" fillId="0" borderId="0" xfId="0" applyNumberFormat="1" applyFont="1" applyFill="1" applyBorder="1" applyAlignment="1">
      <alignment/>
    </xf>
    <xf numFmtId="0" fontId="33" fillId="0" borderId="10" xfId="45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4" fillId="4" borderId="0" xfId="0" applyNumberFormat="1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3" fontId="2" fillId="4" borderId="0" xfId="0" applyNumberFormat="1" applyFont="1" applyFill="1" applyBorder="1" applyAlignment="1" applyProtection="1">
      <alignment horizontal="left" vertical="center"/>
      <protection/>
    </xf>
    <xf numFmtId="3" fontId="7" fillId="4" borderId="0" xfId="0" applyNumberFormat="1" applyFont="1" applyFill="1" applyBorder="1" applyAlignment="1" applyProtection="1">
      <alignment/>
      <protection/>
    </xf>
    <xf numFmtId="3" fontId="8" fillId="4" borderId="0" xfId="0" applyNumberFormat="1" applyFont="1" applyFill="1" applyBorder="1" applyAlignment="1" applyProtection="1">
      <alignment horizontal="right"/>
      <protection/>
    </xf>
    <xf numFmtId="3" fontId="7" fillId="14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5" fillId="14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6" fillId="14" borderId="0" xfId="0" applyNumberFormat="1" applyFont="1" applyFill="1" applyAlignment="1">
      <alignment vertical="center"/>
    </xf>
    <xf numFmtId="3" fontId="9" fillId="14" borderId="0" xfId="0" applyNumberFormat="1" applyFont="1" applyFill="1" applyBorder="1" applyAlignment="1" applyProtection="1">
      <alignment vertical="center"/>
      <protection/>
    </xf>
    <xf numFmtId="3" fontId="8" fillId="14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14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14" borderId="0" xfId="0" applyNumberFormat="1" applyFont="1" applyFill="1" applyBorder="1" applyAlignment="1" applyProtection="1">
      <alignment horizontal="left" vertical="top"/>
      <protection/>
    </xf>
    <xf numFmtId="3" fontId="8" fillId="0" borderId="0" xfId="0" applyNumberFormat="1" applyFont="1" applyAlignment="1">
      <alignment/>
    </xf>
    <xf numFmtId="3" fontId="9" fillId="14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8" fillId="14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Alignment="1">
      <alignment/>
    </xf>
    <xf numFmtId="3" fontId="9" fillId="14" borderId="0" xfId="0" applyNumberFormat="1" applyFont="1" applyFill="1" applyBorder="1" applyAlignment="1">
      <alignment horizontal="left" vertical="center"/>
    </xf>
    <xf numFmtId="3" fontId="8" fillId="14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 applyProtection="1">
      <alignment horizontal="left" vertical="top"/>
      <protection/>
    </xf>
    <xf numFmtId="3" fontId="9" fillId="14" borderId="0" xfId="0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 applyProtection="1">
      <alignment horizontal="left" vertical="top"/>
      <protection/>
    </xf>
    <xf numFmtId="3" fontId="8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0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Alignment="1" applyProtection="1">
      <alignment horizontal="left"/>
      <protection/>
    </xf>
    <xf numFmtId="3" fontId="9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>
      <alignment/>
    </xf>
    <xf numFmtId="3" fontId="17" fillId="0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 horizontal="left"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8" fillId="0" borderId="0" xfId="53" applyNumberFormat="1" applyFont="1" applyBorder="1" applyAlignment="1" applyProtection="1">
      <alignment horizontal="left"/>
      <protection/>
    </xf>
    <xf numFmtId="3" fontId="8" fillId="0" borderId="0" xfId="53" applyNumberFormat="1" applyFont="1" applyBorder="1" applyAlignment="1" applyProtection="1">
      <alignment/>
      <protection/>
    </xf>
    <xf numFmtId="3" fontId="8" fillId="0" borderId="0" xfId="53" applyNumberFormat="1" applyFont="1" applyBorder="1" applyAlignment="1" applyProtection="1">
      <alignment wrapText="1"/>
      <protection/>
    </xf>
    <xf numFmtId="3" fontId="20" fillId="0" borderId="11" xfId="0" applyNumberFormat="1" applyFont="1" applyFill="1" applyBorder="1" applyAlignment="1" applyProtection="1">
      <alignment horizontal="right"/>
      <protection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 applyProtection="1">
      <alignment horizontal="left"/>
      <protection/>
    </xf>
    <xf numFmtId="3" fontId="20" fillId="0" borderId="11" xfId="0" applyNumberFormat="1" applyFont="1" applyFill="1" applyBorder="1" applyAlignment="1" applyProtection="1">
      <alignment horizontal="left"/>
      <protection/>
    </xf>
    <xf numFmtId="3" fontId="21" fillId="0" borderId="11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Alignment="1">
      <alignment/>
    </xf>
    <xf numFmtId="3" fontId="8" fillId="0" borderId="0" xfId="53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left"/>
      <protection/>
    </xf>
    <xf numFmtId="3" fontId="8" fillId="0" borderId="0" xfId="53" applyNumberFormat="1" applyFont="1" applyBorder="1" applyAlignment="1" applyProtection="1">
      <alignment vertical="top"/>
      <protection/>
    </xf>
    <xf numFmtId="3" fontId="23" fillId="0" borderId="0" xfId="0" applyNumberFormat="1" applyFont="1" applyAlignment="1">
      <alignment/>
    </xf>
    <xf numFmtId="3" fontId="14" fillId="0" borderId="0" xfId="53" applyNumberFormat="1" applyFont="1" applyBorder="1" applyAlignment="1" applyProtection="1">
      <alignment horizontal="left" vertical="center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14" fillId="0" borderId="11" xfId="0" applyNumberFormat="1" applyFont="1" applyFill="1" applyBorder="1" applyAlignment="1" applyProtection="1">
      <alignment horizontal="left"/>
      <protection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53" applyNumberFormat="1" applyFont="1" applyBorder="1" applyAlignment="1">
      <alignment vertical="center"/>
      <protection/>
    </xf>
    <xf numFmtId="3" fontId="8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9" fillId="0" borderId="0" xfId="53" applyNumberFormat="1" applyFont="1" applyBorder="1" applyAlignment="1" applyProtection="1">
      <alignment horizontal="left" vertical="center"/>
      <protection/>
    </xf>
    <xf numFmtId="3" fontId="9" fillId="0" borderId="0" xfId="53" applyNumberFormat="1" applyFont="1" applyBorder="1" applyAlignment="1" applyProtection="1">
      <alignment/>
      <protection/>
    </xf>
    <xf numFmtId="3" fontId="9" fillId="0" borderId="0" xfId="53" applyNumberFormat="1" applyFont="1" applyBorder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 horizontal="left" vertical="center" wrapText="1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>
      <alignment/>
    </xf>
    <xf numFmtId="3" fontId="21" fillId="0" borderId="11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 horizontal="left" vertical="center" wrapText="1"/>
      <protection/>
    </xf>
    <xf numFmtId="3" fontId="14" fillId="0" borderId="0" xfId="0" applyNumberFormat="1" applyFont="1" applyBorder="1" applyAlignment="1" applyProtection="1">
      <alignment vertical="center"/>
      <protection/>
    </xf>
    <xf numFmtId="3" fontId="14" fillId="0" borderId="0" xfId="0" applyNumberFormat="1" applyFont="1" applyBorder="1" applyAlignment="1" applyProtection="1">
      <alignment horizontal="left" vertical="center"/>
      <protection/>
    </xf>
    <xf numFmtId="3" fontId="27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 horizontal="left" vertical="top"/>
      <protection/>
    </xf>
    <xf numFmtId="3" fontId="13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 applyProtection="1">
      <alignment horizontal="left" vertical="center" wrapText="1"/>
      <protection/>
    </xf>
    <xf numFmtId="3" fontId="28" fillId="0" borderId="0" xfId="0" applyNumberFormat="1" applyFont="1" applyAlignment="1">
      <alignment/>
    </xf>
    <xf numFmtId="3" fontId="8" fillId="0" borderId="0" xfId="53" applyNumberFormat="1" applyFont="1" applyBorder="1" applyAlignment="1" applyProtection="1">
      <alignment horizontal="left" vertical="top"/>
      <protection/>
    </xf>
    <xf numFmtId="3" fontId="14" fillId="0" borderId="0" xfId="0" applyNumberFormat="1" applyFont="1" applyBorder="1" applyAlignment="1" applyProtection="1">
      <alignment vertical="top"/>
      <protection/>
    </xf>
    <xf numFmtId="3" fontId="8" fillId="0" borderId="0" xfId="0" applyNumberFormat="1" applyFont="1" applyBorder="1" applyAlignment="1" applyProtection="1">
      <alignment horizontal="left" vertical="top"/>
      <protection/>
    </xf>
    <xf numFmtId="3" fontId="9" fillId="0" borderId="0" xfId="0" applyNumberFormat="1" applyFont="1" applyBorder="1" applyAlignment="1" applyProtection="1">
      <alignment vertical="center"/>
      <protection/>
    </xf>
    <xf numFmtId="3" fontId="9" fillId="14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 horizontal="left" vertical="center"/>
      <protection/>
    </xf>
    <xf numFmtId="3" fontId="18" fillId="0" borderId="0" xfId="0" applyNumberFormat="1" applyFont="1" applyBorder="1" applyAlignment="1" applyProtection="1">
      <alignment horizontal="left" vertical="top"/>
      <protection/>
    </xf>
    <xf numFmtId="3" fontId="21" fillId="0" borderId="0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left" vertical="top"/>
      <protection/>
    </xf>
    <xf numFmtId="3" fontId="21" fillId="0" borderId="0" xfId="0" applyNumberFormat="1" applyFont="1" applyBorder="1" applyAlignment="1" applyProtection="1">
      <alignment vertical="top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15" fillId="0" borderId="10" xfId="0" applyNumberFormat="1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 horizontal="left"/>
      <protection/>
    </xf>
    <xf numFmtId="3" fontId="9" fillId="0" borderId="10" xfId="0" applyNumberFormat="1" applyFont="1" applyFill="1" applyBorder="1" applyAlignment="1" applyProtection="1">
      <alignment/>
      <protection/>
    </xf>
    <xf numFmtId="0" fontId="2" fillId="14" borderId="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3" fontId="11" fillId="0" borderId="0" xfId="0" applyNumberFormat="1" applyFont="1" applyAlignment="1">
      <alignment horizontal="left" indent="4"/>
    </xf>
    <xf numFmtId="3" fontId="34" fillId="0" borderId="0" xfId="0" applyNumberFormat="1" applyFont="1" applyAlignment="1">
      <alignment/>
    </xf>
    <xf numFmtId="3" fontId="14" fillId="0" borderId="0" xfId="0" applyNumberFormat="1" applyFont="1" applyFill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31" fillId="0" borderId="10" xfId="45" applyFill="1" applyBorder="1" applyAlignment="1" applyProtection="1">
      <alignment vertical="center"/>
      <protection/>
    </xf>
    <xf numFmtId="0" fontId="0" fillId="0" borderId="0" xfId="54" applyFill="1">
      <alignment/>
      <protection/>
    </xf>
    <xf numFmtId="0" fontId="29" fillId="0" borderId="0" xfId="54" applyFont="1" applyFill="1" applyAlignment="1">
      <alignment vertical="center"/>
      <protection/>
    </xf>
    <xf numFmtId="0" fontId="35" fillId="2" borderId="0" xfId="55" applyFont="1" applyFill="1" applyAlignment="1">
      <alignment horizontal="left"/>
      <protection/>
    </xf>
    <xf numFmtId="0" fontId="36" fillId="2" borderId="0" xfId="55" applyFont="1" applyFill="1" applyAlignment="1">
      <alignment horizontal="left"/>
      <protection/>
    </xf>
    <xf numFmtId="0" fontId="37" fillId="2" borderId="0" xfId="55" applyFont="1" applyFill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28125" style="162" customWidth="1"/>
    <col min="2" max="2" width="10.8515625" style="162" customWidth="1"/>
    <col min="3" max="4" width="11.421875" style="162" customWidth="1"/>
    <col min="5" max="5" width="16.7109375" style="162" customWidth="1"/>
    <col min="6" max="6" width="14.28125" style="162" customWidth="1"/>
    <col min="7" max="7" width="24.8515625" style="162" customWidth="1"/>
    <col min="8" max="8" width="7.28125" style="162" customWidth="1"/>
    <col min="9" max="9" width="5.421875" style="162" customWidth="1"/>
    <col min="10" max="16384" width="11.421875" style="162" customWidth="1"/>
  </cols>
  <sheetData>
    <row r="2" ht="22.5">
      <c r="B2" s="163" t="s">
        <v>159</v>
      </c>
    </row>
    <row r="3" ht="19.5" customHeight="1">
      <c r="B3" s="164" t="s">
        <v>0</v>
      </c>
    </row>
    <row r="4" ht="17.25" customHeight="1"/>
    <row r="5" spans="2:7" ht="23.25" customHeight="1" hidden="1">
      <c r="B5" s="26"/>
      <c r="C5" s="25"/>
      <c r="D5" s="25"/>
      <c r="E5" s="25"/>
      <c r="F5" s="25"/>
      <c r="G5" s="25"/>
    </row>
    <row r="6" spans="2:7" ht="23.25" customHeight="1" hidden="1">
      <c r="B6" s="26"/>
      <c r="C6" s="25"/>
      <c r="D6" s="25"/>
      <c r="E6" s="25"/>
      <c r="F6" s="25"/>
      <c r="G6" s="25"/>
    </row>
    <row r="7" spans="2:7" ht="18" customHeight="1" hidden="1">
      <c r="B7" s="25"/>
      <c r="C7" s="25"/>
      <c r="D7" s="25"/>
      <c r="E7" s="25"/>
      <c r="F7" s="25"/>
      <c r="G7" s="25"/>
    </row>
    <row r="8" spans="2:7" ht="27" customHeight="1">
      <c r="B8" s="153" t="s">
        <v>1</v>
      </c>
      <c r="C8" s="27"/>
      <c r="D8" s="27"/>
      <c r="E8" s="27"/>
      <c r="F8" s="27"/>
      <c r="G8" s="27"/>
    </row>
    <row r="9" ht="6.75" customHeight="1"/>
    <row r="10" spans="2:7" ht="18.75" customHeight="1" thickBot="1">
      <c r="B10" s="154" t="s">
        <v>171</v>
      </c>
      <c r="C10" s="30" t="s">
        <v>194</v>
      </c>
      <c r="D10" s="28"/>
      <c r="E10" s="28"/>
      <c r="F10" s="28"/>
      <c r="G10" s="28"/>
    </row>
    <row r="11" spans="2:7" ht="18.75" customHeight="1" thickBot="1">
      <c r="B11" s="154" t="s">
        <v>160</v>
      </c>
      <c r="C11" s="30" t="s">
        <v>192</v>
      </c>
      <c r="D11" s="161"/>
      <c r="E11" s="161"/>
      <c r="F11" s="161"/>
      <c r="G11" s="28"/>
    </row>
    <row r="12" spans="2:7" ht="18.75" customHeight="1" thickBot="1">
      <c r="B12" s="154" t="s">
        <v>161</v>
      </c>
      <c r="C12" s="30" t="s">
        <v>190</v>
      </c>
      <c r="D12" s="161"/>
      <c r="E12" s="161"/>
      <c r="F12" s="161"/>
      <c r="G12" s="28"/>
    </row>
    <row r="13" spans="2:7" ht="18.75" customHeight="1" thickBot="1">
      <c r="B13" s="154" t="s">
        <v>162</v>
      </c>
      <c r="C13" s="30" t="s">
        <v>188</v>
      </c>
      <c r="D13" s="161"/>
      <c r="E13" s="161"/>
      <c r="F13" s="161"/>
      <c r="G13" s="28"/>
    </row>
    <row r="14" spans="2:7" ht="18.75" customHeight="1" thickBot="1">
      <c r="B14" s="154" t="s">
        <v>165</v>
      </c>
      <c r="C14" s="30" t="s">
        <v>186</v>
      </c>
      <c r="D14" s="161"/>
      <c r="E14" s="161"/>
      <c r="F14" s="161"/>
      <c r="G14" s="28"/>
    </row>
    <row r="15" spans="2:7" ht="18.75" customHeight="1" thickBot="1">
      <c r="B15" s="154" t="s">
        <v>166</v>
      </c>
      <c r="C15" s="30" t="s">
        <v>184</v>
      </c>
      <c r="D15" s="161"/>
      <c r="E15" s="161"/>
      <c r="F15" s="161"/>
      <c r="G15" s="28"/>
    </row>
    <row r="16" spans="2:7" ht="18.75" customHeight="1" thickBot="1">
      <c r="B16" s="154" t="s">
        <v>169</v>
      </c>
      <c r="C16" s="30" t="s">
        <v>182</v>
      </c>
      <c r="D16" s="161"/>
      <c r="E16" s="161"/>
      <c r="F16" s="161"/>
      <c r="G16" s="28"/>
    </row>
    <row r="17" spans="2:7" ht="18.75" customHeight="1" thickBot="1">
      <c r="B17" s="154" t="s">
        <v>170</v>
      </c>
      <c r="C17" s="30" t="s">
        <v>180</v>
      </c>
      <c r="D17" s="161"/>
      <c r="E17" s="161"/>
      <c r="F17" s="161"/>
      <c r="G17" s="28"/>
    </row>
    <row r="18" spans="2:7" ht="18.75" customHeight="1" thickBot="1">
      <c r="B18" s="154" t="s">
        <v>174</v>
      </c>
      <c r="C18" s="30" t="s">
        <v>178</v>
      </c>
      <c r="D18" s="161"/>
      <c r="E18" s="161"/>
      <c r="F18" s="161"/>
      <c r="G18" s="28"/>
    </row>
    <row r="19" spans="2:7" ht="18.75" customHeight="1" thickBot="1">
      <c r="B19" s="154" t="s">
        <v>175</v>
      </c>
      <c r="C19" s="30" t="s">
        <v>196</v>
      </c>
      <c r="D19" s="161"/>
      <c r="E19" s="161"/>
      <c r="F19" s="161"/>
      <c r="G19" s="28"/>
    </row>
    <row r="20" spans="2:7" ht="18.75" customHeight="1" thickBot="1">
      <c r="B20" s="154" t="s">
        <v>176</v>
      </c>
      <c r="C20" s="30" t="s">
        <v>199</v>
      </c>
      <c r="D20" s="161"/>
      <c r="E20" s="161"/>
      <c r="F20" s="161"/>
      <c r="G20" s="28"/>
    </row>
    <row r="21" spans="2:7" ht="18.75" customHeight="1" thickBot="1">
      <c r="B21" s="154" t="s">
        <v>177</v>
      </c>
      <c r="C21" s="30" t="s">
        <v>201</v>
      </c>
      <c r="D21" s="161"/>
      <c r="E21" s="161"/>
      <c r="F21" s="161"/>
      <c r="G21" s="28"/>
    </row>
  </sheetData>
  <sheetProtection/>
  <hyperlinks>
    <hyperlink ref="C10" location="'Tabla 1'!A1" display="'Tabla 1'!A1"/>
    <hyperlink ref="C11" location="'Tabla 2'!A1" display="'Tabla 2'!A1"/>
    <hyperlink ref="C12" location="'Tabla 3'!A1" display="'Tabla 3'!A1"/>
    <hyperlink ref="C13" location="'Tabla 4'!A1" display="'Tabla 4'!A1"/>
    <hyperlink ref="C14" location="'Tabla 5'!A1" display="'Tabla 5'!A1"/>
    <hyperlink ref="C15" location="'Tabla 6'!A1" display="'Tabla 6'!A1"/>
    <hyperlink ref="C16" location="'Tabla 7'!A1" display="'Tabla 7'!A1"/>
    <hyperlink ref="C17" location="'Tabla 8'!A1" display="'Tabla 8'!A1"/>
    <hyperlink ref="C18" location="'Tabla 9'!A1" display="'Tabla 9'!A1"/>
    <hyperlink ref="C10:F10" location="'Tabla 1'!A1" display="'Tabla 1'!A1"/>
    <hyperlink ref="C11:F11" location="'Tabla 2'!A1" display="'Tabla 2'!A1"/>
    <hyperlink ref="C12:F12" location="'Tabla 3'!A1" display="'Tabla 3'!A1"/>
    <hyperlink ref="C13:F13" location="'Tabla 4'!A1" display="'Tabla 4'!A1"/>
    <hyperlink ref="C14:F14" location="'Tabla 5'!A1" display="'Tabla 5'!A1"/>
    <hyperlink ref="C15:F15" location="'Tabla 6'!A1" display="'Tabla 6'!A1"/>
    <hyperlink ref="C16:F16" location="'Tabla 7'!A1" display="'Tabla 7'!A1"/>
    <hyperlink ref="C17:F17" location="'Tabla 8'!A1" display="'Tabla 8'!A1"/>
    <hyperlink ref="C18:F18" location="'Tabla 9'!A1" display="'Tabla 9'!A1"/>
    <hyperlink ref="C19" location="'Tabla 9'!A1" display="'Tabla 9'!A1"/>
    <hyperlink ref="C19:F19" location="'Tabla 10'!A1" display="'Tabla 10'!A1"/>
    <hyperlink ref="C20" location="'Tabla 9'!A1" display="'Tabla 9'!A1"/>
    <hyperlink ref="C20:F20" location="'Tabla 11'!A1" display="'Tabla 11'!A1"/>
    <hyperlink ref="C21" location="'Tabla 9'!A1" display="'Tabla 9'!A1"/>
    <hyperlink ref="C21:F21" location="'Tabla 11'!A1" display="'Tabla 11'!A1"/>
    <hyperlink ref="C21:G21" location="'Tabla 12'!A1" display="'Tabla 12'!A1"/>
  </hyperlinks>
  <printOptions/>
  <pageMargins left="0.75" right="0.75" top="0.45" bottom="1" header="0" footer="0"/>
  <pageSetup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18427</v>
      </c>
      <c r="T20" s="68"/>
      <c r="U20" s="68">
        <f>SUM(U21:U23)</f>
        <v>6559</v>
      </c>
      <c r="V20" s="69"/>
      <c r="W20" s="68">
        <f>SUM(W21:W23)</f>
        <v>1111</v>
      </c>
      <c r="X20" s="69"/>
      <c r="Y20" s="68">
        <f>SUM(Y21:Y23)</f>
        <v>53477</v>
      </c>
      <c r="Z20" s="69"/>
      <c r="AA20" s="68">
        <f>SUM(AA21:AA23)</f>
        <v>473</v>
      </c>
      <c r="AB20" s="69"/>
      <c r="AC20" s="68">
        <f>SUM(S20+U20+W20+Y20+AA20)</f>
        <v>80047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18427</v>
      </c>
      <c r="T21" s="73"/>
      <c r="U21" s="73">
        <v>6559</v>
      </c>
      <c r="V21" s="74"/>
      <c r="W21" s="73">
        <v>1111</v>
      </c>
      <c r="X21" s="74"/>
      <c r="Y21" s="73">
        <v>53477</v>
      </c>
      <c r="Z21" s="74"/>
      <c r="AA21" s="73">
        <v>473</v>
      </c>
      <c r="AB21" s="74"/>
      <c r="AC21" s="73">
        <f>SUM(S21+U21+W21+Y21+AA21)</f>
        <v>80047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27290</v>
      </c>
      <c r="C24" s="66"/>
      <c r="D24" s="65">
        <v>211</v>
      </c>
      <c r="E24" s="66" t="s">
        <v>34</v>
      </c>
      <c r="F24" s="65">
        <v>12000</v>
      </c>
      <c r="G24" s="66"/>
      <c r="H24" s="65">
        <v>625</v>
      </c>
      <c r="I24" s="66"/>
      <c r="J24" s="65">
        <v>3981</v>
      </c>
      <c r="K24" s="66"/>
      <c r="L24" s="65">
        <v>10473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52757</v>
      </c>
      <c r="C25" s="76"/>
      <c r="D25" s="75">
        <f>AA20-D24</f>
        <v>262</v>
      </c>
      <c r="E25" s="76" t="s">
        <v>34</v>
      </c>
      <c r="F25" s="75">
        <f>Y20-F24</f>
        <v>41477</v>
      </c>
      <c r="G25" s="76"/>
      <c r="H25" s="75">
        <f>W20-H24</f>
        <v>486</v>
      </c>
      <c r="I25" s="76"/>
      <c r="J25" s="75">
        <f>U20-J24</f>
        <v>2578</v>
      </c>
      <c r="K25" s="76"/>
      <c r="L25" s="75">
        <f>S20-L24</f>
        <v>7954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5453</v>
      </c>
      <c r="C26" s="82"/>
      <c r="D26" s="65">
        <v>38</v>
      </c>
      <c r="E26" s="66" t="s">
        <v>34</v>
      </c>
      <c r="F26" s="65">
        <v>4515</v>
      </c>
      <c r="G26" s="66"/>
      <c r="H26" s="65">
        <v>289</v>
      </c>
      <c r="I26" s="66"/>
      <c r="J26" s="65">
        <v>30</v>
      </c>
      <c r="K26" s="66"/>
      <c r="L26" s="65">
        <v>581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47304</v>
      </c>
      <c r="C27" s="84"/>
      <c r="D27" s="83">
        <f>D25-D26</f>
        <v>224</v>
      </c>
      <c r="E27" s="84" t="s">
        <v>34</v>
      </c>
      <c r="F27" s="83">
        <f>F25-F26</f>
        <v>36962</v>
      </c>
      <c r="G27" s="84"/>
      <c r="H27" s="83">
        <f>H25-H26</f>
        <v>197</v>
      </c>
      <c r="I27" s="84"/>
      <c r="J27" s="83">
        <f>J25-J26</f>
        <v>2548</v>
      </c>
      <c r="K27" s="84"/>
      <c r="L27" s="83">
        <f>L25-L26</f>
        <v>7373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7954</v>
      </c>
      <c r="T39" s="68"/>
      <c r="U39" s="68">
        <f>J25</f>
        <v>2578</v>
      </c>
      <c r="V39" s="54"/>
      <c r="W39" s="68">
        <f>H25</f>
        <v>486</v>
      </c>
      <c r="X39" s="54"/>
      <c r="Y39" s="68">
        <f>F25</f>
        <v>41477</v>
      </c>
      <c r="Z39" s="54"/>
      <c r="AA39" s="68">
        <f>D25</f>
        <v>262</v>
      </c>
      <c r="AB39" s="54"/>
      <c r="AC39" s="68">
        <f>SUM(S39+U39+W39+Y39+AA39)</f>
        <v>52757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7373</v>
      </c>
      <c r="T40" s="90"/>
      <c r="U40" s="89">
        <f>J27</f>
        <v>2548</v>
      </c>
      <c r="V40" s="94"/>
      <c r="W40" s="89">
        <f>H27</f>
        <v>197</v>
      </c>
      <c r="X40" s="94"/>
      <c r="Y40" s="89">
        <f>F27</f>
        <v>36962</v>
      </c>
      <c r="Z40" s="94"/>
      <c r="AA40" s="89">
        <f>D27</f>
        <v>224</v>
      </c>
      <c r="AB40" s="94"/>
      <c r="AC40" s="89">
        <f>SUM(S40+U40+W40+Y40+AA40)</f>
        <v>47304</v>
      </c>
    </row>
    <row r="41" spans="2:29" s="15" customFormat="1" ht="12" customHeight="1">
      <c r="B41" s="81">
        <f>D41+F41+H41+J41+L41</f>
        <v>22937</v>
      </c>
      <c r="C41" s="68"/>
      <c r="D41" s="81">
        <f>D42+D43</f>
        <v>224</v>
      </c>
      <c r="E41" s="66">
        <v>0</v>
      </c>
      <c r="F41" s="81">
        <f>F42+F43</f>
        <v>18497</v>
      </c>
      <c r="G41" s="66"/>
      <c r="H41" s="81">
        <f>H42+H43</f>
        <v>290</v>
      </c>
      <c r="I41" s="66"/>
      <c r="J41" s="81">
        <f>J42+J43</f>
        <v>1159</v>
      </c>
      <c r="K41" s="66"/>
      <c r="L41" s="81">
        <f>L42+L43</f>
        <v>2767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17046</v>
      </c>
      <c r="C42" s="82"/>
      <c r="D42" s="96">
        <v>187</v>
      </c>
      <c r="E42" s="67">
        <v>0</v>
      </c>
      <c r="F42" s="96">
        <v>13416</v>
      </c>
      <c r="G42" s="67"/>
      <c r="H42" s="96">
        <v>222</v>
      </c>
      <c r="I42" s="67"/>
      <c r="J42" s="96">
        <v>969</v>
      </c>
      <c r="K42" s="67"/>
      <c r="L42" s="96">
        <v>2252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5891</v>
      </c>
      <c r="C43" s="68"/>
      <c r="D43" s="96">
        <f>D45+D46</f>
        <v>37</v>
      </c>
      <c r="E43" s="66">
        <v>0</v>
      </c>
      <c r="F43" s="96">
        <f>F45+F46</f>
        <v>5081</v>
      </c>
      <c r="G43" s="66"/>
      <c r="H43" s="96">
        <f>H45+H46</f>
        <v>68</v>
      </c>
      <c r="I43" s="66"/>
      <c r="J43" s="96">
        <f>J45+J46</f>
        <v>190</v>
      </c>
      <c r="K43" s="66"/>
      <c r="L43" s="96">
        <f>L45+L46</f>
        <v>515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4359</v>
      </c>
      <c r="C45" s="70"/>
      <c r="D45" s="70">
        <v>37</v>
      </c>
      <c r="E45" s="70">
        <v>0</v>
      </c>
      <c r="F45" s="70">
        <v>3581</v>
      </c>
      <c r="G45" s="70"/>
      <c r="H45" s="70">
        <v>46</v>
      </c>
      <c r="I45" s="70"/>
      <c r="J45" s="70">
        <v>180</v>
      </c>
      <c r="K45" s="70"/>
      <c r="L45" s="70">
        <v>515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1532</v>
      </c>
      <c r="C46" s="73"/>
      <c r="D46" s="102">
        <v>0</v>
      </c>
      <c r="E46" s="71">
        <v>0</v>
      </c>
      <c r="F46" s="102">
        <v>1500</v>
      </c>
      <c r="G46" s="71"/>
      <c r="H46" s="102">
        <v>22</v>
      </c>
      <c r="I46" s="71"/>
      <c r="J46" s="102">
        <v>10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498</v>
      </c>
      <c r="C47" s="104"/>
      <c r="D47" s="104">
        <v>0</v>
      </c>
      <c r="E47" s="104">
        <v>0</v>
      </c>
      <c r="F47" s="104">
        <v>382</v>
      </c>
      <c r="G47" s="104"/>
      <c r="H47" s="104">
        <v>31</v>
      </c>
      <c r="I47" s="104"/>
      <c r="J47" s="104">
        <v>13</v>
      </c>
      <c r="K47" s="104"/>
      <c r="L47" s="104">
        <v>72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-127</v>
      </c>
      <c r="C49" s="104"/>
      <c r="D49" s="104">
        <v>0</v>
      </c>
      <c r="E49" s="104">
        <v>0</v>
      </c>
      <c r="F49" s="104">
        <v>-87</v>
      </c>
      <c r="G49" s="104"/>
      <c r="H49" s="104">
        <v>-3</v>
      </c>
      <c r="I49" s="104"/>
      <c r="J49" s="104">
        <v>-7</v>
      </c>
      <c r="K49" s="104"/>
      <c r="L49" s="104">
        <v>-30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29449</v>
      </c>
      <c r="C50" s="108"/>
      <c r="D50" s="108">
        <f>AA39-D41-D47-D49</f>
        <v>38</v>
      </c>
      <c r="E50" s="108">
        <v>0</v>
      </c>
      <c r="F50" s="108">
        <f>Y39-F41-F47-F49</f>
        <v>22685</v>
      </c>
      <c r="G50" s="108"/>
      <c r="H50" s="108">
        <f>W39-H41-H47-H49</f>
        <v>168</v>
      </c>
      <c r="I50" s="108"/>
      <c r="J50" s="108">
        <f>U39-J41-J47-J49</f>
        <v>1413</v>
      </c>
      <c r="K50" s="108"/>
      <c r="L50" s="108">
        <f>S39-L41-L47-L49</f>
        <v>5145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23996</v>
      </c>
      <c r="C51" s="84"/>
      <c r="D51" s="83">
        <f>AA40-D41-D47-D49</f>
        <v>0</v>
      </c>
      <c r="E51" s="84">
        <v>0</v>
      </c>
      <c r="F51" s="83">
        <f>Y40-F41-F47-F49</f>
        <v>18170</v>
      </c>
      <c r="G51" s="84"/>
      <c r="H51" s="83">
        <f>W40-H41-H47-H49</f>
        <v>-121</v>
      </c>
      <c r="I51" s="84"/>
      <c r="J51" s="83">
        <f>U40-J41-J47-J49</f>
        <v>1383</v>
      </c>
      <c r="K51" s="84"/>
      <c r="L51" s="83">
        <f>S40-L41-L47-L49</f>
        <v>4564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5145</v>
      </c>
      <c r="T63" s="68"/>
      <c r="U63" s="68">
        <f>J50</f>
        <v>1413</v>
      </c>
      <c r="V63" s="54"/>
      <c r="W63" s="68">
        <f>H50</f>
        <v>168</v>
      </c>
      <c r="X63" s="54"/>
      <c r="Y63" s="68">
        <f>F50</f>
        <v>22685</v>
      </c>
      <c r="Z63" s="54"/>
      <c r="AA63" s="68">
        <f>D50</f>
        <v>38</v>
      </c>
      <c r="AB63" s="54"/>
      <c r="AC63" s="68">
        <f aca="true" t="shared" si="0" ref="AC63:AC68">SUM(S63+U63+W63+Y63+AA63)</f>
        <v>29449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4564</v>
      </c>
      <c r="T64" s="90"/>
      <c r="U64" s="89">
        <f>J51</f>
        <v>1383</v>
      </c>
      <c r="V64" s="94"/>
      <c r="W64" s="89">
        <f>H51</f>
        <v>-121</v>
      </c>
      <c r="X64" s="94"/>
      <c r="Y64" s="89">
        <f>F51</f>
        <v>18170</v>
      </c>
      <c r="Z64" s="94"/>
      <c r="AA64" s="89">
        <f>D51</f>
        <v>0</v>
      </c>
      <c r="AB64" s="94"/>
      <c r="AC64" s="89">
        <f t="shared" si="0"/>
        <v>23996</v>
      </c>
    </row>
    <row r="65" spans="2:29" s="15" customFormat="1" ht="12" customHeight="1">
      <c r="B65" s="104">
        <f>D65+F65+H65+J65+L65</f>
        <v>184359</v>
      </c>
      <c r="C65" s="104"/>
      <c r="D65" s="104">
        <f>D66+D67+D68+D70+D72</f>
        <v>4905</v>
      </c>
      <c r="E65" s="104">
        <v>0</v>
      </c>
      <c r="F65" s="104">
        <f>F66+F67+F68+F70+F72</f>
        <v>124800</v>
      </c>
      <c r="G65" s="104"/>
      <c r="H65" s="104">
        <f>H66+H67+H68+H70+H72</f>
        <v>33410</v>
      </c>
      <c r="I65" s="104"/>
      <c r="J65" s="104">
        <f>J66+J67+J68+J70+J72</f>
        <v>895</v>
      </c>
      <c r="K65" s="104"/>
      <c r="L65" s="104">
        <f>L66+L67+L68+L70+L72</f>
        <v>20349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20569</v>
      </c>
      <c r="T65" s="104"/>
      <c r="U65" s="104">
        <f>U66+U67+U68+U70+U72</f>
        <v>620</v>
      </c>
      <c r="V65" s="104"/>
      <c r="W65" s="104">
        <f>W66+W67+W68+W70+W72</f>
        <v>33729</v>
      </c>
      <c r="X65" s="104"/>
      <c r="Y65" s="104">
        <f>Y66+Y67+Y68+Y70+Y72</f>
        <v>132370</v>
      </c>
      <c r="Z65" s="104"/>
      <c r="AA65" s="104">
        <f>AA66+AA67+AA68+AA70+AA72</f>
        <v>5795</v>
      </c>
      <c r="AB65" s="104"/>
      <c r="AC65" s="104">
        <f t="shared" si="0"/>
        <v>193083</v>
      </c>
    </row>
    <row r="66" spans="2:29" s="19" customFormat="1" ht="12" customHeight="1">
      <c r="B66" s="118">
        <f>D66+F66+H66+J66+L66</f>
        <v>151942</v>
      </c>
      <c r="C66" s="118"/>
      <c r="D66" s="118">
        <v>2824</v>
      </c>
      <c r="E66" s="118">
        <v>0</v>
      </c>
      <c r="F66" s="118">
        <v>113926</v>
      </c>
      <c r="G66" s="118"/>
      <c r="H66" s="118">
        <v>32160</v>
      </c>
      <c r="I66" s="118"/>
      <c r="J66" s="118">
        <v>10</v>
      </c>
      <c r="K66" s="118"/>
      <c r="L66" s="118">
        <v>3022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19392</v>
      </c>
      <c r="T66" s="118"/>
      <c r="U66" s="118">
        <v>611</v>
      </c>
      <c r="V66" s="118"/>
      <c r="W66" s="118">
        <v>32559</v>
      </c>
      <c r="X66" s="118"/>
      <c r="Y66" s="118">
        <v>119745</v>
      </c>
      <c r="Z66" s="118"/>
      <c r="AA66" s="118">
        <v>5650</v>
      </c>
      <c r="AB66" s="118"/>
      <c r="AC66" s="118">
        <f t="shared" si="0"/>
        <v>177957</v>
      </c>
    </row>
    <row r="67" spans="2:29" s="19" customFormat="1" ht="12" customHeight="1">
      <c r="B67" s="118">
        <f>D67+F67+H67+J67+L67</f>
        <v>16266</v>
      </c>
      <c r="C67" s="118"/>
      <c r="D67" s="118">
        <v>2081</v>
      </c>
      <c r="E67" s="118">
        <v>0</v>
      </c>
      <c r="F67" s="118">
        <v>10208</v>
      </c>
      <c r="G67" s="118"/>
      <c r="H67" s="118">
        <v>1250</v>
      </c>
      <c r="I67" s="118"/>
      <c r="J67" s="118">
        <v>885</v>
      </c>
      <c r="K67" s="118"/>
      <c r="L67" s="118">
        <v>1842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1177</v>
      </c>
      <c r="T67" s="118"/>
      <c r="U67" s="118">
        <v>9</v>
      </c>
      <c r="V67" s="118"/>
      <c r="W67" s="118">
        <v>1170</v>
      </c>
      <c r="X67" s="118"/>
      <c r="Y67" s="118">
        <v>12041</v>
      </c>
      <c r="Z67" s="118"/>
      <c r="AA67" s="118">
        <v>145</v>
      </c>
      <c r="AB67" s="118"/>
      <c r="AC67" s="118">
        <f t="shared" si="0"/>
        <v>14542</v>
      </c>
    </row>
    <row r="68" spans="2:29" s="19" customFormat="1" ht="12" customHeight="1">
      <c r="B68" s="118">
        <f>D68+F68+H68+J68+L68</f>
        <v>22</v>
      </c>
      <c r="C68" s="118"/>
      <c r="D68" s="118">
        <v>0</v>
      </c>
      <c r="E68" s="118">
        <v>0</v>
      </c>
      <c r="F68" s="118">
        <v>22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584</v>
      </c>
      <c r="Z68" s="118"/>
      <c r="AA68" s="118">
        <v>0</v>
      </c>
      <c r="AB68" s="118"/>
      <c r="AC68" s="118">
        <f t="shared" si="0"/>
        <v>584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16129</v>
      </c>
      <c r="C70" s="118"/>
      <c r="D70" s="118">
        <v>0</v>
      </c>
      <c r="E70" s="118">
        <v>0</v>
      </c>
      <c r="F70" s="118">
        <v>644</v>
      </c>
      <c r="G70" s="118"/>
      <c r="H70" s="118">
        <v>0</v>
      </c>
      <c r="I70" s="118"/>
      <c r="J70" s="118">
        <v>0</v>
      </c>
      <c r="K70" s="118"/>
      <c r="L70" s="118">
        <v>15485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38173</v>
      </c>
      <c r="C73" s="108"/>
      <c r="D73" s="108">
        <f>AA63+AA65-D65</f>
        <v>928</v>
      </c>
      <c r="E73" s="108">
        <v>0</v>
      </c>
      <c r="F73" s="108">
        <f>Y63+Y65-F65</f>
        <v>30255</v>
      </c>
      <c r="G73" s="108"/>
      <c r="H73" s="108">
        <f>W63+W65-H65</f>
        <v>487</v>
      </c>
      <c r="I73" s="108"/>
      <c r="J73" s="108">
        <f>U63+U65-J65</f>
        <v>1138</v>
      </c>
      <c r="K73" s="108"/>
      <c r="L73" s="108">
        <f>S63+S65-L65</f>
        <v>5365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32720</v>
      </c>
      <c r="C74" s="84"/>
      <c r="D74" s="83">
        <f>AA64+AA65-D65</f>
        <v>890</v>
      </c>
      <c r="E74" s="84">
        <v>0</v>
      </c>
      <c r="F74" s="83">
        <f>Y64+Y65-F65</f>
        <v>25740</v>
      </c>
      <c r="G74" s="84"/>
      <c r="H74" s="83">
        <f>W64+W65-H65</f>
        <v>198</v>
      </c>
      <c r="I74" s="84"/>
      <c r="J74" s="83">
        <f>U64+U65-J65</f>
        <v>1108</v>
      </c>
      <c r="K74" s="84"/>
      <c r="L74" s="83">
        <f>S64+S65-L65</f>
        <v>4784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5365</v>
      </c>
      <c r="T86" s="104"/>
      <c r="U86" s="104">
        <f>J73</f>
        <v>1138</v>
      </c>
      <c r="V86" s="104"/>
      <c r="W86" s="104">
        <f>H73</f>
        <v>487</v>
      </c>
      <c r="X86" s="104"/>
      <c r="Y86" s="104">
        <f>F73</f>
        <v>30255</v>
      </c>
      <c r="Z86" s="104"/>
      <c r="AA86" s="104">
        <f>D73</f>
        <v>928</v>
      </c>
      <c r="AB86" s="104"/>
      <c r="AC86" s="104">
        <f>SUM(S86+U86+W86+Y86+AA86)</f>
        <v>38173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4784</v>
      </c>
      <c r="T87" s="90"/>
      <c r="U87" s="89">
        <f>J74</f>
        <v>1108</v>
      </c>
      <c r="V87" s="90"/>
      <c r="W87" s="89">
        <f>H74</f>
        <v>198</v>
      </c>
      <c r="X87" s="90"/>
      <c r="Y87" s="89">
        <f>F74</f>
        <v>25740</v>
      </c>
      <c r="Z87" s="90"/>
      <c r="AA87" s="89">
        <f>D74</f>
        <v>890</v>
      </c>
      <c r="AB87" s="90"/>
      <c r="AC87" s="89">
        <f>SUM(S87+U87+W87+Y87+AA87)</f>
        <v>32720</v>
      </c>
    </row>
    <row r="88" spans="2:29" s="6" customFormat="1" ht="12" customHeight="1">
      <c r="B88" s="104">
        <f>D88+F88+H88+J88+L88</f>
        <v>5788</v>
      </c>
      <c r="C88" s="104"/>
      <c r="D88" s="104">
        <v>0</v>
      </c>
      <c r="E88" s="104">
        <v>0</v>
      </c>
      <c r="F88" s="104">
        <v>3814</v>
      </c>
      <c r="G88" s="104"/>
      <c r="H88" s="104">
        <v>177</v>
      </c>
      <c r="I88" s="104"/>
      <c r="J88" s="104">
        <v>501</v>
      </c>
      <c r="K88" s="104"/>
      <c r="L88" s="104">
        <v>1296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9069</v>
      </c>
      <c r="T90" s="104"/>
      <c r="U90" s="104">
        <f>U91+U92</f>
        <v>10</v>
      </c>
      <c r="V90" s="104"/>
      <c r="W90" s="104">
        <f>W91+W92</f>
        <v>22</v>
      </c>
      <c r="X90" s="104"/>
      <c r="Y90" s="104">
        <f>Y91+Y92</f>
        <v>2341</v>
      </c>
      <c r="Z90" s="104"/>
      <c r="AA90" s="104">
        <f>AA91+AA92</f>
        <v>0</v>
      </c>
      <c r="AB90" s="104"/>
      <c r="AC90" s="104">
        <f>SUM(S90+U90+W90+Y90+AA90)</f>
        <v>11442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9069</v>
      </c>
      <c r="T91" s="118"/>
      <c r="U91" s="118">
        <v>0</v>
      </c>
      <c r="V91" s="118"/>
      <c r="W91" s="118">
        <v>0</v>
      </c>
      <c r="X91" s="118"/>
      <c r="Y91" s="118">
        <v>841</v>
      </c>
      <c r="Z91" s="118"/>
      <c r="AA91" s="118">
        <v>0</v>
      </c>
      <c r="AB91" s="118"/>
      <c r="AC91" s="118">
        <f>SUM(S91+U91+W91+Y91+AA91)</f>
        <v>9910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10</v>
      </c>
      <c r="V92" s="73"/>
      <c r="W92" s="102">
        <v>22</v>
      </c>
      <c r="X92" s="73"/>
      <c r="Y92" s="102">
        <v>1500</v>
      </c>
      <c r="Z92" s="73"/>
      <c r="AA92" s="102">
        <v>0</v>
      </c>
      <c r="AB92" s="73"/>
      <c r="AC92" s="102">
        <f>SUM(S92+U92+W92+Y92+AA92)</f>
        <v>1532</v>
      </c>
    </row>
    <row r="93" spans="2:29" s="15" customFormat="1" ht="12" customHeight="1">
      <c r="B93" s="104">
        <f>D93+F93+H93+J93+L93</f>
        <v>7034</v>
      </c>
      <c r="C93" s="104"/>
      <c r="D93" s="104">
        <f>D95+D97</f>
        <v>0</v>
      </c>
      <c r="E93" s="104">
        <v>0</v>
      </c>
      <c r="F93" s="104">
        <f>F95+F97</f>
        <v>3916</v>
      </c>
      <c r="G93" s="104"/>
      <c r="H93" s="104">
        <f>H95+H97</f>
        <v>22</v>
      </c>
      <c r="I93" s="104"/>
      <c r="J93" s="104">
        <f>J95+J97</f>
        <v>10</v>
      </c>
      <c r="K93" s="104"/>
      <c r="L93" s="104">
        <f>L95+L97</f>
        <v>3086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5502</v>
      </c>
      <c r="C95" s="118"/>
      <c r="D95" s="118">
        <v>0</v>
      </c>
      <c r="E95" s="118">
        <v>0</v>
      </c>
      <c r="F95" s="118">
        <v>2416</v>
      </c>
      <c r="G95" s="118"/>
      <c r="H95" s="118">
        <v>0</v>
      </c>
      <c r="I95" s="118"/>
      <c r="J95" s="118">
        <v>0</v>
      </c>
      <c r="K95" s="118"/>
      <c r="L95" s="118">
        <v>3086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1532</v>
      </c>
      <c r="C97" s="118"/>
      <c r="D97" s="118">
        <v>0</v>
      </c>
      <c r="E97" s="118">
        <v>0</v>
      </c>
      <c r="F97" s="118">
        <v>1500</v>
      </c>
      <c r="G97" s="118"/>
      <c r="H97" s="118">
        <v>22</v>
      </c>
      <c r="I97" s="118"/>
      <c r="J97" s="118">
        <v>10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23599</v>
      </c>
      <c r="C99" s="104"/>
      <c r="D99" s="104">
        <f>D100+D101+D102</f>
        <v>21</v>
      </c>
      <c r="E99" s="104">
        <v>0</v>
      </c>
      <c r="F99" s="104">
        <f>F100+F101+F102</f>
        <v>1842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21731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21723</v>
      </c>
      <c r="T99" s="104"/>
      <c r="U99" s="104">
        <f>U100+U101+U102</f>
        <v>3</v>
      </c>
      <c r="V99" s="104"/>
      <c r="W99" s="104">
        <f>W100+W101+W102</f>
        <v>0</v>
      </c>
      <c r="X99" s="104"/>
      <c r="Y99" s="104">
        <f>Y100+Y101+Y102</f>
        <v>9</v>
      </c>
      <c r="Z99" s="104"/>
      <c r="AA99" s="104">
        <f>AA100+AA101+AA102</f>
        <v>0</v>
      </c>
      <c r="AB99" s="104"/>
      <c r="AC99" s="104">
        <f>SUM(S99+U99+W99+Y99+AA99)</f>
        <v>21735</v>
      </c>
    </row>
    <row r="100" spans="2:29" s="19" customFormat="1" ht="12" customHeight="1">
      <c r="B100" s="118">
        <f t="shared" si="1"/>
        <v>75</v>
      </c>
      <c r="C100" s="118"/>
      <c r="D100" s="118">
        <v>0</v>
      </c>
      <c r="E100" s="118">
        <v>0</v>
      </c>
      <c r="F100" s="118">
        <v>59</v>
      </c>
      <c r="G100" s="118"/>
      <c r="H100" s="118">
        <v>0</v>
      </c>
      <c r="I100" s="118"/>
      <c r="J100" s="118">
        <v>5</v>
      </c>
      <c r="K100" s="118"/>
      <c r="L100" s="118">
        <v>11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21720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21720</v>
      </c>
    </row>
    <row r="101" spans="2:29" s="19" customFormat="1" ht="12" customHeight="1">
      <c r="B101" s="118">
        <f t="shared" si="1"/>
        <v>21720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21720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3</v>
      </c>
      <c r="T101" s="118"/>
      <c r="U101" s="118">
        <v>3</v>
      </c>
      <c r="V101" s="118"/>
      <c r="W101" s="118">
        <v>0</v>
      </c>
      <c r="X101" s="118"/>
      <c r="Y101" s="118">
        <v>9</v>
      </c>
      <c r="Z101" s="118"/>
      <c r="AA101" s="118">
        <v>0</v>
      </c>
      <c r="AB101" s="118"/>
      <c r="AC101" s="118">
        <f>SUM(S101+U101+W101+Y101+AA101)</f>
        <v>15</v>
      </c>
    </row>
    <row r="102" spans="2:29" s="19" customFormat="1" ht="12" customHeight="1">
      <c r="B102" s="118">
        <f t="shared" si="1"/>
        <v>1804</v>
      </c>
      <c r="C102" s="118"/>
      <c r="D102" s="118">
        <v>21</v>
      </c>
      <c r="E102" s="118">
        <v>0</v>
      </c>
      <c r="F102" s="118">
        <v>1783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34929</v>
      </c>
      <c r="C103" s="108"/>
      <c r="D103" s="108">
        <f>AA86+AA88+AA90+AA99-D88-D93-D99</f>
        <v>907</v>
      </c>
      <c r="E103" s="108">
        <v>0</v>
      </c>
      <c r="F103" s="108">
        <f>Y86+Y88+Y90+Y99-F88-F93-F99</f>
        <v>23033</v>
      </c>
      <c r="G103" s="108"/>
      <c r="H103" s="108">
        <f>W86+W88+W90+W99-H88-H93-H99</f>
        <v>310</v>
      </c>
      <c r="I103" s="108"/>
      <c r="J103" s="108">
        <f>U86+U88+U90+U99-J88-J93-J99</f>
        <v>635</v>
      </c>
      <c r="K103" s="108"/>
      <c r="L103" s="108">
        <f>S86+S88+S90+S99-L88-L93-L99</f>
        <v>10044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29476</v>
      </c>
      <c r="C104" s="84"/>
      <c r="D104" s="83">
        <f>AA87+AA88+AA90+AA99-D88-D93-D99</f>
        <v>869</v>
      </c>
      <c r="E104" s="84">
        <v>0</v>
      </c>
      <c r="F104" s="83">
        <f>Y87+Y88+Y90+Y99-F88-F93-F99</f>
        <v>18518</v>
      </c>
      <c r="G104" s="84"/>
      <c r="H104" s="83">
        <f>W87+W88+W90+W99-H88-H93-H99</f>
        <v>21</v>
      </c>
      <c r="I104" s="84"/>
      <c r="J104" s="83">
        <f>U87+U88+U90+U99-J88-J93-J99</f>
        <v>605</v>
      </c>
      <c r="K104" s="84"/>
      <c r="L104" s="83">
        <f>S87+S88+S90+S99-L88-L93-L99</f>
        <v>9463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10044</v>
      </c>
      <c r="T116" s="104"/>
      <c r="U116" s="104">
        <f>J103</f>
        <v>635</v>
      </c>
      <c r="V116" s="104"/>
      <c r="W116" s="104">
        <f>H103</f>
        <v>310</v>
      </c>
      <c r="X116" s="104"/>
      <c r="Y116" s="104">
        <f>F103</f>
        <v>23033</v>
      </c>
      <c r="Z116" s="104"/>
      <c r="AA116" s="104">
        <f>D103</f>
        <v>907</v>
      </c>
      <c r="AB116" s="104"/>
      <c r="AC116" s="104">
        <f>SUM(S116+U116+W116+Y116+AA116)</f>
        <v>34929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9463</v>
      </c>
      <c r="T117" s="90"/>
      <c r="U117" s="89">
        <f>J104</f>
        <v>605</v>
      </c>
      <c r="V117" s="90"/>
      <c r="W117" s="89">
        <f>H104</f>
        <v>21</v>
      </c>
      <c r="X117" s="90"/>
      <c r="Y117" s="89">
        <f>F104</f>
        <v>18518</v>
      </c>
      <c r="Z117" s="90"/>
      <c r="AA117" s="89">
        <f>D104</f>
        <v>869</v>
      </c>
      <c r="AB117" s="90"/>
      <c r="AC117" s="89">
        <f>SUM(S117+U117+W117+Y117+AA117)</f>
        <v>29476</v>
      </c>
    </row>
    <row r="118" spans="2:29" s="7" customFormat="1" ht="12" customHeight="1">
      <c r="B118" s="104">
        <f>D118+F118+H118+J118+L118</f>
        <v>4408</v>
      </c>
      <c r="C118" s="104"/>
      <c r="D118" s="104">
        <v>0</v>
      </c>
      <c r="E118" s="104">
        <v>0</v>
      </c>
      <c r="F118" s="104">
        <v>-1575</v>
      </c>
      <c r="G118" s="104"/>
      <c r="H118" s="104">
        <v>0</v>
      </c>
      <c r="I118" s="104"/>
      <c r="J118" s="104">
        <v>0</v>
      </c>
      <c r="K118" s="104"/>
      <c r="L118" s="104">
        <v>5983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30521</v>
      </c>
      <c r="C121" s="108"/>
      <c r="D121" s="108">
        <f>AA116-D118</f>
        <v>907</v>
      </c>
      <c r="E121" s="108">
        <v>0</v>
      </c>
      <c r="F121" s="108">
        <f>Y116-F118</f>
        <v>24608</v>
      </c>
      <c r="G121" s="108"/>
      <c r="H121" s="108">
        <f>W116-H118</f>
        <v>310</v>
      </c>
      <c r="I121" s="108"/>
      <c r="J121" s="108">
        <f>U116-J118</f>
        <v>635</v>
      </c>
      <c r="K121" s="108"/>
      <c r="L121" s="108">
        <f>S116-L118</f>
        <v>4061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25068</v>
      </c>
      <c r="C122" s="84"/>
      <c r="D122" s="83">
        <f>AA117-D118</f>
        <v>869</v>
      </c>
      <c r="E122" s="84">
        <v>0</v>
      </c>
      <c r="F122" s="83">
        <f>Y117-F118</f>
        <v>20093</v>
      </c>
      <c r="G122" s="84"/>
      <c r="H122" s="83">
        <f>W117-H118</f>
        <v>21</v>
      </c>
      <c r="I122" s="84"/>
      <c r="J122" s="83">
        <f>U117-J118</f>
        <v>605</v>
      </c>
      <c r="K122" s="84"/>
      <c r="L122" s="83">
        <f>S117-L118</f>
        <v>3480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3480</v>
      </c>
      <c r="T135" s="90"/>
      <c r="U135" s="89">
        <f>J122</f>
        <v>605</v>
      </c>
      <c r="V135" s="90"/>
      <c r="W135" s="89">
        <f>H122</f>
        <v>21</v>
      </c>
      <c r="X135" s="90"/>
      <c r="Y135" s="89">
        <f>F122</f>
        <v>20093</v>
      </c>
      <c r="Z135" s="90"/>
      <c r="AA135" s="89">
        <f>D122</f>
        <v>869</v>
      </c>
      <c r="AB135" s="90"/>
      <c r="AC135" s="89">
        <f aca="true" t="shared" si="2" ref="AC135:AC143">SUM(S135+U135+W135+Y135+AA135)</f>
        <v>25068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88</v>
      </c>
      <c r="T136" s="104"/>
      <c r="U136" s="104">
        <f>U137+U138+U139</f>
        <v>418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506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88</v>
      </c>
      <c r="T139" s="73"/>
      <c r="U139" s="102">
        <v>418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506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-298</v>
      </c>
      <c r="T140" s="104"/>
      <c r="U140" s="104">
        <f>U141+U142+U143</f>
        <v>-1</v>
      </c>
      <c r="V140" s="104"/>
      <c r="W140" s="104">
        <f>W141+W142+W143</f>
        <v>0</v>
      </c>
      <c r="X140" s="104"/>
      <c r="Y140" s="104">
        <f>Y141+Y142+Y143</f>
        <v>-2548</v>
      </c>
      <c r="Z140" s="104"/>
      <c r="AA140" s="104">
        <f>AA141+AA142+AA143</f>
        <v>0</v>
      </c>
      <c r="AB140" s="104"/>
      <c r="AC140" s="104">
        <f t="shared" si="2"/>
        <v>-2847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-298</v>
      </c>
      <c r="T143" s="118"/>
      <c r="U143" s="118">
        <v>-1</v>
      </c>
      <c r="V143" s="118"/>
      <c r="W143" s="118">
        <v>0</v>
      </c>
      <c r="X143" s="118"/>
      <c r="Y143" s="118">
        <v>-2548</v>
      </c>
      <c r="Z143" s="118"/>
      <c r="AA143" s="118">
        <v>0</v>
      </c>
      <c r="AB143" s="118"/>
      <c r="AC143" s="118">
        <f t="shared" si="2"/>
        <v>-2847</v>
      </c>
    </row>
    <row r="144" spans="2:29" s="15" customFormat="1" ht="12" customHeight="1">
      <c r="B144" s="136">
        <f>D144+F144+H144+J144+L144</f>
        <v>22727</v>
      </c>
      <c r="C144" s="136"/>
      <c r="D144" s="136">
        <f>AA135+AA136+AA140</f>
        <v>869</v>
      </c>
      <c r="E144" s="136"/>
      <c r="F144" s="136">
        <f>Y135+Y136+Y140</f>
        <v>17545</v>
      </c>
      <c r="G144" s="136"/>
      <c r="H144" s="136">
        <f>W135+W136+W140</f>
        <v>21</v>
      </c>
      <c r="I144" s="136"/>
      <c r="J144" s="136">
        <f>U135+U136+U140</f>
        <v>1022</v>
      </c>
      <c r="K144" s="136"/>
      <c r="L144" s="136">
        <f>S135+S136+S140</f>
        <v>3270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3270</v>
      </c>
      <c r="T158" s="142"/>
      <c r="U158" s="142">
        <f>J144</f>
        <v>1022</v>
      </c>
      <c r="V158" s="142"/>
      <c r="W158" s="142">
        <f>H144</f>
        <v>21</v>
      </c>
      <c r="X158" s="142"/>
      <c r="Y158" s="142">
        <f>F144</f>
        <v>17545</v>
      </c>
      <c r="Z158" s="142"/>
      <c r="AA158" s="142">
        <f>D144</f>
        <v>869</v>
      </c>
      <c r="AB158" s="142"/>
      <c r="AC158" s="142">
        <f>SUM(S158+U158+W158+Y158+AA158)</f>
        <v>22727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8767</v>
      </c>
      <c r="C161" s="69"/>
      <c r="D161" s="145">
        <f>D162+D164</f>
        <v>29</v>
      </c>
      <c r="E161" s="146"/>
      <c r="F161" s="145">
        <f>F162+F164</f>
        <v>8450</v>
      </c>
      <c r="G161" s="146"/>
      <c r="H161" s="145">
        <f>H162+H164</f>
        <v>-202</v>
      </c>
      <c r="I161" s="146"/>
      <c r="J161" s="145">
        <f>J162+J164</f>
        <v>98</v>
      </c>
      <c r="K161" s="146"/>
      <c r="L161" s="145">
        <f>L162+L164</f>
        <v>392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8767</v>
      </c>
      <c r="C162" s="118"/>
      <c r="D162" s="118">
        <v>29</v>
      </c>
      <c r="E162" s="118">
        <v>0</v>
      </c>
      <c r="F162" s="118">
        <v>8450</v>
      </c>
      <c r="G162" s="118"/>
      <c r="H162" s="118">
        <v>-202</v>
      </c>
      <c r="I162" s="118"/>
      <c r="J162" s="118">
        <v>98</v>
      </c>
      <c r="K162" s="118"/>
      <c r="L162" s="118">
        <v>392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-5453</v>
      </c>
      <c r="C163" s="104"/>
      <c r="D163" s="104">
        <v>-38</v>
      </c>
      <c r="E163" s="104">
        <v>0</v>
      </c>
      <c r="F163" s="104">
        <v>-4515</v>
      </c>
      <c r="G163" s="104"/>
      <c r="H163" s="104">
        <v>-289</v>
      </c>
      <c r="I163" s="104"/>
      <c r="J163" s="104">
        <v>-30</v>
      </c>
      <c r="K163" s="104"/>
      <c r="L163" s="104">
        <v>-581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19413</v>
      </c>
      <c r="C168" s="108"/>
      <c r="D168" s="108">
        <f>AA158-D161-D163-D165</f>
        <v>878</v>
      </c>
      <c r="E168" s="108">
        <v>0</v>
      </c>
      <c r="F168" s="108">
        <f>Y158-F161-F163-F165</f>
        <v>13610</v>
      </c>
      <c r="G168" s="108"/>
      <c r="H168" s="108">
        <f>W158-H161-H163-H165</f>
        <v>512</v>
      </c>
      <c r="I168" s="108"/>
      <c r="J168" s="108">
        <f>U158-J161-J163-J165</f>
        <v>954</v>
      </c>
      <c r="K168" s="108"/>
      <c r="L168" s="108">
        <f>S158-L161-L163-L165</f>
        <v>3459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18081</v>
      </c>
      <c r="T20" s="68"/>
      <c r="U20" s="68">
        <f>SUM(U21:U23)</f>
        <v>5690</v>
      </c>
      <c r="V20" s="69"/>
      <c r="W20" s="68">
        <f>SUM(W21:W23)</f>
        <v>1021</v>
      </c>
      <c r="X20" s="69"/>
      <c r="Y20" s="68">
        <f>SUM(Y21:Y23)</f>
        <v>56863</v>
      </c>
      <c r="Z20" s="69"/>
      <c r="AA20" s="68">
        <f>SUM(AA21:AA23)</f>
        <v>482</v>
      </c>
      <c r="AB20" s="69"/>
      <c r="AC20" s="68">
        <f>SUM(S20+U20+W20+Y20+AA20)</f>
        <v>82137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18081</v>
      </c>
      <c r="T21" s="73"/>
      <c r="U21" s="73">
        <v>5690</v>
      </c>
      <c r="V21" s="74"/>
      <c r="W21" s="73">
        <v>1021</v>
      </c>
      <c r="X21" s="74"/>
      <c r="Y21" s="73">
        <v>56863</v>
      </c>
      <c r="Z21" s="74"/>
      <c r="AA21" s="73">
        <v>482</v>
      </c>
      <c r="AB21" s="74"/>
      <c r="AC21" s="73">
        <f>SUM(S21+U21+W21+Y21+AA21)</f>
        <v>82137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26156</v>
      </c>
      <c r="C24" s="66"/>
      <c r="D24" s="65">
        <v>209</v>
      </c>
      <c r="E24" s="66" t="s">
        <v>34</v>
      </c>
      <c r="F24" s="65">
        <v>11771</v>
      </c>
      <c r="G24" s="66"/>
      <c r="H24" s="65">
        <v>557</v>
      </c>
      <c r="I24" s="66"/>
      <c r="J24" s="65">
        <v>3460</v>
      </c>
      <c r="K24" s="66"/>
      <c r="L24" s="65">
        <v>10159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55981</v>
      </c>
      <c r="C25" s="76"/>
      <c r="D25" s="75">
        <f>AA20-D24</f>
        <v>273</v>
      </c>
      <c r="E25" s="76" t="s">
        <v>34</v>
      </c>
      <c r="F25" s="75">
        <f>Y20-F24</f>
        <v>45092</v>
      </c>
      <c r="G25" s="76"/>
      <c r="H25" s="75">
        <f>W20-H24</f>
        <v>464</v>
      </c>
      <c r="I25" s="76"/>
      <c r="J25" s="75">
        <f>U20-J24</f>
        <v>2230</v>
      </c>
      <c r="K25" s="76"/>
      <c r="L25" s="75">
        <f>S20-L24</f>
        <v>7922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5507</v>
      </c>
      <c r="C26" s="82"/>
      <c r="D26" s="65">
        <v>40</v>
      </c>
      <c r="E26" s="66" t="s">
        <v>34</v>
      </c>
      <c r="F26" s="65">
        <v>4616</v>
      </c>
      <c r="G26" s="66"/>
      <c r="H26" s="65">
        <v>271</v>
      </c>
      <c r="I26" s="66"/>
      <c r="J26" s="65">
        <v>32</v>
      </c>
      <c r="K26" s="66"/>
      <c r="L26" s="65">
        <v>548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50474</v>
      </c>
      <c r="C27" s="84"/>
      <c r="D27" s="83">
        <f>D25-D26</f>
        <v>233</v>
      </c>
      <c r="E27" s="84" t="s">
        <v>34</v>
      </c>
      <c r="F27" s="83">
        <f>F25-F26</f>
        <v>40476</v>
      </c>
      <c r="G27" s="84"/>
      <c r="H27" s="83">
        <f>H25-H26</f>
        <v>193</v>
      </c>
      <c r="I27" s="84"/>
      <c r="J27" s="83">
        <f>J25-J26</f>
        <v>2198</v>
      </c>
      <c r="K27" s="84"/>
      <c r="L27" s="83">
        <f>L25-L26</f>
        <v>7374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7922</v>
      </c>
      <c r="T39" s="68"/>
      <c r="U39" s="68">
        <f>J25</f>
        <v>2230</v>
      </c>
      <c r="V39" s="54"/>
      <c r="W39" s="68">
        <f>H25</f>
        <v>464</v>
      </c>
      <c r="X39" s="54"/>
      <c r="Y39" s="68">
        <f>F25</f>
        <v>45092</v>
      </c>
      <c r="Z39" s="54"/>
      <c r="AA39" s="68">
        <f>D25</f>
        <v>273</v>
      </c>
      <c r="AB39" s="54"/>
      <c r="AC39" s="68">
        <f>SUM(S39+U39+W39+Y39+AA39)</f>
        <v>55981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7374</v>
      </c>
      <c r="T40" s="90"/>
      <c r="U40" s="89">
        <f>J27</f>
        <v>2198</v>
      </c>
      <c r="V40" s="94"/>
      <c r="W40" s="89">
        <f>H27</f>
        <v>193</v>
      </c>
      <c r="X40" s="94"/>
      <c r="Y40" s="89">
        <f>F27</f>
        <v>40476</v>
      </c>
      <c r="Z40" s="94"/>
      <c r="AA40" s="89">
        <f>D27</f>
        <v>233</v>
      </c>
      <c r="AB40" s="94"/>
      <c r="AC40" s="89">
        <f>SUM(S40+U40+W40+Y40+AA40)</f>
        <v>50474</v>
      </c>
    </row>
    <row r="41" spans="2:29" s="15" customFormat="1" ht="12" customHeight="1">
      <c r="B41" s="81">
        <f>D41+F41+H41+J41+L41</f>
        <v>22762</v>
      </c>
      <c r="C41" s="68"/>
      <c r="D41" s="81">
        <f>D42+D43</f>
        <v>233</v>
      </c>
      <c r="E41" s="66">
        <v>0</v>
      </c>
      <c r="F41" s="81">
        <f>F42+F43</f>
        <v>18376</v>
      </c>
      <c r="G41" s="66"/>
      <c r="H41" s="81">
        <f>H42+H43</f>
        <v>268</v>
      </c>
      <c r="I41" s="66"/>
      <c r="J41" s="81">
        <f>J42+J43</f>
        <v>1122</v>
      </c>
      <c r="K41" s="66"/>
      <c r="L41" s="81">
        <f>L42+L43</f>
        <v>2763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17133</v>
      </c>
      <c r="C42" s="82"/>
      <c r="D42" s="96">
        <v>195</v>
      </c>
      <c r="E42" s="67">
        <v>0</v>
      </c>
      <c r="F42" s="96">
        <v>13519</v>
      </c>
      <c r="G42" s="67"/>
      <c r="H42" s="96">
        <v>218</v>
      </c>
      <c r="I42" s="67"/>
      <c r="J42" s="96">
        <v>943</v>
      </c>
      <c r="K42" s="67"/>
      <c r="L42" s="96">
        <v>2258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5629</v>
      </c>
      <c r="C43" s="68"/>
      <c r="D43" s="96">
        <f>D45+D46</f>
        <v>38</v>
      </c>
      <c r="E43" s="66">
        <v>0</v>
      </c>
      <c r="F43" s="96">
        <f>F45+F46</f>
        <v>4857</v>
      </c>
      <c r="G43" s="66"/>
      <c r="H43" s="96">
        <f>H45+H46</f>
        <v>50</v>
      </c>
      <c r="I43" s="66"/>
      <c r="J43" s="96">
        <f>J45+J46</f>
        <v>179</v>
      </c>
      <c r="K43" s="66"/>
      <c r="L43" s="96">
        <f>L45+L46</f>
        <v>505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4342</v>
      </c>
      <c r="C45" s="70"/>
      <c r="D45" s="70">
        <v>38</v>
      </c>
      <c r="E45" s="70">
        <v>0</v>
      </c>
      <c r="F45" s="70">
        <v>3606</v>
      </c>
      <c r="G45" s="70"/>
      <c r="H45" s="70">
        <v>29</v>
      </c>
      <c r="I45" s="70"/>
      <c r="J45" s="70">
        <v>164</v>
      </c>
      <c r="K45" s="70"/>
      <c r="L45" s="70">
        <v>505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1287</v>
      </c>
      <c r="C46" s="73"/>
      <c r="D46" s="102">
        <v>0</v>
      </c>
      <c r="E46" s="71">
        <v>0</v>
      </c>
      <c r="F46" s="102">
        <v>1251</v>
      </c>
      <c r="G46" s="71"/>
      <c r="H46" s="102">
        <v>21</v>
      </c>
      <c r="I46" s="71"/>
      <c r="J46" s="102">
        <v>15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527</v>
      </c>
      <c r="C47" s="104"/>
      <c r="D47" s="104">
        <v>0</v>
      </c>
      <c r="E47" s="104">
        <v>0</v>
      </c>
      <c r="F47" s="104">
        <v>406</v>
      </c>
      <c r="G47" s="104"/>
      <c r="H47" s="104">
        <v>18</v>
      </c>
      <c r="I47" s="104"/>
      <c r="J47" s="104">
        <v>12</v>
      </c>
      <c r="K47" s="104"/>
      <c r="L47" s="104">
        <v>91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-134</v>
      </c>
      <c r="C49" s="104"/>
      <c r="D49" s="104">
        <v>0</v>
      </c>
      <c r="E49" s="104">
        <v>0</v>
      </c>
      <c r="F49" s="104">
        <v>-89</v>
      </c>
      <c r="G49" s="104"/>
      <c r="H49" s="104">
        <v>-3</v>
      </c>
      <c r="I49" s="104"/>
      <c r="J49" s="104">
        <v>-8</v>
      </c>
      <c r="K49" s="104"/>
      <c r="L49" s="104">
        <v>-34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32826</v>
      </c>
      <c r="C50" s="108"/>
      <c r="D50" s="108">
        <f>AA39-D41-D47-D49</f>
        <v>40</v>
      </c>
      <c r="E50" s="108">
        <v>0</v>
      </c>
      <c r="F50" s="108">
        <f>Y39-F41-F47-F49</f>
        <v>26399</v>
      </c>
      <c r="G50" s="108"/>
      <c r="H50" s="108">
        <f>W39-H41-H47-H49</f>
        <v>181</v>
      </c>
      <c r="I50" s="108"/>
      <c r="J50" s="108">
        <f>U39-J41-J47-J49</f>
        <v>1104</v>
      </c>
      <c r="K50" s="108"/>
      <c r="L50" s="108">
        <f>S39-L41-L47-L49</f>
        <v>5102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27319</v>
      </c>
      <c r="C51" s="84"/>
      <c r="D51" s="83">
        <f>AA40-D41-D47-D49</f>
        <v>0</v>
      </c>
      <c r="E51" s="84">
        <v>0</v>
      </c>
      <c r="F51" s="83">
        <f>Y40-F41-F47-F49</f>
        <v>21783</v>
      </c>
      <c r="G51" s="84"/>
      <c r="H51" s="83">
        <f>W40-H41-H47-H49</f>
        <v>-90</v>
      </c>
      <c r="I51" s="84"/>
      <c r="J51" s="83">
        <f>U40-J41-J47-J49</f>
        <v>1072</v>
      </c>
      <c r="K51" s="84"/>
      <c r="L51" s="83">
        <f>S40-L41-L47-L49</f>
        <v>4554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5102</v>
      </c>
      <c r="T63" s="68"/>
      <c r="U63" s="68">
        <f>J50</f>
        <v>1104</v>
      </c>
      <c r="V63" s="54"/>
      <c r="W63" s="68">
        <f>H50</f>
        <v>181</v>
      </c>
      <c r="X63" s="54"/>
      <c r="Y63" s="68">
        <f>F50</f>
        <v>26399</v>
      </c>
      <c r="Z63" s="54"/>
      <c r="AA63" s="68">
        <f>D50</f>
        <v>40</v>
      </c>
      <c r="AB63" s="54"/>
      <c r="AC63" s="68">
        <f aca="true" t="shared" si="0" ref="AC63:AC68">SUM(S63+U63+W63+Y63+AA63)</f>
        <v>32826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4554</v>
      </c>
      <c r="T64" s="90"/>
      <c r="U64" s="89">
        <f>J51</f>
        <v>1072</v>
      </c>
      <c r="V64" s="94"/>
      <c r="W64" s="89">
        <f>H51</f>
        <v>-90</v>
      </c>
      <c r="X64" s="94"/>
      <c r="Y64" s="89">
        <f>F51</f>
        <v>21783</v>
      </c>
      <c r="Z64" s="94"/>
      <c r="AA64" s="89">
        <f>D51</f>
        <v>0</v>
      </c>
      <c r="AB64" s="94"/>
      <c r="AC64" s="89">
        <f t="shared" si="0"/>
        <v>27319</v>
      </c>
    </row>
    <row r="65" spans="2:29" s="15" customFormat="1" ht="12" customHeight="1">
      <c r="B65" s="104">
        <f>D65+F65+H65+J65+L65</f>
        <v>120814</v>
      </c>
      <c r="C65" s="104"/>
      <c r="D65" s="104">
        <f>D66+D67+D68+D70+D72</f>
        <v>3735</v>
      </c>
      <c r="E65" s="104">
        <v>0</v>
      </c>
      <c r="F65" s="104">
        <f>F66+F67+F68+F70+F72</f>
        <v>73155</v>
      </c>
      <c r="G65" s="104"/>
      <c r="H65" s="104">
        <f>H66+H67+H68+H70+H72</f>
        <v>27712</v>
      </c>
      <c r="I65" s="104"/>
      <c r="J65" s="104">
        <f>J66+J67+J68+J70+J72</f>
        <v>712</v>
      </c>
      <c r="K65" s="104"/>
      <c r="L65" s="104">
        <f>L66+L67+L68+L70+L72</f>
        <v>15500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14515</v>
      </c>
      <c r="T65" s="104"/>
      <c r="U65" s="104">
        <f>U66+U67+U68+U70+U72</f>
        <v>446</v>
      </c>
      <c r="V65" s="104"/>
      <c r="W65" s="104">
        <f>W66+W67+W68+W70+W72</f>
        <v>27914</v>
      </c>
      <c r="X65" s="104"/>
      <c r="Y65" s="104">
        <f>Y66+Y67+Y68+Y70+Y72</f>
        <v>72088</v>
      </c>
      <c r="Z65" s="104"/>
      <c r="AA65" s="104">
        <f>AA66+AA67+AA68+AA70+AA72</f>
        <v>4332</v>
      </c>
      <c r="AB65" s="104"/>
      <c r="AC65" s="104">
        <f t="shared" si="0"/>
        <v>119295</v>
      </c>
    </row>
    <row r="66" spans="2:29" s="19" customFormat="1" ht="12" customHeight="1">
      <c r="B66" s="118">
        <f>D66+F66+H66+J66+L66</f>
        <v>94882</v>
      </c>
      <c r="C66" s="118"/>
      <c r="D66" s="118">
        <v>992</v>
      </c>
      <c r="E66" s="118">
        <v>0</v>
      </c>
      <c r="F66" s="118">
        <v>63891</v>
      </c>
      <c r="G66" s="118"/>
      <c r="H66" s="118">
        <v>26884</v>
      </c>
      <c r="I66" s="118"/>
      <c r="J66" s="118">
        <v>21</v>
      </c>
      <c r="K66" s="118"/>
      <c r="L66" s="118">
        <v>3094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13444</v>
      </c>
      <c r="T66" s="118"/>
      <c r="U66" s="118">
        <v>437</v>
      </c>
      <c r="V66" s="118"/>
      <c r="W66" s="118">
        <v>27118</v>
      </c>
      <c r="X66" s="118"/>
      <c r="Y66" s="118">
        <v>63351</v>
      </c>
      <c r="Z66" s="118"/>
      <c r="AA66" s="118">
        <v>4214</v>
      </c>
      <c r="AB66" s="118"/>
      <c r="AC66" s="118">
        <f t="shared" si="0"/>
        <v>108564</v>
      </c>
    </row>
    <row r="67" spans="2:29" s="19" customFormat="1" ht="12" customHeight="1">
      <c r="B67" s="118">
        <f>D67+F67+H67+J67+L67</f>
        <v>14607</v>
      </c>
      <c r="C67" s="118"/>
      <c r="D67" s="118">
        <v>2743</v>
      </c>
      <c r="E67" s="118">
        <v>0</v>
      </c>
      <c r="F67" s="118">
        <v>8342</v>
      </c>
      <c r="G67" s="118"/>
      <c r="H67" s="118">
        <v>828</v>
      </c>
      <c r="I67" s="118"/>
      <c r="J67" s="118">
        <v>691</v>
      </c>
      <c r="K67" s="118"/>
      <c r="L67" s="118">
        <v>2003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1071</v>
      </c>
      <c r="T67" s="118"/>
      <c r="U67" s="118">
        <v>9</v>
      </c>
      <c r="V67" s="118"/>
      <c r="W67" s="118">
        <v>796</v>
      </c>
      <c r="X67" s="118"/>
      <c r="Y67" s="118">
        <v>7805</v>
      </c>
      <c r="Z67" s="118"/>
      <c r="AA67" s="118">
        <v>118</v>
      </c>
      <c r="AB67" s="118"/>
      <c r="AC67" s="118">
        <f t="shared" si="0"/>
        <v>9799</v>
      </c>
    </row>
    <row r="68" spans="2:29" s="19" customFormat="1" ht="12" customHeight="1">
      <c r="B68" s="118">
        <f>D68+F68+H68+J68+L68</f>
        <v>283</v>
      </c>
      <c r="C68" s="118"/>
      <c r="D68" s="118">
        <v>0</v>
      </c>
      <c r="E68" s="118">
        <v>0</v>
      </c>
      <c r="F68" s="118">
        <v>283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932</v>
      </c>
      <c r="Z68" s="118"/>
      <c r="AA68" s="118">
        <v>0</v>
      </c>
      <c r="AB68" s="118"/>
      <c r="AC68" s="118">
        <f t="shared" si="0"/>
        <v>932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11042</v>
      </c>
      <c r="C70" s="118"/>
      <c r="D70" s="118">
        <v>0</v>
      </c>
      <c r="E70" s="118">
        <v>0</v>
      </c>
      <c r="F70" s="118">
        <v>639</v>
      </c>
      <c r="G70" s="118"/>
      <c r="H70" s="118">
        <v>0</v>
      </c>
      <c r="I70" s="118"/>
      <c r="J70" s="118">
        <v>0</v>
      </c>
      <c r="K70" s="118"/>
      <c r="L70" s="118">
        <v>10403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31307</v>
      </c>
      <c r="C73" s="108"/>
      <c r="D73" s="108">
        <f>AA63+AA65-D65</f>
        <v>637</v>
      </c>
      <c r="E73" s="108">
        <v>0</v>
      </c>
      <c r="F73" s="108">
        <f>Y63+Y65-F65</f>
        <v>25332</v>
      </c>
      <c r="G73" s="108"/>
      <c r="H73" s="108">
        <f>W63+W65-H65</f>
        <v>383</v>
      </c>
      <c r="I73" s="108"/>
      <c r="J73" s="108">
        <f>U63+U65-J65</f>
        <v>838</v>
      </c>
      <c r="K73" s="108"/>
      <c r="L73" s="108">
        <f>S63+S65-L65</f>
        <v>4117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25800</v>
      </c>
      <c r="C74" s="84"/>
      <c r="D74" s="83">
        <f>AA64+AA65-D65</f>
        <v>597</v>
      </c>
      <c r="E74" s="84">
        <v>0</v>
      </c>
      <c r="F74" s="83">
        <f>Y64+Y65-F65</f>
        <v>20716</v>
      </c>
      <c r="G74" s="84"/>
      <c r="H74" s="83">
        <f>W64+W65-H65</f>
        <v>112</v>
      </c>
      <c r="I74" s="84"/>
      <c r="J74" s="83">
        <f>U64+U65-J65</f>
        <v>806</v>
      </c>
      <c r="K74" s="84"/>
      <c r="L74" s="83">
        <f>S64+S65-L65</f>
        <v>3569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4117</v>
      </c>
      <c r="T86" s="104"/>
      <c r="U86" s="104">
        <f>J73</f>
        <v>838</v>
      </c>
      <c r="V86" s="104"/>
      <c r="W86" s="104">
        <f>H73</f>
        <v>383</v>
      </c>
      <c r="X86" s="104"/>
      <c r="Y86" s="104">
        <f>F73</f>
        <v>25332</v>
      </c>
      <c r="Z86" s="104"/>
      <c r="AA86" s="104">
        <f>D73</f>
        <v>637</v>
      </c>
      <c r="AB86" s="104"/>
      <c r="AC86" s="104">
        <f>SUM(S86+U86+W86+Y86+AA86)</f>
        <v>31307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3569</v>
      </c>
      <c r="T87" s="90"/>
      <c r="U87" s="89">
        <f>J74</f>
        <v>806</v>
      </c>
      <c r="V87" s="90"/>
      <c r="W87" s="89">
        <f>H74</f>
        <v>112</v>
      </c>
      <c r="X87" s="90"/>
      <c r="Y87" s="89">
        <f>F74</f>
        <v>20716</v>
      </c>
      <c r="Z87" s="90"/>
      <c r="AA87" s="89">
        <f>D74</f>
        <v>597</v>
      </c>
      <c r="AB87" s="90"/>
      <c r="AC87" s="89">
        <f>SUM(S87+U87+W87+Y87+AA87)</f>
        <v>25800</v>
      </c>
    </row>
    <row r="88" spans="2:29" s="6" customFormat="1" ht="12" customHeight="1">
      <c r="B88" s="104">
        <f>D88+F88+H88+J88+L88</f>
        <v>4547</v>
      </c>
      <c r="C88" s="104"/>
      <c r="D88" s="104">
        <v>0</v>
      </c>
      <c r="E88" s="104">
        <v>0</v>
      </c>
      <c r="F88" s="104">
        <v>2503</v>
      </c>
      <c r="G88" s="104"/>
      <c r="H88" s="104">
        <v>138</v>
      </c>
      <c r="I88" s="104"/>
      <c r="J88" s="104">
        <v>386</v>
      </c>
      <c r="K88" s="104"/>
      <c r="L88" s="104">
        <v>1520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5184</v>
      </c>
      <c r="T90" s="104"/>
      <c r="U90" s="104">
        <f>U91+U92</f>
        <v>15</v>
      </c>
      <c r="V90" s="104"/>
      <c r="W90" s="104">
        <f>W91+W92</f>
        <v>21</v>
      </c>
      <c r="X90" s="104"/>
      <c r="Y90" s="104">
        <f>Y91+Y92</f>
        <v>2060</v>
      </c>
      <c r="Z90" s="104"/>
      <c r="AA90" s="104">
        <f>AA91+AA92</f>
        <v>0</v>
      </c>
      <c r="AB90" s="104"/>
      <c r="AC90" s="104">
        <f>SUM(S90+U90+W90+Y90+AA90)</f>
        <v>7280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5184</v>
      </c>
      <c r="T91" s="118"/>
      <c r="U91" s="118">
        <v>0</v>
      </c>
      <c r="V91" s="118"/>
      <c r="W91" s="118">
        <v>0</v>
      </c>
      <c r="X91" s="118"/>
      <c r="Y91" s="118">
        <v>809</v>
      </c>
      <c r="Z91" s="118"/>
      <c r="AA91" s="118">
        <v>0</v>
      </c>
      <c r="AB91" s="118"/>
      <c r="AC91" s="118">
        <f>SUM(S91+U91+W91+Y91+AA91)</f>
        <v>5993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15</v>
      </c>
      <c r="V92" s="73"/>
      <c r="W92" s="102">
        <v>21</v>
      </c>
      <c r="X92" s="73"/>
      <c r="Y92" s="102">
        <v>1251</v>
      </c>
      <c r="Z92" s="73"/>
      <c r="AA92" s="102">
        <v>0</v>
      </c>
      <c r="AB92" s="73"/>
      <c r="AC92" s="102">
        <f>SUM(S92+U92+W92+Y92+AA92)</f>
        <v>1287</v>
      </c>
    </row>
    <row r="93" spans="2:29" s="15" customFormat="1" ht="12" customHeight="1">
      <c r="B93" s="104">
        <f>D93+F93+H93+J93+L93</f>
        <v>7197</v>
      </c>
      <c r="C93" s="104"/>
      <c r="D93" s="104">
        <f>D95+D97</f>
        <v>0</v>
      </c>
      <c r="E93" s="104">
        <v>0</v>
      </c>
      <c r="F93" s="104">
        <f>F95+F97</f>
        <v>3623</v>
      </c>
      <c r="G93" s="104"/>
      <c r="H93" s="104">
        <f>H95+H97</f>
        <v>21</v>
      </c>
      <c r="I93" s="104"/>
      <c r="J93" s="104">
        <f>J95+J97</f>
        <v>15</v>
      </c>
      <c r="K93" s="104"/>
      <c r="L93" s="104">
        <f>L95+L97</f>
        <v>3538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5910</v>
      </c>
      <c r="C95" s="118"/>
      <c r="D95" s="118">
        <v>0</v>
      </c>
      <c r="E95" s="118">
        <v>0</v>
      </c>
      <c r="F95" s="118">
        <v>2372</v>
      </c>
      <c r="G95" s="118"/>
      <c r="H95" s="118">
        <v>0</v>
      </c>
      <c r="I95" s="118"/>
      <c r="J95" s="118">
        <v>0</v>
      </c>
      <c r="K95" s="118"/>
      <c r="L95" s="118">
        <v>3538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1287</v>
      </c>
      <c r="C97" s="118"/>
      <c r="D97" s="118">
        <v>0</v>
      </c>
      <c r="E97" s="118">
        <v>0</v>
      </c>
      <c r="F97" s="118">
        <v>1251</v>
      </c>
      <c r="G97" s="118"/>
      <c r="H97" s="118">
        <v>21</v>
      </c>
      <c r="I97" s="118"/>
      <c r="J97" s="118">
        <v>15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24039</v>
      </c>
      <c r="C99" s="104"/>
      <c r="D99" s="104">
        <f>D100+D101+D102</f>
        <v>28</v>
      </c>
      <c r="E99" s="104">
        <v>0</v>
      </c>
      <c r="F99" s="104">
        <f>F100+F101+F102</f>
        <v>1592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22414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22405</v>
      </c>
      <c r="T99" s="104"/>
      <c r="U99" s="104">
        <f>U100+U101+U102</f>
        <v>3</v>
      </c>
      <c r="V99" s="104"/>
      <c r="W99" s="104">
        <f>W100+W101+W102</f>
        <v>0</v>
      </c>
      <c r="X99" s="104"/>
      <c r="Y99" s="104">
        <f>Y100+Y101+Y102</f>
        <v>19</v>
      </c>
      <c r="Z99" s="104"/>
      <c r="AA99" s="104">
        <f>AA100+AA101+AA102</f>
        <v>0</v>
      </c>
      <c r="AB99" s="104"/>
      <c r="AC99" s="104">
        <f>SUM(S99+U99+W99+Y99+AA99)</f>
        <v>22427</v>
      </c>
    </row>
    <row r="100" spans="2:29" s="19" customFormat="1" ht="12" customHeight="1">
      <c r="B100" s="118">
        <f t="shared" si="1"/>
        <v>80</v>
      </c>
      <c r="C100" s="118"/>
      <c r="D100" s="118">
        <v>0</v>
      </c>
      <c r="E100" s="118">
        <v>0</v>
      </c>
      <c r="F100" s="118">
        <v>63</v>
      </c>
      <c r="G100" s="118"/>
      <c r="H100" s="118">
        <v>0</v>
      </c>
      <c r="I100" s="118"/>
      <c r="J100" s="118">
        <v>5</v>
      </c>
      <c r="K100" s="118"/>
      <c r="L100" s="118">
        <v>12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22402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22402</v>
      </c>
    </row>
    <row r="101" spans="2:29" s="19" customFormat="1" ht="12" customHeight="1">
      <c r="B101" s="118">
        <f t="shared" si="1"/>
        <v>22402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22402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3</v>
      </c>
      <c r="T101" s="118"/>
      <c r="U101" s="118">
        <v>3</v>
      </c>
      <c r="V101" s="118"/>
      <c r="W101" s="118">
        <v>0</v>
      </c>
      <c r="X101" s="118"/>
      <c r="Y101" s="118">
        <v>19</v>
      </c>
      <c r="Z101" s="118"/>
      <c r="AA101" s="118">
        <v>0</v>
      </c>
      <c r="AB101" s="118"/>
      <c r="AC101" s="118">
        <f>SUM(S101+U101+W101+Y101+AA101)</f>
        <v>25</v>
      </c>
    </row>
    <row r="102" spans="2:29" s="19" customFormat="1" ht="12" customHeight="1">
      <c r="B102" s="118">
        <f t="shared" si="1"/>
        <v>1557</v>
      </c>
      <c r="C102" s="118"/>
      <c r="D102" s="118">
        <v>28</v>
      </c>
      <c r="E102" s="118">
        <v>0</v>
      </c>
      <c r="F102" s="118">
        <v>1529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25231</v>
      </c>
      <c r="C103" s="108"/>
      <c r="D103" s="108">
        <f>AA86+AA88+AA90+AA99-D88-D93-D99</f>
        <v>609</v>
      </c>
      <c r="E103" s="108">
        <v>0</v>
      </c>
      <c r="F103" s="108">
        <f>Y86+Y88+Y90+Y99-F88-F93-F99</f>
        <v>19693</v>
      </c>
      <c r="G103" s="108"/>
      <c r="H103" s="108">
        <f>W86+W88+W90+W99-H88-H93-H99</f>
        <v>245</v>
      </c>
      <c r="I103" s="108"/>
      <c r="J103" s="108">
        <f>U86+U88+U90+U99-J88-J93-J99</f>
        <v>450</v>
      </c>
      <c r="K103" s="108"/>
      <c r="L103" s="108">
        <f>S86+S88+S90+S99-L88-L93-L99</f>
        <v>4234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19724</v>
      </c>
      <c r="C104" s="84"/>
      <c r="D104" s="83">
        <f>AA87+AA88+AA90+AA99-D88-D93-D99</f>
        <v>569</v>
      </c>
      <c r="E104" s="84">
        <v>0</v>
      </c>
      <c r="F104" s="83">
        <f>Y87+Y88+Y90+Y99-F88-F93-F99</f>
        <v>15077</v>
      </c>
      <c r="G104" s="84"/>
      <c r="H104" s="83">
        <f>W87+W88+W90+W99-H88-H93-H99</f>
        <v>-26</v>
      </c>
      <c r="I104" s="84"/>
      <c r="J104" s="83">
        <f>U87+U88+U90+U99-J88-J93-J99</f>
        <v>418</v>
      </c>
      <c r="K104" s="84"/>
      <c r="L104" s="83">
        <f>S87+S88+S90+S99-L88-L93-L99</f>
        <v>3686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4234</v>
      </c>
      <c r="T116" s="104"/>
      <c r="U116" s="104">
        <f>J103</f>
        <v>450</v>
      </c>
      <c r="V116" s="104"/>
      <c r="W116" s="104">
        <f>H103</f>
        <v>245</v>
      </c>
      <c r="X116" s="104"/>
      <c r="Y116" s="104">
        <f>F103</f>
        <v>19693</v>
      </c>
      <c r="Z116" s="104"/>
      <c r="AA116" s="104">
        <f>D103</f>
        <v>609</v>
      </c>
      <c r="AB116" s="104"/>
      <c r="AC116" s="104">
        <f>SUM(S116+U116+W116+Y116+AA116)</f>
        <v>25231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3686</v>
      </c>
      <c r="T117" s="90"/>
      <c r="U117" s="89">
        <f>J104</f>
        <v>418</v>
      </c>
      <c r="V117" s="90"/>
      <c r="W117" s="89">
        <f>H104</f>
        <v>-26</v>
      </c>
      <c r="X117" s="90"/>
      <c r="Y117" s="89">
        <f>F104</f>
        <v>15077</v>
      </c>
      <c r="Z117" s="90"/>
      <c r="AA117" s="89">
        <f>D104</f>
        <v>569</v>
      </c>
      <c r="AB117" s="90"/>
      <c r="AC117" s="89">
        <f>SUM(S117+U117+W117+Y117+AA117)</f>
        <v>19724</v>
      </c>
    </row>
    <row r="118" spans="2:29" s="7" customFormat="1" ht="12" customHeight="1">
      <c r="B118" s="104">
        <f>D118+F118+H118+J118+L118</f>
        <v>83</v>
      </c>
      <c r="C118" s="104"/>
      <c r="D118" s="104">
        <v>0</v>
      </c>
      <c r="E118" s="104">
        <v>0</v>
      </c>
      <c r="F118" s="104">
        <v>-1563</v>
      </c>
      <c r="G118" s="104"/>
      <c r="H118" s="104">
        <v>0</v>
      </c>
      <c r="I118" s="104"/>
      <c r="J118" s="104">
        <v>0</v>
      </c>
      <c r="K118" s="104"/>
      <c r="L118" s="104">
        <v>1646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25148</v>
      </c>
      <c r="C121" s="108"/>
      <c r="D121" s="108">
        <f>AA116-D118</f>
        <v>609</v>
      </c>
      <c r="E121" s="108">
        <v>0</v>
      </c>
      <c r="F121" s="108">
        <f>Y116-F118</f>
        <v>21256</v>
      </c>
      <c r="G121" s="108"/>
      <c r="H121" s="108">
        <f>W116-H118</f>
        <v>245</v>
      </c>
      <c r="I121" s="108"/>
      <c r="J121" s="108">
        <f>U116-J118</f>
        <v>450</v>
      </c>
      <c r="K121" s="108"/>
      <c r="L121" s="108">
        <f>S116-L118</f>
        <v>2588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19641</v>
      </c>
      <c r="C122" s="84"/>
      <c r="D122" s="83">
        <f>AA117-D118</f>
        <v>569</v>
      </c>
      <c r="E122" s="84">
        <v>0</v>
      </c>
      <c r="F122" s="83">
        <f>Y117-F118</f>
        <v>16640</v>
      </c>
      <c r="G122" s="84"/>
      <c r="H122" s="83">
        <f>W117-H118</f>
        <v>-26</v>
      </c>
      <c r="I122" s="84"/>
      <c r="J122" s="83">
        <f>U117-J118</f>
        <v>418</v>
      </c>
      <c r="K122" s="84"/>
      <c r="L122" s="83">
        <f>S117-L118</f>
        <v>2040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2040</v>
      </c>
      <c r="T135" s="90"/>
      <c r="U135" s="89">
        <f>J122</f>
        <v>418</v>
      </c>
      <c r="V135" s="90"/>
      <c r="W135" s="89">
        <f>H122</f>
        <v>-26</v>
      </c>
      <c r="X135" s="90"/>
      <c r="Y135" s="89">
        <f>F122</f>
        <v>16640</v>
      </c>
      <c r="Z135" s="90"/>
      <c r="AA135" s="89">
        <f>D122</f>
        <v>569</v>
      </c>
      <c r="AB135" s="90"/>
      <c r="AC135" s="89">
        <f aca="true" t="shared" si="2" ref="AC135:AC143">SUM(S135+U135+W135+Y135+AA135)</f>
        <v>19641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36</v>
      </c>
      <c r="T136" s="104"/>
      <c r="U136" s="104">
        <f>U137+U138+U139</f>
        <v>444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480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36</v>
      </c>
      <c r="T139" s="73"/>
      <c r="U139" s="102">
        <v>444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480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-56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-1481</v>
      </c>
      <c r="Z140" s="104"/>
      <c r="AA140" s="104">
        <f>AA141+AA142+AA143</f>
        <v>0</v>
      </c>
      <c r="AB140" s="104"/>
      <c r="AC140" s="104">
        <f t="shared" si="2"/>
        <v>-1537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-56</v>
      </c>
      <c r="T143" s="118"/>
      <c r="U143" s="118">
        <v>0</v>
      </c>
      <c r="V143" s="118"/>
      <c r="W143" s="118">
        <v>0</v>
      </c>
      <c r="X143" s="118"/>
      <c r="Y143" s="118">
        <v>-1481</v>
      </c>
      <c r="Z143" s="118"/>
      <c r="AA143" s="118">
        <v>0</v>
      </c>
      <c r="AB143" s="118"/>
      <c r="AC143" s="118">
        <f t="shared" si="2"/>
        <v>-1537</v>
      </c>
    </row>
    <row r="144" spans="2:29" s="15" customFormat="1" ht="12" customHeight="1">
      <c r="B144" s="136">
        <f>D144+F144+H144+J144+L144</f>
        <v>18584</v>
      </c>
      <c r="C144" s="136"/>
      <c r="D144" s="136">
        <f>AA135+AA136+AA140</f>
        <v>569</v>
      </c>
      <c r="E144" s="136"/>
      <c r="F144" s="136">
        <f>Y135+Y136+Y140</f>
        <v>15159</v>
      </c>
      <c r="G144" s="136"/>
      <c r="H144" s="136">
        <f>W135+W136+W140</f>
        <v>-26</v>
      </c>
      <c r="I144" s="136"/>
      <c r="J144" s="136">
        <f>U135+U136+U140</f>
        <v>862</v>
      </c>
      <c r="K144" s="136"/>
      <c r="L144" s="136">
        <f>S135+S136+S140</f>
        <v>2020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2020</v>
      </c>
      <c r="T158" s="142"/>
      <c r="U158" s="142">
        <f>J144</f>
        <v>862</v>
      </c>
      <c r="V158" s="142"/>
      <c r="W158" s="142">
        <f>H144</f>
        <v>-26</v>
      </c>
      <c r="X158" s="142"/>
      <c r="Y158" s="142">
        <f>F144</f>
        <v>15159</v>
      </c>
      <c r="Z158" s="142"/>
      <c r="AA158" s="142">
        <f>D144</f>
        <v>569</v>
      </c>
      <c r="AB158" s="142"/>
      <c r="AC158" s="142">
        <f>SUM(S158+U158+W158+Y158+AA158)</f>
        <v>18584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10176</v>
      </c>
      <c r="C161" s="69"/>
      <c r="D161" s="145">
        <f>D162+D164</f>
        <v>30</v>
      </c>
      <c r="E161" s="146"/>
      <c r="F161" s="145">
        <f>F162+F164</f>
        <v>9552</v>
      </c>
      <c r="G161" s="146"/>
      <c r="H161" s="145">
        <f>H162+H164</f>
        <v>216</v>
      </c>
      <c r="I161" s="146"/>
      <c r="J161" s="145">
        <f>J162+J164</f>
        <v>109</v>
      </c>
      <c r="K161" s="146"/>
      <c r="L161" s="145">
        <f>L162+L164</f>
        <v>269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10176</v>
      </c>
      <c r="C162" s="118"/>
      <c r="D162" s="118">
        <v>30</v>
      </c>
      <c r="E162" s="118">
        <v>0</v>
      </c>
      <c r="F162" s="118">
        <v>9552</v>
      </c>
      <c r="G162" s="118"/>
      <c r="H162" s="118">
        <v>216</v>
      </c>
      <c r="I162" s="118"/>
      <c r="J162" s="118">
        <v>109</v>
      </c>
      <c r="K162" s="118"/>
      <c r="L162" s="118">
        <v>269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-5507</v>
      </c>
      <c r="C163" s="104"/>
      <c r="D163" s="104">
        <v>-40</v>
      </c>
      <c r="E163" s="104">
        <v>0</v>
      </c>
      <c r="F163" s="104">
        <v>-4616</v>
      </c>
      <c r="G163" s="104"/>
      <c r="H163" s="104">
        <v>-271</v>
      </c>
      <c r="I163" s="104"/>
      <c r="J163" s="104">
        <v>-32</v>
      </c>
      <c r="K163" s="104"/>
      <c r="L163" s="104">
        <v>-548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13915</v>
      </c>
      <c r="C168" s="108"/>
      <c r="D168" s="108">
        <f>AA158-D161-D163-D165</f>
        <v>579</v>
      </c>
      <c r="E168" s="108">
        <v>0</v>
      </c>
      <c r="F168" s="108">
        <f>Y158-F161-F163-F165</f>
        <v>10223</v>
      </c>
      <c r="G168" s="108"/>
      <c r="H168" s="108">
        <f>W158-H161-H163-H165</f>
        <v>29</v>
      </c>
      <c r="I168" s="108"/>
      <c r="J168" s="108">
        <f>U158-J161-J163-J165</f>
        <v>785</v>
      </c>
      <c r="K168" s="108"/>
      <c r="L168" s="108">
        <f>S158-L161-L163-L165</f>
        <v>2299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 t="s">
        <v>198</v>
      </c>
      <c r="C171" s="155" t="str">
        <f>IF(B171="(P)","Estimación provisional",IF(B171="(A)","Estimación avance",""))</f>
        <v>Estimación provisional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200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17540</v>
      </c>
      <c r="T20" s="68"/>
      <c r="U20" s="68">
        <f>SUM(U21:U23)</f>
        <v>5579</v>
      </c>
      <c r="V20" s="69"/>
      <c r="W20" s="68">
        <f>SUM(W21:W23)</f>
        <v>1042</v>
      </c>
      <c r="X20" s="69"/>
      <c r="Y20" s="68">
        <f>SUM(Y21:Y23)</f>
        <v>43984</v>
      </c>
      <c r="Z20" s="69"/>
      <c r="AA20" s="68">
        <f>SUM(AA21:AA23)</f>
        <v>465</v>
      </c>
      <c r="AB20" s="69"/>
      <c r="AC20" s="68">
        <f>SUM(S20+U20+W20+Y20+AA20)</f>
        <v>68610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17540</v>
      </c>
      <c r="T21" s="73"/>
      <c r="U21" s="73">
        <v>5579</v>
      </c>
      <c r="V21" s="74"/>
      <c r="W21" s="73">
        <v>1042</v>
      </c>
      <c r="X21" s="74"/>
      <c r="Y21" s="73">
        <v>43984</v>
      </c>
      <c r="Z21" s="74"/>
      <c r="AA21" s="73">
        <v>465</v>
      </c>
      <c r="AB21" s="74"/>
      <c r="AC21" s="73">
        <f>SUM(S21+U21+W21+Y21+AA21)</f>
        <v>68610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25836</v>
      </c>
      <c r="C24" s="66"/>
      <c r="D24" s="65">
        <v>194</v>
      </c>
      <c r="E24" s="66" t="s">
        <v>34</v>
      </c>
      <c r="F24" s="65">
        <v>12280</v>
      </c>
      <c r="G24" s="66"/>
      <c r="H24" s="65">
        <v>551</v>
      </c>
      <c r="I24" s="66"/>
      <c r="J24" s="65">
        <v>3465</v>
      </c>
      <c r="K24" s="66"/>
      <c r="L24" s="65">
        <v>9346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42774</v>
      </c>
      <c r="C25" s="76"/>
      <c r="D25" s="75">
        <f>AA20-D24</f>
        <v>271</v>
      </c>
      <c r="E25" s="76" t="s">
        <v>34</v>
      </c>
      <c r="F25" s="75">
        <f>Y20-F24</f>
        <v>31704</v>
      </c>
      <c r="G25" s="76"/>
      <c r="H25" s="75">
        <f>W20-H24</f>
        <v>491</v>
      </c>
      <c r="I25" s="76"/>
      <c r="J25" s="75">
        <f>U20-J24</f>
        <v>2114</v>
      </c>
      <c r="K25" s="76"/>
      <c r="L25" s="75">
        <f>S20-L24</f>
        <v>8194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5811</v>
      </c>
      <c r="C26" s="82"/>
      <c r="D26" s="65">
        <v>42</v>
      </c>
      <c r="E26" s="66" t="s">
        <v>34</v>
      </c>
      <c r="F26" s="65">
        <v>4930</v>
      </c>
      <c r="G26" s="66"/>
      <c r="H26" s="65">
        <v>264</v>
      </c>
      <c r="I26" s="66"/>
      <c r="J26" s="65">
        <v>36</v>
      </c>
      <c r="K26" s="66"/>
      <c r="L26" s="65">
        <v>539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36963</v>
      </c>
      <c r="C27" s="84"/>
      <c r="D27" s="83">
        <f>D25-D26</f>
        <v>229</v>
      </c>
      <c r="E27" s="84" t="s">
        <v>34</v>
      </c>
      <c r="F27" s="83">
        <f>F25-F26</f>
        <v>26774</v>
      </c>
      <c r="G27" s="84"/>
      <c r="H27" s="83">
        <f>H25-H26</f>
        <v>227</v>
      </c>
      <c r="I27" s="84"/>
      <c r="J27" s="83">
        <f>J25-J26</f>
        <v>2078</v>
      </c>
      <c r="K27" s="84"/>
      <c r="L27" s="83">
        <f>L25-L26</f>
        <v>7655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8194</v>
      </c>
      <c r="T39" s="68"/>
      <c r="U39" s="68">
        <f>J25</f>
        <v>2114</v>
      </c>
      <c r="V39" s="54"/>
      <c r="W39" s="68">
        <f>H25</f>
        <v>491</v>
      </c>
      <c r="X39" s="54"/>
      <c r="Y39" s="68">
        <f>F25</f>
        <v>31704</v>
      </c>
      <c r="Z39" s="54"/>
      <c r="AA39" s="68">
        <f>D25</f>
        <v>271</v>
      </c>
      <c r="AB39" s="54"/>
      <c r="AC39" s="68">
        <f>SUM(S39+U39+W39+Y39+AA39)</f>
        <v>42774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7655</v>
      </c>
      <c r="T40" s="90"/>
      <c r="U40" s="89">
        <f>J27</f>
        <v>2078</v>
      </c>
      <c r="V40" s="94"/>
      <c r="W40" s="89">
        <f>H27</f>
        <v>227</v>
      </c>
      <c r="X40" s="94"/>
      <c r="Y40" s="89">
        <f>F27</f>
        <v>26774</v>
      </c>
      <c r="Z40" s="94"/>
      <c r="AA40" s="89">
        <f>D27</f>
        <v>229</v>
      </c>
      <c r="AB40" s="94"/>
      <c r="AC40" s="89">
        <f>SUM(S40+U40+W40+Y40+AA40)</f>
        <v>36963</v>
      </c>
    </row>
    <row r="41" spans="2:29" s="15" customFormat="1" ht="12" customHeight="1">
      <c r="B41" s="81">
        <f>D41+F41+H41+J41+L41</f>
        <v>22483</v>
      </c>
      <c r="C41" s="68"/>
      <c r="D41" s="81">
        <f>D42+D43</f>
        <v>229</v>
      </c>
      <c r="E41" s="66">
        <v>0</v>
      </c>
      <c r="F41" s="81">
        <f>F42+F43</f>
        <v>18178</v>
      </c>
      <c r="G41" s="66"/>
      <c r="H41" s="81">
        <f>H42+H43</f>
        <v>298</v>
      </c>
      <c r="I41" s="66"/>
      <c r="J41" s="81">
        <f>J42+J43</f>
        <v>1090</v>
      </c>
      <c r="K41" s="66"/>
      <c r="L41" s="81">
        <f>L42+L43</f>
        <v>2688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16919</v>
      </c>
      <c r="C42" s="82"/>
      <c r="D42" s="96">
        <v>190</v>
      </c>
      <c r="E42" s="67">
        <v>0</v>
      </c>
      <c r="F42" s="96">
        <v>13385</v>
      </c>
      <c r="G42" s="67"/>
      <c r="H42" s="96">
        <v>237</v>
      </c>
      <c r="I42" s="67"/>
      <c r="J42" s="96">
        <v>920</v>
      </c>
      <c r="K42" s="67"/>
      <c r="L42" s="96">
        <v>2187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5564</v>
      </c>
      <c r="C43" s="68"/>
      <c r="D43" s="96">
        <f>D45+D46</f>
        <v>39</v>
      </c>
      <c r="E43" s="66">
        <v>0</v>
      </c>
      <c r="F43" s="96">
        <f>F45+F46</f>
        <v>4793</v>
      </c>
      <c r="G43" s="66"/>
      <c r="H43" s="96">
        <f>H45+H46</f>
        <v>61</v>
      </c>
      <c r="I43" s="66"/>
      <c r="J43" s="96">
        <f>J45+J46</f>
        <v>170</v>
      </c>
      <c r="K43" s="66"/>
      <c r="L43" s="96">
        <f>L45+L46</f>
        <v>501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4319</v>
      </c>
      <c r="C45" s="70"/>
      <c r="D45" s="70">
        <v>39</v>
      </c>
      <c r="E45" s="70">
        <v>0</v>
      </c>
      <c r="F45" s="70">
        <v>3592</v>
      </c>
      <c r="G45" s="70"/>
      <c r="H45" s="70">
        <v>31</v>
      </c>
      <c r="I45" s="70"/>
      <c r="J45" s="70">
        <v>156</v>
      </c>
      <c r="K45" s="70"/>
      <c r="L45" s="70">
        <v>501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1245</v>
      </c>
      <c r="C46" s="73"/>
      <c r="D46" s="102">
        <v>0</v>
      </c>
      <c r="E46" s="71">
        <v>0</v>
      </c>
      <c r="F46" s="102">
        <v>1201</v>
      </c>
      <c r="G46" s="71"/>
      <c r="H46" s="102">
        <v>30</v>
      </c>
      <c r="I46" s="71"/>
      <c r="J46" s="102">
        <v>14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553</v>
      </c>
      <c r="C47" s="104"/>
      <c r="D47" s="104">
        <v>0</v>
      </c>
      <c r="E47" s="104">
        <v>0</v>
      </c>
      <c r="F47" s="104">
        <v>424</v>
      </c>
      <c r="G47" s="104"/>
      <c r="H47" s="104">
        <v>17</v>
      </c>
      <c r="I47" s="104"/>
      <c r="J47" s="104">
        <v>12</v>
      </c>
      <c r="K47" s="104"/>
      <c r="L47" s="104">
        <v>100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-148</v>
      </c>
      <c r="C49" s="104"/>
      <c r="D49" s="104">
        <v>0</v>
      </c>
      <c r="E49" s="104">
        <v>0</v>
      </c>
      <c r="F49" s="104">
        <v>-98</v>
      </c>
      <c r="G49" s="104"/>
      <c r="H49" s="104">
        <v>-3</v>
      </c>
      <c r="I49" s="104"/>
      <c r="J49" s="104">
        <v>-9</v>
      </c>
      <c r="K49" s="104"/>
      <c r="L49" s="104">
        <v>-38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19886</v>
      </c>
      <c r="C50" s="108"/>
      <c r="D50" s="108">
        <f>AA39-D41-D47-D49</f>
        <v>42</v>
      </c>
      <c r="E50" s="108">
        <v>0</v>
      </c>
      <c r="F50" s="108">
        <f>Y39-F41-F47-F49</f>
        <v>13200</v>
      </c>
      <c r="G50" s="108"/>
      <c r="H50" s="108">
        <f>W39-H41-H47-H49</f>
        <v>179</v>
      </c>
      <c r="I50" s="108"/>
      <c r="J50" s="108">
        <f>U39-J41-J47-J49</f>
        <v>1021</v>
      </c>
      <c r="K50" s="108"/>
      <c r="L50" s="108">
        <f>S39-L41-L47-L49</f>
        <v>5444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14075</v>
      </c>
      <c r="C51" s="84"/>
      <c r="D51" s="83">
        <f>AA40-D41-D47-D49</f>
        <v>0</v>
      </c>
      <c r="E51" s="84">
        <v>0</v>
      </c>
      <c r="F51" s="83">
        <f>Y40-F41-F47-F49</f>
        <v>8270</v>
      </c>
      <c r="G51" s="84"/>
      <c r="H51" s="83">
        <f>W40-H41-H47-H49</f>
        <v>-85</v>
      </c>
      <c r="I51" s="84"/>
      <c r="J51" s="83">
        <f>U40-J41-J47-J49</f>
        <v>985</v>
      </c>
      <c r="K51" s="84"/>
      <c r="L51" s="83">
        <f>S40-L41-L47-L49</f>
        <v>4905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5444</v>
      </c>
      <c r="T63" s="68"/>
      <c r="U63" s="68">
        <f>J50</f>
        <v>1021</v>
      </c>
      <c r="V63" s="54"/>
      <c r="W63" s="68">
        <f>H50</f>
        <v>179</v>
      </c>
      <c r="X63" s="54"/>
      <c r="Y63" s="68">
        <f>F50</f>
        <v>13200</v>
      </c>
      <c r="Z63" s="54"/>
      <c r="AA63" s="68">
        <f>D50</f>
        <v>42</v>
      </c>
      <c r="AB63" s="54"/>
      <c r="AC63" s="68">
        <f aca="true" t="shared" si="0" ref="AC63:AC68">SUM(S63+U63+W63+Y63+AA63)</f>
        <v>19886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4905</v>
      </c>
      <c r="T64" s="90"/>
      <c r="U64" s="89">
        <f>J51</f>
        <v>985</v>
      </c>
      <c r="V64" s="94"/>
      <c r="W64" s="89">
        <f>H51</f>
        <v>-85</v>
      </c>
      <c r="X64" s="94"/>
      <c r="Y64" s="89">
        <f>F51</f>
        <v>8270</v>
      </c>
      <c r="Z64" s="94"/>
      <c r="AA64" s="89">
        <f>D51</f>
        <v>0</v>
      </c>
      <c r="AB64" s="94"/>
      <c r="AC64" s="89">
        <f t="shared" si="0"/>
        <v>14075</v>
      </c>
    </row>
    <row r="65" spans="2:29" s="15" customFormat="1" ht="12" customHeight="1">
      <c r="B65" s="104">
        <f>D65+F65+H65+J65+L65</f>
        <v>100160</v>
      </c>
      <c r="C65" s="104"/>
      <c r="D65" s="104">
        <f>D66+D67+D68+D70+D72</f>
        <v>3370</v>
      </c>
      <c r="E65" s="104">
        <v>0</v>
      </c>
      <c r="F65" s="104">
        <f>F66+F67+F68+F70+F72</f>
        <v>60315</v>
      </c>
      <c r="G65" s="104"/>
      <c r="H65" s="104">
        <f>H66+H67+H68+H70+H72</f>
        <v>21770</v>
      </c>
      <c r="I65" s="104"/>
      <c r="J65" s="104">
        <f>J66+J67+J68+J70+J72</f>
        <v>575</v>
      </c>
      <c r="K65" s="104"/>
      <c r="L65" s="104">
        <f>L66+L67+L68+L70+L72</f>
        <v>14130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13020</v>
      </c>
      <c r="T65" s="104"/>
      <c r="U65" s="104">
        <f>U66+U67+U68+U70+U72</f>
        <v>497</v>
      </c>
      <c r="V65" s="104"/>
      <c r="W65" s="104">
        <f>W66+W67+W68+W70+W72</f>
        <v>22094</v>
      </c>
      <c r="X65" s="104"/>
      <c r="Y65" s="104">
        <f>Y66+Y67+Y68+Y70+Y72</f>
        <v>65621</v>
      </c>
      <c r="Z65" s="104"/>
      <c r="AA65" s="104">
        <f>AA66+AA67+AA68+AA70+AA72</f>
        <v>4252</v>
      </c>
      <c r="AB65" s="104"/>
      <c r="AC65" s="104">
        <f t="shared" si="0"/>
        <v>105484</v>
      </c>
    </row>
    <row r="66" spans="2:29" s="19" customFormat="1" ht="12" customHeight="1">
      <c r="B66" s="118">
        <f>D66+F66+H66+J66+L66</f>
        <v>76276</v>
      </c>
      <c r="C66" s="118"/>
      <c r="D66" s="118">
        <v>1053</v>
      </c>
      <c r="E66" s="118">
        <v>0</v>
      </c>
      <c r="F66" s="118">
        <v>52457</v>
      </c>
      <c r="G66" s="118"/>
      <c r="H66" s="118">
        <v>20908</v>
      </c>
      <c r="I66" s="118"/>
      <c r="J66" s="118">
        <v>16</v>
      </c>
      <c r="K66" s="118"/>
      <c r="L66" s="118">
        <v>1842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12023</v>
      </c>
      <c r="T66" s="118"/>
      <c r="U66" s="118">
        <v>484</v>
      </c>
      <c r="V66" s="118"/>
      <c r="W66" s="118">
        <v>21311</v>
      </c>
      <c r="X66" s="118"/>
      <c r="Y66" s="118">
        <v>52565</v>
      </c>
      <c r="Z66" s="118"/>
      <c r="AA66" s="118">
        <v>4061</v>
      </c>
      <c r="AB66" s="118"/>
      <c r="AC66" s="118">
        <f t="shared" si="0"/>
        <v>90444</v>
      </c>
    </row>
    <row r="67" spans="2:29" s="19" customFormat="1" ht="12" customHeight="1">
      <c r="B67" s="118">
        <f>D67+F67+H67+J67+L67</f>
        <v>12887</v>
      </c>
      <c r="C67" s="118"/>
      <c r="D67" s="118">
        <v>2317</v>
      </c>
      <c r="E67" s="118">
        <v>0</v>
      </c>
      <c r="F67" s="118">
        <v>7048</v>
      </c>
      <c r="G67" s="118"/>
      <c r="H67" s="118">
        <v>862</v>
      </c>
      <c r="I67" s="118"/>
      <c r="J67" s="118">
        <v>559</v>
      </c>
      <c r="K67" s="118"/>
      <c r="L67" s="118">
        <v>2101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997</v>
      </c>
      <c r="T67" s="118"/>
      <c r="U67" s="118">
        <v>13</v>
      </c>
      <c r="V67" s="118"/>
      <c r="W67" s="118">
        <v>783</v>
      </c>
      <c r="X67" s="118"/>
      <c r="Y67" s="118">
        <v>12021</v>
      </c>
      <c r="Z67" s="118"/>
      <c r="AA67" s="118">
        <v>191</v>
      </c>
      <c r="AB67" s="118"/>
      <c r="AC67" s="118">
        <f t="shared" si="0"/>
        <v>14005</v>
      </c>
    </row>
    <row r="68" spans="2:29" s="19" customFormat="1" ht="12" customHeight="1">
      <c r="B68" s="118">
        <f>D68+F68+H68+J68+L68</f>
        <v>216</v>
      </c>
      <c r="C68" s="118"/>
      <c r="D68" s="118">
        <v>0</v>
      </c>
      <c r="E68" s="118">
        <v>0</v>
      </c>
      <c r="F68" s="118">
        <v>216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1035</v>
      </c>
      <c r="Z68" s="118"/>
      <c r="AA68" s="118">
        <v>0</v>
      </c>
      <c r="AB68" s="118"/>
      <c r="AC68" s="118">
        <f t="shared" si="0"/>
        <v>1035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10781</v>
      </c>
      <c r="C70" s="118"/>
      <c r="D70" s="118">
        <v>0</v>
      </c>
      <c r="E70" s="118">
        <v>0</v>
      </c>
      <c r="F70" s="118">
        <v>594</v>
      </c>
      <c r="G70" s="118"/>
      <c r="H70" s="118">
        <v>0</v>
      </c>
      <c r="I70" s="118"/>
      <c r="J70" s="118">
        <v>0</v>
      </c>
      <c r="K70" s="118"/>
      <c r="L70" s="118">
        <v>10187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25210</v>
      </c>
      <c r="C73" s="108"/>
      <c r="D73" s="108">
        <f>AA63+AA65-D65</f>
        <v>924</v>
      </c>
      <c r="E73" s="108">
        <v>0</v>
      </c>
      <c r="F73" s="108">
        <f>Y63+Y65-F65</f>
        <v>18506</v>
      </c>
      <c r="G73" s="108"/>
      <c r="H73" s="108">
        <f>W63+W65-H65</f>
        <v>503</v>
      </c>
      <c r="I73" s="108"/>
      <c r="J73" s="108">
        <f>U63+U65-J65</f>
        <v>943</v>
      </c>
      <c r="K73" s="108"/>
      <c r="L73" s="108">
        <f>S63+S65-L65</f>
        <v>4334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19399</v>
      </c>
      <c r="C74" s="84"/>
      <c r="D74" s="83">
        <f>AA64+AA65-D65</f>
        <v>882</v>
      </c>
      <c r="E74" s="84">
        <v>0</v>
      </c>
      <c r="F74" s="83">
        <f>Y64+Y65-F65</f>
        <v>13576</v>
      </c>
      <c r="G74" s="84"/>
      <c r="H74" s="83">
        <f>W64+W65-H65</f>
        <v>239</v>
      </c>
      <c r="I74" s="84"/>
      <c r="J74" s="83">
        <f>U64+U65-J65</f>
        <v>907</v>
      </c>
      <c r="K74" s="84"/>
      <c r="L74" s="83">
        <f>S64+S65-L65</f>
        <v>3795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4334</v>
      </c>
      <c r="T86" s="104"/>
      <c r="U86" s="104">
        <f>J73</f>
        <v>943</v>
      </c>
      <c r="V86" s="104"/>
      <c r="W86" s="104">
        <f>H73</f>
        <v>503</v>
      </c>
      <c r="X86" s="104"/>
      <c r="Y86" s="104">
        <f>F73</f>
        <v>18506</v>
      </c>
      <c r="Z86" s="104"/>
      <c r="AA86" s="104">
        <f>D73</f>
        <v>924</v>
      </c>
      <c r="AB86" s="104"/>
      <c r="AC86" s="104">
        <f>SUM(S86+U86+W86+Y86+AA86)</f>
        <v>25210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3795</v>
      </c>
      <c r="T87" s="90"/>
      <c r="U87" s="89">
        <f>J74</f>
        <v>907</v>
      </c>
      <c r="V87" s="90"/>
      <c r="W87" s="89">
        <f>H74</f>
        <v>239</v>
      </c>
      <c r="X87" s="90"/>
      <c r="Y87" s="89">
        <f>F74</f>
        <v>13576</v>
      </c>
      <c r="Z87" s="90"/>
      <c r="AA87" s="89">
        <f>D74</f>
        <v>882</v>
      </c>
      <c r="AB87" s="90"/>
      <c r="AC87" s="89">
        <f>SUM(S87+U87+W87+Y87+AA87)</f>
        <v>19399</v>
      </c>
    </row>
    <row r="88" spans="2:29" s="6" customFormat="1" ht="12" customHeight="1">
      <c r="B88" s="104">
        <f>D88+F88+H88+J88+L88</f>
        <v>3808</v>
      </c>
      <c r="C88" s="104"/>
      <c r="D88" s="104">
        <v>0</v>
      </c>
      <c r="E88" s="104">
        <v>0</v>
      </c>
      <c r="F88" s="104">
        <v>1819</v>
      </c>
      <c r="G88" s="104"/>
      <c r="H88" s="104">
        <v>99</v>
      </c>
      <c r="I88" s="104"/>
      <c r="J88" s="104">
        <v>402</v>
      </c>
      <c r="K88" s="104"/>
      <c r="L88" s="104">
        <v>1488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5055</v>
      </c>
      <c r="T90" s="104"/>
      <c r="U90" s="104">
        <f>U91+U92</f>
        <v>14</v>
      </c>
      <c r="V90" s="104"/>
      <c r="W90" s="104">
        <f>W91+W92</f>
        <v>30</v>
      </c>
      <c r="X90" s="104"/>
      <c r="Y90" s="104">
        <f>Y91+Y92</f>
        <v>1997</v>
      </c>
      <c r="Z90" s="104"/>
      <c r="AA90" s="104">
        <f>AA91+AA92</f>
        <v>0</v>
      </c>
      <c r="AB90" s="104"/>
      <c r="AC90" s="104">
        <f>SUM(S90+U90+W90+Y90+AA90)</f>
        <v>7096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5055</v>
      </c>
      <c r="T91" s="118"/>
      <c r="U91" s="118">
        <v>0</v>
      </c>
      <c r="V91" s="118"/>
      <c r="W91" s="118">
        <v>0</v>
      </c>
      <c r="X91" s="118"/>
      <c r="Y91" s="118">
        <v>796</v>
      </c>
      <c r="Z91" s="118"/>
      <c r="AA91" s="118">
        <v>0</v>
      </c>
      <c r="AB91" s="118"/>
      <c r="AC91" s="118">
        <f>SUM(S91+U91+W91+Y91+AA91)</f>
        <v>5851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14</v>
      </c>
      <c r="V92" s="73"/>
      <c r="W92" s="102">
        <v>30</v>
      </c>
      <c r="X92" s="73"/>
      <c r="Y92" s="102">
        <v>1201</v>
      </c>
      <c r="Z92" s="73"/>
      <c r="AA92" s="102">
        <v>0</v>
      </c>
      <c r="AB92" s="73"/>
      <c r="AC92" s="102">
        <f>SUM(S92+U92+W92+Y92+AA92)</f>
        <v>1245</v>
      </c>
    </row>
    <row r="93" spans="2:29" s="15" customFormat="1" ht="12" customHeight="1">
      <c r="B93" s="104">
        <f>D93+F93+H93+J93+L93</f>
        <v>7273</v>
      </c>
      <c r="C93" s="104"/>
      <c r="D93" s="104">
        <f>D95+D97</f>
        <v>0</v>
      </c>
      <c r="E93" s="104">
        <v>0</v>
      </c>
      <c r="F93" s="104">
        <f>F95+F97</f>
        <v>3774</v>
      </c>
      <c r="G93" s="104"/>
      <c r="H93" s="104">
        <f>H95+H97</f>
        <v>30</v>
      </c>
      <c r="I93" s="104"/>
      <c r="J93" s="104">
        <f>J95+J97</f>
        <v>14</v>
      </c>
      <c r="K93" s="104"/>
      <c r="L93" s="104">
        <f>L95+L97</f>
        <v>3455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6028</v>
      </c>
      <c r="C95" s="118"/>
      <c r="D95" s="118">
        <v>0</v>
      </c>
      <c r="E95" s="118">
        <v>0</v>
      </c>
      <c r="F95" s="118">
        <v>2573</v>
      </c>
      <c r="G95" s="118"/>
      <c r="H95" s="118">
        <v>0</v>
      </c>
      <c r="I95" s="118"/>
      <c r="J95" s="118">
        <v>0</v>
      </c>
      <c r="K95" s="118"/>
      <c r="L95" s="118">
        <v>3455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1245</v>
      </c>
      <c r="C97" s="118"/>
      <c r="D97" s="118">
        <v>0</v>
      </c>
      <c r="E97" s="118">
        <v>0</v>
      </c>
      <c r="F97" s="118">
        <v>1201</v>
      </c>
      <c r="G97" s="118"/>
      <c r="H97" s="118">
        <v>30</v>
      </c>
      <c r="I97" s="118"/>
      <c r="J97" s="118">
        <v>14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22076</v>
      </c>
      <c r="C99" s="104"/>
      <c r="D99" s="104">
        <f>D100+D101+D102</f>
        <v>26</v>
      </c>
      <c r="E99" s="104">
        <v>0</v>
      </c>
      <c r="F99" s="104">
        <f>F100+F101+F102</f>
        <v>1263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20782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20772</v>
      </c>
      <c r="T99" s="104"/>
      <c r="U99" s="104">
        <f>U100+U101+U102</f>
        <v>3</v>
      </c>
      <c r="V99" s="104"/>
      <c r="W99" s="104">
        <f>W100+W101+W102</f>
        <v>0</v>
      </c>
      <c r="X99" s="104"/>
      <c r="Y99" s="104">
        <f>Y100+Y101+Y102</f>
        <v>28</v>
      </c>
      <c r="Z99" s="104"/>
      <c r="AA99" s="104">
        <f>AA100+AA101+AA102</f>
        <v>0</v>
      </c>
      <c r="AB99" s="104"/>
      <c r="AC99" s="104">
        <f>SUM(S99+U99+W99+Y99+AA99)</f>
        <v>20803</v>
      </c>
    </row>
    <row r="100" spans="2:29" s="19" customFormat="1" ht="12" customHeight="1">
      <c r="B100" s="118">
        <f t="shared" si="1"/>
        <v>84</v>
      </c>
      <c r="C100" s="118"/>
      <c r="D100" s="118">
        <v>0</v>
      </c>
      <c r="E100" s="118">
        <v>0</v>
      </c>
      <c r="F100" s="118">
        <v>65</v>
      </c>
      <c r="G100" s="118"/>
      <c r="H100" s="118">
        <v>0</v>
      </c>
      <c r="I100" s="118"/>
      <c r="J100" s="118">
        <v>5</v>
      </c>
      <c r="K100" s="118"/>
      <c r="L100" s="118">
        <v>14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20768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20768</v>
      </c>
    </row>
    <row r="101" spans="2:29" s="19" customFormat="1" ht="12" customHeight="1">
      <c r="B101" s="118">
        <f t="shared" si="1"/>
        <v>20768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20768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4</v>
      </c>
      <c r="T101" s="118"/>
      <c r="U101" s="118">
        <v>3</v>
      </c>
      <c r="V101" s="118"/>
      <c r="W101" s="118">
        <v>0</v>
      </c>
      <c r="X101" s="118"/>
      <c r="Y101" s="118">
        <v>28</v>
      </c>
      <c r="Z101" s="118"/>
      <c r="AA101" s="118">
        <v>0</v>
      </c>
      <c r="AB101" s="118"/>
      <c r="AC101" s="118">
        <f>SUM(S101+U101+W101+Y101+AA101)</f>
        <v>35</v>
      </c>
    </row>
    <row r="102" spans="2:29" s="19" customFormat="1" ht="12" customHeight="1">
      <c r="B102" s="118">
        <f t="shared" si="1"/>
        <v>1224</v>
      </c>
      <c r="C102" s="118"/>
      <c r="D102" s="118">
        <v>26</v>
      </c>
      <c r="E102" s="118">
        <v>0</v>
      </c>
      <c r="F102" s="118">
        <v>1198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19952</v>
      </c>
      <c r="C103" s="108"/>
      <c r="D103" s="108">
        <f>AA86+AA88+AA90+AA99-D88-D93-D99</f>
        <v>898</v>
      </c>
      <c r="E103" s="108">
        <v>0</v>
      </c>
      <c r="F103" s="108">
        <f>Y86+Y88+Y90+Y99-F88-F93-F99</f>
        <v>13675</v>
      </c>
      <c r="G103" s="108"/>
      <c r="H103" s="108">
        <f>W86+W88+W90+W99-H88-H93-H99</f>
        <v>404</v>
      </c>
      <c r="I103" s="108"/>
      <c r="J103" s="108">
        <f>U86+U88+U90+U99-J88-J93-J99</f>
        <v>539</v>
      </c>
      <c r="K103" s="108"/>
      <c r="L103" s="108">
        <f>S86+S88+S90+S99-L88-L93-L99</f>
        <v>4436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14141</v>
      </c>
      <c r="C104" s="84"/>
      <c r="D104" s="83">
        <f>AA87+AA88+AA90+AA99-D88-D93-D99</f>
        <v>856</v>
      </c>
      <c r="E104" s="84">
        <v>0</v>
      </c>
      <c r="F104" s="83">
        <f>Y87+Y88+Y90+Y99-F88-F93-F99</f>
        <v>8745</v>
      </c>
      <c r="G104" s="84"/>
      <c r="H104" s="83">
        <f>W87+W88+W90+W99-H88-H93-H99</f>
        <v>140</v>
      </c>
      <c r="I104" s="84"/>
      <c r="J104" s="83">
        <f>U87+U88+U90+U99-J88-J93-J99</f>
        <v>503</v>
      </c>
      <c r="K104" s="84"/>
      <c r="L104" s="83">
        <f>S87+S88+S90+S99-L88-L93-L99</f>
        <v>3897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4436</v>
      </c>
      <c r="T116" s="104"/>
      <c r="U116" s="104">
        <f>J103</f>
        <v>539</v>
      </c>
      <c r="V116" s="104"/>
      <c r="W116" s="104">
        <f>H103</f>
        <v>404</v>
      </c>
      <c r="X116" s="104"/>
      <c r="Y116" s="104">
        <f>F103</f>
        <v>13675</v>
      </c>
      <c r="Z116" s="104"/>
      <c r="AA116" s="104">
        <f>D103</f>
        <v>898</v>
      </c>
      <c r="AB116" s="104"/>
      <c r="AC116" s="104">
        <f>SUM(S116+U116+W116+Y116+AA116)</f>
        <v>19952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3897</v>
      </c>
      <c r="T117" s="90"/>
      <c r="U117" s="89">
        <f>J104</f>
        <v>503</v>
      </c>
      <c r="V117" s="90"/>
      <c r="W117" s="89">
        <f>H104</f>
        <v>140</v>
      </c>
      <c r="X117" s="90"/>
      <c r="Y117" s="89">
        <f>F104</f>
        <v>8745</v>
      </c>
      <c r="Z117" s="90"/>
      <c r="AA117" s="89">
        <f>D104</f>
        <v>856</v>
      </c>
      <c r="AB117" s="90"/>
      <c r="AC117" s="89">
        <f>SUM(S117+U117+W117+Y117+AA117)</f>
        <v>14141</v>
      </c>
    </row>
    <row r="118" spans="2:29" s="7" customFormat="1" ht="12" customHeight="1">
      <c r="B118" s="104">
        <f>D118+F118+H118+J118+L118</f>
        <v>-177</v>
      </c>
      <c r="C118" s="104"/>
      <c r="D118" s="104">
        <v>0</v>
      </c>
      <c r="E118" s="104">
        <v>0</v>
      </c>
      <c r="F118" s="104">
        <v>-1777</v>
      </c>
      <c r="G118" s="104"/>
      <c r="H118" s="104">
        <v>0</v>
      </c>
      <c r="I118" s="104"/>
      <c r="J118" s="104">
        <v>0</v>
      </c>
      <c r="K118" s="104"/>
      <c r="L118" s="104">
        <v>1600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20129</v>
      </c>
      <c r="C121" s="108"/>
      <c r="D121" s="108">
        <f>AA116-D118</f>
        <v>898</v>
      </c>
      <c r="E121" s="108">
        <v>0</v>
      </c>
      <c r="F121" s="108">
        <f>Y116-F118</f>
        <v>15452</v>
      </c>
      <c r="G121" s="108"/>
      <c r="H121" s="108">
        <f>W116-H118</f>
        <v>404</v>
      </c>
      <c r="I121" s="108"/>
      <c r="J121" s="108">
        <f>U116-J118</f>
        <v>539</v>
      </c>
      <c r="K121" s="108"/>
      <c r="L121" s="108">
        <f>S116-L118</f>
        <v>2836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14318</v>
      </c>
      <c r="C122" s="84"/>
      <c r="D122" s="83">
        <f>AA117-D118</f>
        <v>856</v>
      </c>
      <c r="E122" s="84">
        <v>0</v>
      </c>
      <c r="F122" s="83">
        <f>Y117-F118</f>
        <v>10522</v>
      </c>
      <c r="G122" s="84"/>
      <c r="H122" s="83">
        <f>W117-H118</f>
        <v>140</v>
      </c>
      <c r="I122" s="84"/>
      <c r="J122" s="83">
        <f>U117-J118</f>
        <v>503</v>
      </c>
      <c r="K122" s="84"/>
      <c r="L122" s="83">
        <f>S117-L118</f>
        <v>2297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2297</v>
      </c>
      <c r="T135" s="90"/>
      <c r="U135" s="89">
        <f>J122</f>
        <v>503</v>
      </c>
      <c r="V135" s="90"/>
      <c r="W135" s="89">
        <f>H122</f>
        <v>140</v>
      </c>
      <c r="X135" s="90"/>
      <c r="Y135" s="89">
        <f>F122</f>
        <v>10522</v>
      </c>
      <c r="Z135" s="90"/>
      <c r="AA135" s="89">
        <f>D122</f>
        <v>856</v>
      </c>
      <c r="AB135" s="90"/>
      <c r="AC135" s="89">
        <f aca="true" t="shared" si="2" ref="AC135:AC143">SUM(S135+U135+W135+Y135+AA135)</f>
        <v>14318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457</v>
      </c>
      <c r="T136" s="104"/>
      <c r="U136" s="104">
        <f>U137+U138+U139</f>
        <v>771</v>
      </c>
      <c r="V136" s="104"/>
      <c r="W136" s="104">
        <f>W137+W138+W139</f>
        <v>0</v>
      </c>
      <c r="X136" s="104"/>
      <c r="Y136" s="104">
        <f>Y137+Y138+Y139</f>
        <v>392</v>
      </c>
      <c r="Z136" s="104"/>
      <c r="AA136" s="104">
        <f>AA137+AA138+AA139</f>
        <v>0</v>
      </c>
      <c r="AB136" s="104"/>
      <c r="AC136" s="104">
        <f t="shared" si="2"/>
        <v>1620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457</v>
      </c>
      <c r="T139" s="73"/>
      <c r="U139" s="102">
        <v>771</v>
      </c>
      <c r="V139" s="73"/>
      <c r="W139" s="102">
        <v>0</v>
      </c>
      <c r="X139" s="73"/>
      <c r="Y139" s="102">
        <v>392</v>
      </c>
      <c r="Z139" s="73"/>
      <c r="AA139" s="102">
        <v>0</v>
      </c>
      <c r="AB139" s="73"/>
      <c r="AC139" s="102">
        <f t="shared" si="2"/>
        <v>1620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-908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-3678</v>
      </c>
      <c r="Z140" s="104"/>
      <c r="AA140" s="104">
        <f>AA141+AA142+AA143</f>
        <v>0</v>
      </c>
      <c r="AB140" s="104"/>
      <c r="AC140" s="104">
        <f t="shared" si="2"/>
        <v>-4586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-908</v>
      </c>
      <c r="T143" s="118"/>
      <c r="U143" s="118">
        <v>0</v>
      </c>
      <c r="V143" s="118"/>
      <c r="W143" s="118">
        <v>0</v>
      </c>
      <c r="X143" s="118"/>
      <c r="Y143" s="118">
        <v>-3678</v>
      </c>
      <c r="Z143" s="118"/>
      <c r="AA143" s="118">
        <v>0</v>
      </c>
      <c r="AB143" s="118"/>
      <c r="AC143" s="118">
        <f t="shared" si="2"/>
        <v>-4586</v>
      </c>
    </row>
    <row r="144" spans="2:29" s="15" customFormat="1" ht="12" customHeight="1">
      <c r="B144" s="136">
        <f>D144+F144+H144+J144+L144</f>
        <v>11352</v>
      </c>
      <c r="C144" s="136"/>
      <c r="D144" s="136">
        <f>AA135+AA136+AA140</f>
        <v>856</v>
      </c>
      <c r="E144" s="136"/>
      <c r="F144" s="136">
        <f>Y135+Y136+Y140</f>
        <v>7236</v>
      </c>
      <c r="G144" s="136"/>
      <c r="H144" s="136">
        <f>W135+W136+W140</f>
        <v>140</v>
      </c>
      <c r="I144" s="136"/>
      <c r="J144" s="136">
        <f>U135+U136+U140</f>
        <v>1274</v>
      </c>
      <c r="K144" s="136"/>
      <c r="L144" s="136">
        <f>S135+S136+S140</f>
        <v>1846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1846</v>
      </c>
      <c r="T158" s="142"/>
      <c r="U158" s="142">
        <f>J144</f>
        <v>1274</v>
      </c>
      <c r="V158" s="142"/>
      <c r="W158" s="142">
        <f>H144</f>
        <v>140</v>
      </c>
      <c r="X158" s="142"/>
      <c r="Y158" s="142">
        <f>F144</f>
        <v>7236</v>
      </c>
      <c r="Z158" s="142"/>
      <c r="AA158" s="142">
        <f>D144</f>
        <v>856</v>
      </c>
      <c r="AB158" s="142"/>
      <c r="AC158" s="142">
        <f>SUM(S158+U158+W158+Y158+AA158)</f>
        <v>11352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7551</v>
      </c>
      <c r="C161" s="69"/>
      <c r="D161" s="145">
        <f>D162+D164</f>
        <v>42</v>
      </c>
      <c r="E161" s="146"/>
      <c r="F161" s="145">
        <f>F162+F164</f>
        <v>6549</v>
      </c>
      <c r="G161" s="146"/>
      <c r="H161" s="145">
        <f>H162+H164</f>
        <v>689</v>
      </c>
      <c r="I161" s="146"/>
      <c r="J161" s="145">
        <f>J162+J164</f>
        <v>85</v>
      </c>
      <c r="K161" s="146"/>
      <c r="L161" s="145">
        <f>L162+L164</f>
        <v>186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7551</v>
      </c>
      <c r="C162" s="118"/>
      <c r="D162" s="118">
        <v>42</v>
      </c>
      <c r="E162" s="118">
        <v>0</v>
      </c>
      <c r="F162" s="118">
        <v>6549</v>
      </c>
      <c r="G162" s="118"/>
      <c r="H162" s="118">
        <v>689</v>
      </c>
      <c r="I162" s="118"/>
      <c r="J162" s="118">
        <v>85</v>
      </c>
      <c r="K162" s="118"/>
      <c r="L162" s="118">
        <v>186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-5811</v>
      </c>
      <c r="C163" s="104"/>
      <c r="D163" s="104">
        <v>-42</v>
      </c>
      <c r="E163" s="104">
        <v>0</v>
      </c>
      <c r="F163" s="104">
        <v>-4930</v>
      </c>
      <c r="G163" s="104"/>
      <c r="H163" s="104">
        <v>-264</v>
      </c>
      <c r="I163" s="104"/>
      <c r="J163" s="104">
        <v>-36</v>
      </c>
      <c r="K163" s="104"/>
      <c r="L163" s="104">
        <v>-539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9612</v>
      </c>
      <c r="C168" s="108"/>
      <c r="D168" s="108">
        <f>AA158-D161-D163-D165</f>
        <v>856</v>
      </c>
      <c r="E168" s="108">
        <v>0</v>
      </c>
      <c r="F168" s="108">
        <f>Y158-F161-F163-F165</f>
        <v>5617</v>
      </c>
      <c r="G168" s="108"/>
      <c r="H168" s="108">
        <f>W158-H161-H163-H165</f>
        <v>-285</v>
      </c>
      <c r="I168" s="108"/>
      <c r="J168" s="108">
        <f>U158-J161-J163-J165</f>
        <v>1225</v>
      </c>
      <c r="K168" s="108"/>
      <c r="L168" s="108">
        <f>S158-L161-L163-L165</f>
        <v>2199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 t="s">
        <v>198</v>
      </c>
      <c r="C171" s="155" t="str">
        <f>IF(B171="(P)","Estimación provisional",IF(B171="(A)","Estimación avance",""))</f>
        <v>Estimación provisional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202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18592</v>
      </c>
      <c r="T20" s="68"/>
      <c r="U20" s="68">
        <f>SUM(U21:U23)</f>
        <v>5392</v>
      </c>
      <c r="V20" s="69"/>
      <c r="W20" s="68">
        <f>SUM(W21:W23)</f>
        <v>980</v>
      </c>
      <c r="X20" s="69"/>
      <c r="Y20" s="68">
        <f>SUM(Y21:Y23)</f>
        <v>40298</v>
      </c>
      <c r="Z20" s="69"/>
      <c r="AA20" s="68">
        <f>SUM(AA21:AA23)</f>
        <v>462</v>
      </c>
      <c r="AB20" s="69"/>
      <c r="AC20" s="68">
        <f>SUM(S20+U20+W20+Y20+AA20)</f>
        <v>65724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18592</v>
      </c>
      <c r="T21" s="73"/>
      <c r="U21" s="73">
        <v>5392</v>
      </c>
      <c r="V21" s="74"/>
      <c r="W21" s="73">
        <v>980</v>
      </c>
      <c r="X21" s="74"/>
      <c r="Y21" s="73">
        <v>40298</v>
      </c>
      <c r="Z21" s="74"/>
      <c r="AA21" s="73">
        <v>462</v>
      </c>
      <c r="AB21" s="74"/>
      <c r="AC21" s="73">
        <f>SUM(S21+U21+W21+Y21+AA21)</f>
        <v>65724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26298</v>
      </c>
      <c r="C24" s="66"/>
      <c r="D24" s="65">
        <v>185</v>
      </c>
      <c r="E24" s="66" t="s">
        <v>34</v>
      </c>
      <c r="F24" s="65">
        <v>12113</v>
      </c>
      <c r="G24" s="66"/>
      <c r="H24" s="65">
        <v>539</v>
      </c>
      <c r="I24" s="66"/>
      <c r="J24" s="65">
        <v>3508</v>
      </c>
      <c r="K24" s="66"/>
      <c r="L24" s="65">
        <v>9953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39426</v>
      </c>
      <c r="C25" s="76"/>
      <c r="D25" s="75">
        <f>AA20-D24</f>
        <v>277</v>
      </c>
      <c r="E25" s="76" t="s">
        <v>34</v>
      </c>
      <c r="F25" s="75">
        <f>Y20-F24</f>
        <v>28185</v>
      </c>
      <c r="G25" s="76"/>
      <c r="H25" s="75">
        <f>W20-H24</f>
        <v>441</v>
      </c>
      <c r="I25" s="76"/>
      <c r="J25" s="75">
        <f>U20-J24</f>
        <v>1884</v>
      </c>
      <c r="K25" s="76"/>
      <c r="L25" s="75">
        <f>S20-L24</f>
        <v>8639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6040</v>
      </c>
      <c r="C26" s="82"/>
      <c r="D26" s="65">
        <v>46</v>
      </c>
      <c r="E26" s="66" t="s">
        <v>34</v>
      </c>
      <c r="F26" s="65">
        <v>5174</v>
      </c>
      <c r="G26" s="66"/>
      <c r="H26" s="65">
        <v>264</v>
      </c>
      <c r="I26" s="66"/>
      <c r="J26" s="65">
        <v>37</v>
      </c>
      <c r="K26" s="66"/>
      <c r="L26" s="65">
        <v>519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33386</v>
      </c>
      <c r="C27" s="84"/>
      <c r="D27" s="83">
        <f>D25-D26</f>
        <v>231</v>
      </c>
      <c r="E27" s="84" t="s">
        <v>34</v>
      </c>
      <c r="F27" s="83">
        <f>F25-F26</f>
        <v>23011</v>
      </c>
      <c r="G27" s="84"/>
      <c r="H27" s="83">
        <f>H25-H26</f>
        <v>177</v>
      </c>
      <c r="I27" s="84"/>
      <c r="J27" s="83">
        <f>J25-J26</f>
        <v>1847</v>
      </c>
      <c r="K27" s="84"/>
      <c r="L27" s="83">
        <f>L25-L26</f>
        <v>8120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8639</v>
      </c>
      <c r="T39" s="68"/>
      <c r="U39" s="68">
        <f>J25</f>
        <v>1884</v>
      </c>
      <c r="V39" s="54"/>
      <c r="W39" s="68">
        <f>H25</f>
        <v>441</v>
      </c>
      <c r="X39" s="54"/>
      <c r="Y39" s="68">
        <f>F25</f>
        <v>28185</v>
      </c>
      <c r="Z39" s="54"/>
      <c r="AA39" s="68">
        <f>D25</f>
        <v>277</v>
      </c>
      <c r="AB39" s="54"/>
      <c r="AC39" s="68">
        <f>SUM(S39+U39+W39+Y39+AA39)</f>
        <v>39426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8120</v>
      </c>
      <c r="T40" s="90"/>
      <c r="U40" s="89">
        <f>J27</f>
        <v>1847</v>
      </c>
      <c r="V40" s="94"/>
      <c r="W40" s="89">
        <f>H27</f>
        <v>177</v>
      </c>
      <c r="X40" s="94"/>
      <c r="Y40" s="89">
        <f>F27</f>
        <v>23011</v>
      </c>
      <c r="Z40" s="94"/>
      <c r="AA40" s="89">
        <f>D27</f>
        <v>231</v>
      </c>
      <c r="AB40" s="94"/>
      <c r="AC40" s="89">
        <f>SUM(S40+U40+W40+Y40+AA40)</f>
        <v>33386</v>
      </c>
    </row>
    <row r="41" spans="2:29" s="15" customFormat="1" ht="12" customHeight="1">
      <c r="B41" s="81">
        <f>D41+F41+H41+J41+L41</f>
        <v>21831</v>
      </c>
      <c r="C41" s="68"/>
      <c r="D41" s="81">
        <f>D42+D43</f>
        <v>231</v>
      </c>
      <c r="E41" s="66">
        <v>0</v>
      </c>
      <c r="F41" s="81">
        <f>F42+F43</f>
        <v>17507</v>
      </c>
      <c r="G41" s="66"/>
      <c r="H41" s="81">
        <f>H42+H43</f>
        <v>305</v>
      </c>
      <c r="I41" s="66"/>
      <c r="J41" s="81">
        <f>J42+J43</f>
        <v>1074</v>
      </c>
      <c r="K41" s="66"/>
      <c r="L41" s="81">
        <f>L42+L43</f>
        <v>2714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16303</v>
      </c>
      <c r="C42" s="82"/>
      <c r="D42" s="96">
        <v>192</v>
      </c>
      <c r="E42" s="67">
        <v>0</v>
      </c>
      <c r="F42" s="96">
        <v>12758</v>
      </c>
      <c r="G42" s="67"/>
      <c r="H42" s="96">
        <v>235</v>
      </c>
      <c r="I42" s="67"/>
      <c r="J42" s="96">
        <v>910</v>
      </c>
      <c r="K42" s="67"/>
      <c r="L42" s="96">
        <v>2208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5528</v>
      </c>
      <c r="C43" s="68"/>
      <c r="D43" s="96">
        <f>D45+D46</f>
        <v>39</v>
      </c>
      <c r="E43" s="66">
        <v>0</v>
      </c>
      <c r="F43" s="96">
        <f>F45+F46</f>
        <v>4749</v>
      </c>
      <c r="G43" s="66"/>
      <c r="H43" s="96">
        <f>H45+H46</f>
        <v>70</v>
      </c>
      <c r="I43" s="66"/>
      <c r="J43" s="96">
        <f>J45+J46</f>
        <v>164</v>
      </c>
      <c r="K43" s="66"/>
      <c r="L43" s="96">
        <f>L45+L46</f>
        <v>506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4266</v>
      </c>
      <c r="C45" s="70"/>
      <c r="D45" s="70">
        <v>39</v>
      </c>
      <c r="E45" s="70">
        <v>0</v>
      </c>
      <c r="F45" s="70">
        <v>3541</v>
      </c>
      <c r="G45" s="70"/>
      <c r="H45" s="70">
        <v>31</v>
      </c>
      <c r="I45" s="70"/>
      <c r="J45" s="70">
        <v>149</v>
      </c>
      <c r="K45" s="70"/>
      <c r="L45" s="70">
        <v>506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1262</v>
      </c>
      <c r="C46" s="73"/>
      <c r="D46" s="102">
        <v>0</v>
      </c>
      <c r="E46" s="71">
        <v>0</v>
      </c>
      <c r="F46" s="102">
        <v>1208</v>
      </c>
      <c r="G46" s="71"/>
      <c r="H46" s="102">
        <v>39</v>
      </c>
      <c r="I46" s="71"/>
      <c r="J46" s="102">
        <v>15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567</v>
      </c>
      <c r="C47" s="104"/>
      <c r="D47" s="104">
        <v>0</v>
      </c>
      <c r="E47" s="104">
        <v>0</v>
      </c>
      <c r="F47" s="104">
        <v>450</v>
      </c>
      <c r="G47" s="104"/>
      <c r="H47" s="104">
        <v>16</v>
      </c>
      <c r="I47" s="104"/>
      <c r="J47" s="104">
        <v>11</v>
      </c>
      <c r="K47" s="104"/>
      <c r="L47" s="104">
        <v>90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-153</v>
      </c>
      <c r="C49" s="104"/>
      <c r="D49" s="104">
        <v>0</v>
      </c>
      <c r="E49" s="104">
        <v>0</v>
      </c>
      <c r="F49" s="104">
        <v>-102</v>
      </c>
      <c r="G49" s="104"/>
      <c r="H49" s="104">
        <v>-3</v>
      </c>
      <c r="I49" s="104"/>
      <c r="J49" s="104">
        <v>-7</v>
      </c>
      <c r="K49" s="104"/>
      <c r="L49" s="104">
        <v>-41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17181</v>
      </c>
      <c r="C50" s="108"/>
      <c r="D50" s="108">
        <f>AA39-D41-D47-D49</f>
        <v>46</v>
      </c>
      <c r="E50" s="108">
        <v>0</v>
      </c>
      <c r="F50" s="108">
        <f>Y39-F41-F47-F49</f>
        <v>10330</v>
      </c>
      <c r="G50" s="108"/>
      <c r="H50" s="108">
        <f>W39-H41-H47-H49</f>
        <v>123</v>
      </c>
      <c r="I50" s="108"/>
      <c r="J50" s="108">
        <f>U39-J41-J47-J49</f>
        <v>806</v>
      </c>
      <c r="K50" s="108"/>
      <c r="L50" s="108">
        <f>S39-L41-L47-L49</f>
        <v>5876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11141</v>
      </c>
      <c r="C51" s="84"/>
      <c r="D51" s="83">
        <f>AA40-D41-D47-D49</f>
        <v>0</v>
      </c>
      <c r="E51" s="84">
        <v>0</v>
      </c>
      <c r="F51" s="83">
        <f>Y40-F41-F47-F49</f>
        <v>5156</v>
      </c>
      <c r="G51" s="84"/>
      <c r="H51" s="83">
        <f>W40-H41-H47-H49</f>
        <v>-141</v>
      </c>
      <c r="I51" s="84"/>
      <c r="J51" s="83">
        <f>U40-J41-J47-J49</f>
        <v>769</v>
      </c>
      <c r="K51" s="84"/>
      <c r="L51" s="83">
        <f>S40-L41-L47-L49</f>
        <v>5357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5876</v>
      </c>
      <c r="T63" s="68"/>
      <c r="U63" s="68">
        <f>J50</f>
        <v>806</v>
      </c>
      <c r="V63" s="54"/>
      <c r="W63" s="68">
        <f>H50</f>
        <v>123</v>
      </c>
      <c r="X63" s="54"/>
      <c r="Y63" s="68">
        <f>F50</f>
        <v>10330</v>
      </c>
      <c r="Z63" s="54"/>
      <c r="AA63" s="68">
        <f>D50</f>
        <v>46</v>
      </c>
      <c r="AB63" s="54"/>
      <c r="AC63" s="68">
        <f aca="true" t="shared" si="0" ref="AC63:AC68">SUM(S63+U63+W63+Y63+AA63)</f>
        <v>17181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5357</v>
      </c>
      <c r="T64" s="90"/>
      <c r="U64" s="89">
        <f>J51</f>
        <v>769</v>
      </c>
      <c r="V64" s="94"/>
      <c r="W64" s="89">
        <f>H51</f>
        <v>-141</v>
      </c>
      <c r="X64" s="94"/>
      <c r="Y64" s="89">
        <f>F51</f>
        <v>5156</v>
      </c>
      <c r="Z64" s="94"/>
      <c r="AA64" s="89">
        <f>D51</f>
        <v>0</v>
      </c>
      <c r="AB64" s="94"/>
      <c r="AC64" s="89">
        <f t="shared" si="0"/>
        <v>11141</v>
      </c>
    </row>
    <row r="65" spans="2:29" s="15" customFormat="1" ht="12" customHeight="1">
      <c r="B65" s="104">
        <f>D65+F65+H65+J65+L65</f>
        <v>111917</v>
      </c>
      <c r="C65" s="104"/>
      <c r="D65" s="104">
        <f>D66+D67+D68+D70+D72</f>
        <v>3835</v>
      </c>
      <c r="E65" s="104">
        <v>0</v>
      </c>
      <c r="F65" s="104">
        <f>F66+F67+F68+F70+F72</f>
        <v>72160</v>
      </c>
      <c r="G65" s="104"/>
      <c r="H65" s="104">
        <f>H66+H67+H68+H70+H72</f>
        <v>22035</v>
      </c>
      <c r="I65" s="104"/>
      <c r="J65" s="104">
        <f>J66+J67+J68+J70+J72</f>
        <v>758</v>
      </c>
      <c r="K65" s="104"/>
      <c r="L65" s="104">
        <f>L66+L67+L68+L70+L72</f>
        <v>13129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13482</v>
      </c>
      <c r="T65" s="104"/>
      <c r="U65" s="104">
        <f>U66+U67+U68+U70+U72</f>
        <v>1844</v>
      </c>
      <c r="V65" s="104"/>
      <c r="W65" s="104">
        <f>W66+W67+W68+W70+W72</f>
        <v>23945</v>
      </c>
      <c r="X65" s="104"/>
      <c r="Y65" s="104">
        <f>Y66+Y67+Y68+Y70+Y72</f>
        <v>81202</v>
      </c>
      <c r="Z65" s="104"/>
      <c r="AA65" s="104">
        <f>AA66+AA67+AA68+AA70+AA72</f>
        <v>5011</v>
      </c>
      <c r="AB65" s="104"/>
      <c r="AC65" s="104">
        <f t="shared" si="0"/>
        <v>125484</v>
      </c>
    </row>
    <row r="66" spans="2:29" s="19" customFormat="1" ht="12" customHeight="1">
      <c r="B66" s="118">
        <f>D66+F66+H66+J66+L66</f>
        <v>89044</v>
      </c>
      <c r="C66" s="118"/>
      <c r="D66" s="118">
        <v>1344</v>
      </c>
      <c r="E66" s="118">
        <v>0</v>
      </c>
      <c r="F66" s="118">
        <v>65309</v>
      </c>
      <c r="G66" s="118"/>
      <c r="H66" s="118">
        <v>21105</v>
      </c>
      <c r="I66" s="118"/>
      <c r="J66" s="118">
        <v>225</v>
      </c>
      <c r="K66" s="118"/>
      <c r="L66" s="118">
        <v>1061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12666</v>
      </c>
      <c r="T66" s="118"/>
      <c r="U66" s="118">
        <v>1836</v>
      </c>
      <c r="V66" s="118"/>
      <c r="W66" s="118">
        <v>23041</v>
      </c>
      <c r="X66" s="118"/>
      <c r="Y66" s="118">
        <v>67031</v>
      </c>
      <c r="Z66" s="118"/>
      <c r="AA66" s="118">
        <v>4901</v>
      </c>
      <c r="AB66" s="118"/>
      <c r="AC66" s="118">
        <f t="shared" si="0"/>
        <v>109475</v>
      </c>
    </row>
    <row r="67" spans="2:29" s="19" customFormat="1" ht="12" customHeight="1">
      <c r="B67" s="118">
        <f>D67+F67+H67+J67+L67</f>
        <v>12189</v>
      </c>
      <c r="C67" s="118"/>
      <c r="D67" s="118">
        <v>2491</v>
      </c>
      <c r="E67" s="118">
        <v>0</v>
      </c>
      <c r="F67" s="118">
        <v>6095</v>
      </c>
      <c r="G67" s="118"/>
      <c r="H67" s="118">
        <v>930</v>
      </c>
      <c r="I67" s="118"/>
      <c r="J67" s="118">
        <v>533</v>
      </c>
      <c r="K67" s="118"/>
      <c r="L67" s="118">
        <v>2140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816</v>
      </c>
      <c r="T67" s="118"/>
      <c r="U67" s="118">
        <v>8</v>
      </c>
      <c r="V67" s="118"/>
      <c r="W67" s="118">
        <v>904</v>
      </c>
      <c r="X67" s="118"/>
      <c r="Y67" s="118">
        <v>13057</v>
      </c>
      <c r="Z67" s="118"/>
      <c r="AA67" s="118">
        <v>110</v>
      </c>
      <c r="AB67" s="118"/>
      <c r="AC67" s="118">
        <f t="shared" si="0"/>
        <v>14895</v>
      </c>
    </row>
    <row r="68" spans="2:29" s="19" customFormat="1" ht="12" customHeight="1">
      <c r="B68" s="118">
        <f>D68+F68+H68+J68+L68</f>
        <v>191</v>
      </c>
      <c r="C68" s="118"/>
      <c r="D68" s="118">
        <v>0</v>
      </c>
      <c r="E68" s="118">
        <v>0</v>
      </c>
      <c r="F68" s="118">
        <v>191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1114</v>
      </c>
      <c r="Z68" s="118"/>
      <c r="AA68" s="118">
        <v>0</v>
      </c>
      <c r="AB68" s="118"/>
      <c r="AC68" s="118">
        <f t="shared" si="0"/>
        <v>1114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10493</v>
      </c>
      <c r="C70" s="118"/>
      <c r="D70" s="118">
        <v>0</v>
      </c>
      <c r="E70" s="118">
        <v>0</v>
      </c>
      <c r="F70" s="118">
        <v>565</v>
      </c>
      <c r="G70" s="118"/>
      <c r="H70" s="118">
        <v>0</v>
      </c>
      <c r="I70" s="118"/>
      <c r="J70" s="118">
        <v>0</v>
      </c>
      <c r="K70" s="118"/>
      <c r="L70" s="118">
        <v>9928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30748</v>
      </c>
      <c r="C73" s="108"/>
      <c r="D73" s="108">
        <f>AA63+AA65-D65</f>
        <v>1222</v>
      </c>
      <c r="E73" s="108">
        <v>0</v>
      </c>
      <c r="F73" s="108">
        <f>Y63+Y65-F65</f>
        <v>19372</v>
      </c>
      <c r="G73" s="108"/>
      <c r="H73" s="108">
        <f>W63+W65-H65</f>
        <v>2033</v>
      </c>
      <c r="I73" s="108"/>
      <c r="J73" s="108">
        <f>U63+U65-J65</f>
        <v>1892</v>
      </c>
      <c r="K73" s="108"/>
      <c r="L73" s="108">
        <f>S63+S65-L65</f>
        <v>6229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24708</v>
      </c>
      <c r="C74" s="84"/>
      <c r="D74" s="83">
        <f>AA64+AA65-D65</f>
        <v>1176</v>
      </c>
      <c r="E74" s="84">
        <v>0</v>
      </c>
      <c r="F74" s="83">
        <f>Y64+Y65-F65</f>
        <v>14198</v>
      </c>
      <c r="G74" s="84"/>
      <c r="H74" s="83">
        <f>W64+W65-H65</f>
        <v>1769</v>
      </c>
      <c r="I74" s="84"/>
      <c r="J74" s="83">
        <f>U64+U65-J65</f>
        <v>1855</v>
      </c>
      <c r="K74" s="84"/>
      <c r="L74" s="83">
        <f>S64+S65-L65</f>
        <v>5710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6229</v>
      </c>
      <c r="T86" s="104"/>
      <c r="U86" s="104">
        <f>J73</f>
        <v>1892</v>
      </c>
      <c r="V86" s="104"/>
      <c r="W86" s="104">
        <f>H73</f>
        <v>2033</v>
      </c>
      <c r="X86" s="104"/>
      <c r="Y86" s="104">
        <f>F73</f>
        <v>19372</v>
      </c>
      <c r="Z86" s="104"/>
      <c r="AA86" s="104">
        <f>D73</f>
        <v>1222</v>
      </c>
      <c r="AB86" s="104"/>
      <c r="AC86" s="104">
        <f>SUM(S86+U86+W86+Y86+AA86)</f>
        <v>30748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5710</v>
      </c>
      <c r="T87" s="90"/>
      <c r="U87" s="89">
        <f>J74</f>
        <v>1855</v>
      </c>
      <c r="V87" s="90"/>
      <c r="W87" s="89">
        <f>H74</f>
        <v>1769</v>
      </c>
      <c r="X87" s="90"/>
      <c r="Y87" s="89">
        <f>F74</f>
        <v>14198</v>
      </c>
      <c r="Z87" s="90"/>
      <c r="AA87" s="89">
        <f>D74</f>
        <v>1176</v>
      </c>
      <c r="AB87" s="90"/>
      <c r="AC87" s="89">
        <f>SUM(S87+U87+W87+Y87+AA87)</f>
        <v>24708</v>
      </c>
    </row>
    <row r="88" spans="2:29" s="6" customFormat="1" ht="12" customHeight="1">
      <c r="B88" s="104">
        <f>D88+F88+H88+J88+L88</f>
        <v>3433</v>
      </c>
      <c r="C88" s="104"/>
      <c r="D88" s="104">
        <v>0</v>
      </c>
      <c r="E88" s="104">
        <v>0</v>
      </c>
      <c r="F88" s="104">
        <v>1489</v>
      </c>
      <c r="G88" s="104"/>
      <c r="H88" s="104">
        <v>83</v>
      </c>
      <c r="I88" s="104"/>
      <c r="J88" s="104">
        <v>375</v>
      </c>
      <c r="K88" s="104"/>
      <c r="L88" s="104">
        <v>1486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5613</v>
      </c>
      <c r="T90" s="104"/>
      <c r="U90" s="104">
        <f>U91+U92</f>
        <v>15</v>
      </c>
      <c r="V90" s="104"/>
      <c r="W90" s="104">
        <f>W91+W92</f>
        <v>39</v>
      </c>
      <c r="X90" s="104"/>
      <c r="Y90" s="104">
        <f>Y91+Y92</f>
        <v>2001</v>
      </c>
      <c r="Z90" s="104"/>
      <c r="AA90" s="104">
        <f>AA91+AA92</f>
        <v>0</v>
      </c>
      <c r="AB90" s="104"/>
      <c r="AC90" s="104">
        <f>SUM(S90+U90+W90+Y90+AA90)</f>
        <v>7668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5613</v>
      </c>
      <c r="T91" s="118"/>
      <c r="U91" s="118">
        <v>0</v>
      </c>
      <c r="V91" s="118"/>
      <c r="W91" s="118">
        <v>0</v>
      </c>
      <c r="X91" s="118"/>
      <c r="Y91" s="118">
        <v>793</v>
      </c>
      <c r="Z91" s="118"/>
      <c r="AA91" s="118">
        <v>0</v>
      </c>
      <c r="AB91" s="118"/>
      <c r="AC91" s="118">
        <f>SUM(S91+U91+W91+Y91+AA91)</f>
        <v>6406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15</v>
      </c>
      <c r="V92" s="73"/>
      <c r="W92" s="102">
        <v>39</v>
      </c>
      <c r="X92" s="73"/>
      <c r="Y92" s="102">
        <v>1208</v>
      </c>
      <c r="Z92" s="73"/>
      <c r="AA92" s="102">
        <v>0</v>
      </c>
      <c r="AB92" s="73"/>
      <c r="AC92" s="102">
        <f>SUM(S92+U92+W92+Y92+AA92)</f>
        <v>1262</v>
      </c>
    </row>
    <row r="93" spans="2:29" s="15" customFormat="1" ht="12" customHeight="1">
      <c r="B93" s="104">
        <f>D93+F93+H93+J93+L93</f>
        <v>7532</v>
      </c>
      <c r="C93" s="104"/>
      <c r="D93" s="104">
        <f>D95+D97</f>
        <v>0</v>
      </c>
      <c r="E93" s="104">
        <v>0</v>
      </c>
      <c r="F93" s="104">
        <f>F95+F97</f>
        <v>4558</v>
      </c>
      <c r="G93" s="104"/>
      <c r="H93" s="104">
        <f>H95+H97</f>
        <v>39</v>
      </c>
      <c r="I93" s="104"/>
      <c r="J93" s="104">
        <f>J95+J97</f>
        <v>15</v>
      </c>
      <c r="K93" s="104"/>
      <c r="L93" s="104">
        <f>L95+L97</f>
        <v>2920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6270</v>
      </c>
      <c r="C95" s="118"/>
      <c r="D95" s="118">
        <v>0</v>
      </c>
      <c r="E95" s="118">
        <v>0</v>
      </c>
      <c r="F95" s="118">
        <v>3350</v>
      </c>
      <c r="G95" s="118"/>
      <c r="H95" s="118">
        <v>0</v>
      </c>
      <c r="I95" s="118"/>
      <c r="J95" s="118">
        <v>0</v>
      </c>
      <c r="K95" s="118"/>
      <c r="L95" s="118">
        <v>2920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1262</v>
      </c>
      <c r="C97" s="118"/>
      <c r="D97" s="118">
        <v>0</v>
      </c>
      <c r="E97" s="118">
        <v>0</v>
      </c>
      <c r="F97" s="118">
        <v>1208</v>
      </c>
      <c r="G97" s="118"/>
      <c r="H97" s="118">
        <v>39</v>
      </c>
      <c r="I97" s="118"/>
      <c r="J97" s="118">
        <v>15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21690</v>
      </c>
      <c r="C99" s="104"/>
      <c r="D99" s="104">
        <f>D100+D101+D102</f>
        <v>7</v>
      </c>
      <c r="E99" s="104">
        <v>0</v>
      </c>
      <c r="F99" s="104">
        <f>F100+F101+F102</f>
        <v>1030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20648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20639</v>
      </c>
      <c r="T99" s="104"/>
      <c r="U99" s="104">
        <f>U100+U101+U102</f>
        <v>3</v>
      </c>
      <c r="V99" s="104"/>
      <c r="W99" s="104">
        <f>W100+W101+W102</f>
        <v>0</v>
      </c>
      <c r="X99" s="104"/>
      <c r="Y99" s="104">
        <f>Y100+Y101+Y102</f>
        <v>19</v>
      </c>
      <c r="Z99" s="104"/>
      <c r="AA99" s="104">
        <f>AA100+AA101+AA102</f>
        <v>0</v>
      </c>
      <c r="AB99" s="104"/>
      <c r="AC99" s="104">
        <f>SUM(S99+U99+W99+Y99+AA99)</f>
        <v>20661</v>
      </c>
    </row>
    <row r="100" spans="2:29" s="19" customFormat="1" ht="12" customHeight="1">
      <c r="B100" s="118">
        <f t="shared" si="1"/>
        <v>74</v>
      </c>
      <c r="C100" s="118"/>
      <c r="D100" s="118">
        <v>0</v>
      </c>
      <c r="E100" s="118">
        <v>0</v>
      </c>
      <c r="F100" s="118">
        <v>56</v>
      </c>
      <c r="G100" s="118"/>
      <c r="H100" s="118">
        <v>0</v>
      </c>
      <c r="I100" s="118"/>
      <c r="J100" s="118">
        <v>5</v>
      </c>
      <c r="K100" s="118"/>
      <c r="L100" s="118">
        <v>13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20635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20635</v>
      </c>
    </row>
    <row r="101" spans="2:29" s="19" customFormat="1" ht="12" customHeight="1">
      <c r="B101" s="118">
        <f t="shared" si="1"/>
        <v>20635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20635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4</v>
      </c>
      <c r="T101" s="118"/>
      <c r="U101" s="118">
        <v>3</v>
      </c>
      <c r="V101" s="118"/>
      <c r="W101" s="118">
        <v>0</v>
      </c>
      <c r="X101" s="118"/>
      <c r="Y101" s="118">
        <v>19</v>
      </c>
      <c r="Z101" s="118"/>
      <c r="AA101" s="118">
        <v>0</v>
      </c>
      <c r="AB101" s="118"/>
      <c r="AC101" s="118">
        <f>SUM(S101+U101+W101+Y101+AA101)</f>
        <v>26</v>
      </c>
    </row>
    <row r="102" spans="2:29" s="19" customFormat="1" ht="12" customHeight="1">
      <c r="B102" s="118">
        <f t="shared" si="1"/>
        <v>981</v>
      </c>
      <c r="C102" s="118"/>
      <c r="D102" s="118">
        <v>7</v>
      </c>
      <c r="E102" s="118">
        <v>0</v>
      </c>
      <c r="F102" s="118">
        <v>974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26422</v>
      </c>
      <c r="C103" s="108"/>
      <c r="D103" s="108">
        <f>AA86+AA88+AA90+AA99-D88-D93-D99</f>
        <v>1215</v>
      </c>
      <c r="E103" s="108">
        <v>0</v>
      </c>
      <c r="F103" s="108">
        <f>Y86+Y88+Y90+Y99-F88-F93-F99</f>
        <v>14315</v>
      </c>
      <c r="G103" s="108"/>
      <c r="H103" s="108">
        <f>W86+W88+W90+W99-H88-H93-H99</f>
        <v>1950</v>
      </c>
      <c r="I103" s="108"/>
      <c r="J103" s="108">
        <f>U86+U88+U90+U99-J88-J93-J99</f>
        <v>1515</v>
      </c>
      <c r="K103" s="108"/>
      <c r="L103" s="108">
        <f>S86+S88+S90+S99-L88-L93-L99</f>
        <v>7427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20382</v>
      </c>
      <c r="C104" s="84"/>
      <c r="D104" s="83">
        <f>AA87+AA88+AA90+AA99-D88-D93-D99</f>
        <v>1169</v>
      </c>
      <c r="E104" s="84">
        <v>0</v>
      </c>
      <c r="F104" s="83">
        <f>Y87+Y88+Y90+Y99-F88-F93-F99</f>
        <v>9141</v>
      </c>
      <c r="G104" s="84"/>
      <c r="H104" s="83">
        <f>W87+W88+W90+W99-H88-H93-H99</f>
        <v>1686</v>
      </c>
      <c r="I104" s="84"/>
      <c r="J104" s="83">
        <f>U87+U88+U90+U99-J88-J93-J99</f>
        <v>1478</v>
      </c>
      <c r="K104" s="84"/>
      <c r="L104" s="83">
        <f>S87+S88+S90+S99-L88-L93-L99</f>
        <v>6908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7427</v>
      </c>
      <c r="T116" s="104"/>
      <c r="U116" s="104">
        <f>J103</f>
        <v>1515</v>
      </c>
      <c r="V116" s="104"/>
      <c r="W116" s="104">
        <f>H103</f>
        <v>1950</v>
      </c>
      <c r="X116" s="104"/>
      <c r="Y116" s="104">
        <f>F103</f>
        <v>14315</v>
      </c>
      <c r="Z116" s="104"/>
      <c r="AA116" s="104">
        <f>D103</f>
        <v>1215</v>
      </c>
      <c r="AB116" s="104"/>
      <c r="AC116" s="104">
        <f>SUM(S116+U116+W116+Y116+AA116)</f>
        <v>26422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6908</v>
      </c>
      <c r="T117" s="90"/>
      <c r="U117" s="89">
        <f>J104</f>
        <v>1478</v>
      </c>
      <c r="V117" s="90"/>
      <c r="W117" s="89">
        <f>H104</f>
        <v>1686</v>
      </c>
      <c r="X117" s="90"/>
      <c r="Y117" s="89">
        <f>F104</f>
        <v>9141</v>
      </c>
      <c r="Z117" s="90"/>
      <c r="AA117" s="89">
        <f>D104</f>
        <v>1169</v>
      </c>
      <c r="AB117" s="90"/>
      <c r="AC117" s="89">
        <f>SUM(S117+U117+W117+Y117+AA117)</f>
        <v>20382</v>
      </c>
    </row>
    <row r="118" spans="2:29" s="7" customFormat="1" ht="12" customHeight="1">
      <c r="B118" s="104">
        <f>D118+F118+H118+J118+L118</f>
        <v>136</v>
      </c>
      <c r="C118" s="104"/>
      <c r="D118" s="104">
        <v>0</v>
      </c>
      <c r="E118" s="104">
        <v>0</v>
      </c>
      <c r="F118" s="104">
        <v>-2557</v>
      </c>
      <c r="G118" s="104"/>
      <c r="H118" s="104">
        <v>0</v>
      </c>
      <c r="I118" s="104"/>
      <c r="J118" s="104">
        <v>0</v>
      </c>
      <c r="K118" s="104"/>
      <c r="L118" s="104">
        <v>2693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26286</v>
      </c>
      <c r="C121" s="108"/>
      <c r="D121" s="108">
        <f>AA116-D118</f>
        <v>1215</v>
      </c>
      <c r="E121" s="108">
        <v>0</v>
      </c>
      <c r="F121" s="108">
        <f>Y116-F118</f>
        <v>16872</v>
      </c>
      <c r="G121" s="108"/>
      <c r="H121" s="108">
        <f>W116-H118</f>
        <v>1950</v>
      </c>
      <c r="I121" s="108"/>
      <c r="J121" s="108">
        <f>U116-J118</f>
        <v>1515</v>
      </c>
      <c r="K121" s="108"/>
      <c r="L121" s="108">
        <f>S116-L118</f>
        <v>4734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20246</v>
      </c>
      <c r="C122" s="84"/>
      <c r="D122" s="83">
        <f>AA117-D118</f>
        <v>1169</v>
      </c>
      <c r="E122" s="84">
        <v>0</v>
      </c>
      <c r="F122" s="83">
        <f>Y117-F118</f>
        <v>11698</v>
      </c>
      <c r="G122" s="84"/>
      <c r="H122" s="83">
        <f>W117-H118</f>
        <v>1686</v>
      </c>
      <c r="I122" s="84"/>
      <c r="J122" s="83">
        <f>U117-J118</f>
        <v>1478</v>
      </c>
      <c r="K122" s="84"/>
      <c r="L122" s="83">
        <f>S117-L118</f>
        <v>4215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4215</v>
      </c>
      <c r="T135" s="90"/>
      <c r="U135" s="89">
        <f>J122</f>
        <v>1478</v>
      </c>
      <c r="V135" s="90"/>
      <c r="W135" s="89">
        <f>H122</f>
        <v>1686</v>
      </c>
      <c r="X135" s="90"/>
      <c r="Y135" s="89">
        <f>F122</f>
        <v>11698</v>
      </c>
      <c r="Z135" s="90"/>
      <c r="AA135" s="89">
        <f>D122</f>
        <v>1169</v>
      </c>
      <c r="AB135" s="90"/>
      <c r="AC135" s="89">
        <f aca="true" t="shared" si="2" ref="AC135:AC143">SUM(S135+U135+W135+Y135+AA135)</f>
        <v>20246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13</v>
      </c>
      <c r="T136" s="104"/>
      <c r="U136" s="104">
        <f>U137+U138+U139</f>
        <v>887</v>
      </c>
      <c r="V136" s="104"/>
      <c r="W136" s="104">
        <f>W137+W138+W139</f>
        <v>0</v>
      </c>
      <c r="X136" s="104"/>
      <c r="Y136" s="104">
        <f>Y137+Y138+Y139</f>
        <v>11531</v>
      </c>
      <c r="Z136" s="104"/>
      <c r="AA136" s="104">
        <f>AA137+AA138+AA139</f>
        <v>0</v>
      </c>
      <c r="AB136" s="104"/>
      <c r="AC136" s="104">
        <f t="shared" si="2"/>
        <v>12431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13</v>
      </c>
      <c r="T139" s="73"/>
      <c r="U139" s="102">
        <v>887</v>
      </c>
      <c r="V139" s="73"/>
      <c r="W139" s="102">
        <v>0</v>
      </c>
      <c r="X139" s="73"/>
      <c r="Y139" s="102">
        <v>11531</v>
      </c>
      <c r="Z139" s="73"/>
      <c r="AA139" s="102">
        <v>0</v>
      </c>
      <c r="AB139" s="73"/>
      <c r="AC139" s="102">
        <f t="shared" si="2"/>
        <v>12431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-13</v>
      </c>
      <c r="T140" s="104"/>
      <c r="U140" s="104">
        <f>U141+U142+U143</f>
        <v>-6395</v>
      </c>
      <c r="V140" s="104"/>
      <c r="W140" s="104">
        <f>W141+W142+W143</f>
        <v>0</v>
      </c>
      <c r="X140" s="104"/>
      <c r="Y140" s="104">
        <f>Y141+Y142+Y143</f>
        <v>-1473</v>
      </c>
      <c r="Z140" s="104"/>
      <c r="AA140" s="104">
        <f>AA141+AA142+AA143</f>
        <v>0</v>
      </c>
      <c r="AB140" s="104"/>
      <c r="AC140" s="104">
        <f t="shared" si="2"/>
        <v>-7881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-13</v>
      </c>
      <c r="T143" s="118"/>
      <c r="U143" s="118">
        <v>-6395</v>
      </c>
      <c r="V143" s="118"/>
      <c r="W143" s="118">
        <v>0</v>
      </c>
      <c r="X143" s="118"/>
      <c r="Y143" s="118">
        <v>-1473</v>
      </c>
      <c r="Z143" s="118"/>
      <c r="AA143" s="118">
        <v>0</v>
      </c>
      <c r="AB143" s="118"/>
      <c r="AC143" s="118">
        <f t="shared" si="2"/>
        <v>-7881</v>
      </c>
    </row>
    <row r="144" spans="2:29" s="15" customFormat="1" ht="12" customHeight="1">
      <c r="B144" s="136">
        <f>D144+F144+H144+J144+L144</f>
        <v>24796</v>
      </c>
      <c r="C144" s="136"/>
      <c r="D144" s="136">
        <f>AA135+AA136+AA140</f>
        <v>1169</v>
      </c>
      <c r="E144" s="136"/>
      <c r="F144" s="136">
        <f>Y135+Y136+Y140</f>
        <v>21756</v>
      </c>
      <c r="G144" s="136"/>
      <c r="H144" s="136">
        <f>W135+W136+W140</f>
        <v>1686</v>
      </c>
      <c r="I144" s="136"/>
      <c r="J144" s="136">
        <f>U135+U136+U140</f>
        <v>-4030</v>
      </c>
      <c r="K144" s="136"/>
      <c r="L144" s="136">
        <f>S135+S136+S140</f>
        <v>4215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4215</v>
      </c>
      <c r="T158" s="142"/>
      <c r="U158" s="142">
        <f>J144</f>
        <v>-4030</v>
      </c>
      <c r="V158" s="142"/>
      <c r="W158" s="142">
        <f>H144</f>
        <v>1686</v>
      </c>
      <c r="X158" s="142"/>
      <c r="Y158" s="142">
        <f>F144</f>
        <v>21756</v>
      </c>
      <c r="Z158" s="142"/>
      <c r="AA158" s="142">
        <f>D144</f>
        <v>1169</v>
      </c>
      <c r="AB158" s="142"/>
      <c r="AC158" s="142">
        <f>SUM(S158+U158+W158+Y158+AA158)</f>
        <v>24796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9200</v>
      </c>
      <c r="C161" s="69"/>
      <c r="D161" s="145">
        <f>D162+D164</f>
        <v>46</v>
      </c>
      <c r="E161" s="146"/>
      <c r="F161" s="145">
        <f>F162+F164</f>
        <v>9794</v>
      </c>
      <c r="G161" s="146"/>
      <c r="H161" s="145">
        <f>H162+H164</f>
        <v>-932</v>
      </c>
      <c r="I161" s="146"/>
      <c r="J161" s="145">
        <f>J162+J164</f>
        <v>103</v>
      </c>
      <c r="K161" s="146"/>
      <c r="L161" s="145">
        <f>L162+L164</f>
        <v>189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9200</v>
      </c>
      <c r="C162" s="118"/>
      <c r="D162" s="118">
        <v>46</v>
      </c>
      <c r="E162" s="118">
        <v>0</v>
      </c>
      <c r="F162" s="118">
        <v>9794</v>
      </c>
      <c r="G162" s="118"/>
      <c r="H162" s="118">
        <v>-932</v>
      </c>
      <c r="I162" s="118"/>
      <c r="J162" s="118">
        <v>103</v>
      </c>
      <c r="K162" s="118"/>
      <c r="L162" s="118">
        <v>189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-6040</v>
      </c>
      <c r="C163" s="104"/>
      <c r="D163" s="104">
        <v>-46</v>
      </c>
      <c r="E163" s="104">
        <v>0</v>
      </c>
      <c r="F163" s="104">
        <v>-5174</v>
      </c>
      <c r="G163" s="104"/>
      <c r="H163" s="104">
        <v>-264</v>
      </c>
      <c r="I163" s="104"/>
      <c r="J163" s="104">
        <v>-37</v>
      </c>
      <c r="K163" s="104"/>
      <c r="L163" s="104">
        <v>-519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21636</v>
      </c>
      <c r="C168" s="108"/>
      <c r="D168" s="108">
        <f>AA158-D161-D163-D165</f>
        <v>1169</v>
      </c>
      <c r="E168" s="108">
        <v>0</v>
      </c>
      <c r="F168" s="108">
        <f>Y158-F161-F163-F165</f>
        <v>17136</v>
      </c>
      <c r="G168" s="108"/>
      <c r="H168" s="108">
        <f>W158-H161-H163-H165</f>
        <v>2882</v>
      </c>
      <c r="I168" s="108"/>
      <c r="J168" s="108">
        <f>U158-J161-J163-J165</f>
        <v>-4096</v>
      </c>
      <c r="K168" s="108"/>
      <c r="L168" s="108">
        <f>S158-L161-L163-L165</f>
        <v>4545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 t="s">
        <v>203</v>
      </c>
      <c r="C171" s="155" t="str">
        <f>IF(B171="(P)","Estimación provisional",IF(B171="(A)","Estimación avance",""))</f>
        <v>Estimación avance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6785</v>
      </c>
      <c r="T20" s="68"/>
      <c r="U20" s="68">
        <f>SUM(U21:U23)</f>
        <v>5079</v>
      </c>
      <c r="V20" s="69"/>
      <c r="W20" s="68">
        <f>SUM(W21:W23)</f>
        <v>1137</v>
      </c>
      <c r="X20" s="69"/>
      <c r="Y20" s="68">
        <f>SUM(Y21:Y23)</f>
        <v>27442</v>
      </c>
      <c r="Z20" s="69"/>
      <c r="AA20" s="68">
        <f>SUM(AA21:AA23)</f>
        <v>321</v>
      </c>
      <c r="AB20" s="69"/>
      <c r="AC20" s="68">
        <f>SUM(S20+U20+W20+Y20+AA20)</f>
        <v>40764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6785</v>
      </c>
      <c r="T21" s="73"/>
      <c r="U21" s="73">
        <v>5079</v>
      </c>
      <c r="V21" s="74"/>
      <c r="W21" s="73">
        <v>1137</v>
      </c>
      <c r="X21" s="74"/>
      <c r="Y21" s="73">
        <v>27442</v>
      </c>
      <c r="Z21" s="74"/>
      <c r="AA21" s="73">
        <v>321</v>
      </c>
      <c r="AB21" s="74"/>
      <c r="AC21" s="73">
        <f>SUM(S21+U21+W21+Y21+AA21)</f>
        <v>40764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15159</v>
      </c>
      <c r="C24" s="66"/>
      <c r="D24" s="65">
        <v>122</v>
      </c>
      <c r="E24" s="66" t="s">
        <v>34</v>
      </c>
      <c r="F24" s="65">
        <v>7071</v>
      </c>
      <c r="G24" s="66"/>
      <c r="H24" s="65">
        <v>373</v>
      </c>
      <c r="I24" s="66"/>
      <c r="J24" s="65">
        <v>2941</v>
      </c>
      <c r="K24" s="66"/>
      <c r="L24" s="65">
        <v>4652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25605</v>
      </c>
      <c r="C25" s="76"/>
      <c r="D25" s="75">
        <f>AA20-D24</f>
        <v>199</v>
      </c>
      <c r="E25" s="76" t="s">
        <v>34</v>
      </c>
      <c r="F25" s="75">
        <f>Y20-F24</f>
        <v>20371</v>
      </c>
      <c r="G25" s="76"/>
      <c r="H25" s="75">
        <f>W20-H24</f>
        <v>764</v>
      </c>
      <c r="I25" s="76"/>
      <c r="J25" s="75">
        <f>U20-J24</f>
        <v>2138</v>
      </c>
      <c r="K25" s="76"/>
      <c r="L25" s="75">
        <f>S20-L24</f>
        <v>2133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3026</v>
      </c>
      <c r="C26" s="82"/>
      <c r="D26" s="65">
        <v>23</v>
      </c>
      <c r="E26" s="66" t="s">
        <v>34</v>
      </c>
      <c r="F26" s="65">
        <v>2548</v>
      </c>
      <c r="G26" s="66"/>
      <c r="H26" s="65">
        <v>85</v>
      </c>
      <c r="I26" s="66"/>
      <c r="J26" s="65">
        <v>11</v>
      </c>
      <c r="K26" s="66"/>
      <c r="L26" s="65">
        <v>359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22579</v>
      </c>
      <c r="C27" s="84"/>
      <c r="D27" s="83">
        <f>D25-D26</f>
        <v>176</v>
      </c>
      <c r="E27" s="84" t="s">
        <v>34</v>
      </c>
      <c r="F27" s="83">
        <f>F25-F26</f>
        <v>17823</v>
      </c>
      <c r="G27" s="84"/>
      <c r="H27" s="83">
        <f>H25-H26</f>
        <v>679</v>
      </c>
      <c r="I27" s="84"/>
      <c r="J27" s="83">
        <f>J25-J26</f>
        <v>2127</v>
      </c>
      <c r="K27" s="84"/>
      <c r="L27" s="83">
        <f>L25-L26</f>
        <v>1774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2133</v>
      </c>
      <c r="T39" s="68"/>
      <c r="U39" s="68">
        <f>J25</f>
        <v>2138</v>
      </c>
      <c r="V39" s="54"/>
      <c r="W39" s="68">
        <f>H25</f>
        <v>764</v>
      </c>
      <c r="X39" s="54"/>
      <c r="Y39" s="68">
        <f>F25</f>
        <v>20371</v>
      </c>
      <c r="Z39" s="54"/>
      <c r="AA39" s="68">
        <f>D25</f>
        <v>199</v>
      </c>
      <c r="AB39" s="54"/>
      <c r="AC39" s="68">
        <f>SUM(S39+U39+W39+Y39+AA39)</f>
        <v>25605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1774</v>
      </c>
      <c r="T40" s="90"/>
      <c r="U40" s="89">
        <f>J27</f>
        <v>2127</v>
      </c>
      <c r="V40" s="94"/>
      <c r="W40" s="89">
        <f>H27</f>
        <v>679</v>
      </c>
      <c r="X40" s="94"/>
      <c r="Y40" s="89">
        <f>F27</f>
        <v>17823</v>
      </c>
      <c r="Z40" s="94"/>
      <c r="AA40" s="89">
        <f>D27</f>
        <v>176</v>
      </c>
      <c r="AB40" s="94"/>
      <c r="AC40" s="89">
        <f>SUM(S40+U40+W40+Y40+AA40)</f>
        <v>22579</v>
      </c>
    </row>
    <row r="41" spans="2:29" s="15" customFormat="1" ht="12" customHeight="1">
      <c r="B41" s="81">
        <f>D41+F41+H41+J41+L41</f>
        <v>14894</v>
      </c>
      <c r="C41" s="68"/>
      <c r="D41" s="81">
        <f>D42+D43</f>
        <v>175</v>
      </c>
      <c r="E41" s="66">
        <v>0</v>
      </c>
      <c r="F41" s="81">
        <f>F42+F43</f>
        <v>11946</v>
      </c>
      <c r="G41" s="66"/>
      <c r="H41" s="81">
        <f>H42+H43</f>
        <v>246</v>
      </c>
      <c r="I41" s="66"/>
      <c r="J41" s="81">
        <f>J42+J43</f>
        <v>695</v>
      </c>
      <c r="K41" s="66"/>
      <c r="L41" s="81">
        <f>L42+L43</f>
        <v>1832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11399</v>
      </c>
      <c r="C42" s="82"/>
      <c r="D42" s="96">
        <v>142</v>
      </c>
      <c r="E42" s="67">
        <v>0</v>
      </c>
      <c r="F42" s="96">
        <v>8999</v>
      </c>
      <c r="G42" s="67"/>
      <c r="H42" s="96">
        <v>200</v>
      </c>
      <c r="I42" s="67"/>
      <c r="J42" s="96">
        <v>602</v>
      </c>
      <c r="K42" s="67"/>
      <c r="L42" s="96">
        <v>1456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3495</v>
      </c>
      <c r="C43" s="68"/>
      <c r="D43" s="96">
        <f>D45+D46</f>
        <v>33</v>
      </c>
      <c r="E43" s="66">
        <v>0</v>
      </c>
      <c r="F43" s="96">
        <f>F45+F46</f>
        <v>2947</v>
      </c>
      <c r="G43" s="66"/>
      <c r="H43" s="96">
        <f>H45+H46</f>
        <v>46</v>
      </c>
      <c r="I43" s="66"/>
      <c r="J43" s="96">
        <f>J45+J46</f>
        <v>93</v>
      </c>
      <c r="K43" s="66"/>
      <c r="L43" s="96">
        <f>L45+L46</f>
        <v>376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2923</v>
      </c>
      <c r="C45" s="70"/>
      <c r="D45" s="70">
        <v>33</v>
      </c>
      <c r="E45" s="70">
        <v>0</v>
      </c>
      <c r="F45" s="70">
        <v>2375</v>
      </c>
      <c r="G45" s="70"/>
      <c r="H45" s="70">
        <v>46</v>
      </c>
      <c r="I45" s="70"/>
      <c r="J45" s="70">
        <v>93</v>
      </c>
      <c r="K45" s="70"/>
      <c r="L45" s="70">
        <v>376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572</v>
      </c>
      <c r="C46" s="73"/>
      <c r="D46" s="102">
        <v>0</v>
      </c>
      <c r="E46" s="71">
        <v>0</v>
      </c>
      <c r="F46" s="102">
        <v>572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229</v>
      </c>
      <c r="C47" s="104"/>
      <c r="D47" s="104">
        <v>1</v>
      </c>
      <c r="E47" s="104">
        <v>0</v>
      </c>
      <c r="F47" s="104">
        <v>167</v>
      </c>
      <c r="G47" s="104"/>
      <c r="H47" s="104">
        <v>13</v>
      </c>
      <c r="I47" s="104"/>
      <c r="J47" s="104">
        <v>18</v>
      </c>
      <c r="K47" s="104"/>
      <c r="L47" s="104">
        <v>30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-85</v>
      </c>
      <c r="C49" s="104"/>
      <c r="D49" s="104">
        <v>0</v>
      </c>
      <c r="E49" s="104">
        <v>0</v>
      </c>
      <c r="F49" s="104">
        <v>-59</v>
      </c>
      <c r="G49" s="104"/>
      <c r="H49" s="104">
        <v>-1</v>
      </c>
      <c r="I49" s="104"/>
      <c r="J49" s="104">
        <v>-7</v>
      </c>
      <c r="K49" s="104"/>
      <c r="L49" s="104">
        <v>-18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10567</v>
      </c>
      <c r="C50" s="108"/>
      <c r="D50" s="108">
        <f>AA39-D41-D47-D49</f>
        <v>23</v>
      </c>
      <c r="E50" s="108">
        <v>0</v>
      </c>
      <c r="F50" s="108">
        <f>Y39-F41-F47-F49</f>
        <v>8317</v>
      </c>
      <c r="G50" s="108"/>
      <c r="H50" s="108">
        <f>W39-H41-H47-H49</f>
        <v>506</v>
      </c>
      <c r="I50" s="108"/>
      <c r="J50" s="108">
        <f>U39-J41-J47-J49</f>
        <v>1432</v>
      </c>
      <c r="K50" s="108"/>
      <c r="L50" s="108">
        <f>S39-L41-L47-L49</f>
        <v>289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7541</v>
      </c>
      <c r="C51" s="84"/>
      <c r="D51" s="83">
        <f>AA40-D41-D47-D49</f>
        <v>0</v>
      </c>
      <c r="E51" s="84">
        <v>0</v>
      </c>
      <c r="F51" s="83">
        <f>Y40-F41-F47-F49</f>
        <v>5769</v>
      </c>
      <c r="G51" s="84"/>
      <c r="H51" s="83">
        <f>W40-H41-H47-H49</f>
        <v>421</v>
      </c>
      <c r="I51" s="84"/>
      <c r="J51" s="83">
        <f>U40-J41-J47-J49</f>
        <v>1421</v>
      </c>
      <c r="K51" s="84"/>
      <c r="L51" s="83">
        <f>S40-L41-L47-L49</f>
        <v>-70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289</v>
      </c>
      <c r="T63" s="68"/>
      <c r="U63" s="68">
        <f>J50</f>
        <v>1432</v>
      </c>
      <c r="V63" s="54"/>
      <c r="W63" s="68">
        <f>H50</f>
        <v>506</v>
      </c>
      <c r="X63" s="54"/>
      <c r="Y63" s="68">
        <f>F50</f>
        <v>8317</v>
      </c>
      <c r="Z63" s="54"/>
      <c r="AA63" s="68">
        <f>D50</f>
        <v>23</v>
      </c>
      <c r="AB63" s="54"/>
      <c r="AC63" s="68">
        <f aca="true" t="shared" si="0" ref="AC63:AC68">SUM(S63+U63+W63+Y63+AA63)</f>
        <v>10567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-70</v>
      </c>
      <c r="T64" s="90"/>
      <c r="U64" s="89">
        <f>J51</f>
        <v>1421</v>
      </c>
      <c r="V64" s="94"/>
      <c r="W64" s="89">
        <f>H51</f>
        <v>421</v>
      </c>
      <c r="X64" s="94"/>
      <c r="Y64" s="89">
        <f>F51</f>
        <v>5769</v>
      </c>
      <c r="Z64" s="94"/>
      <c r="AA64" s="89">
        <f>D51</f>
        <v>0</v>
      </c>
      <c r="AB64" s="94"/>
      <c r="AC64" s="89">
        <f t="shared" si="0"/>
        <v>7541</v>
      </c>
    </row>
    <row r="65" spans="2:29" s="15" customFormat="1" ht="12" customHeight="1">
      <c r="B65" s="104">
        <f>D65+F65+H65+J65+L65</f>
        <v>63807</v>
      </c>
      <c r="C65" s="104"/>
      <c r="D65" s="104">
        <f>D66+D67+D68+D70+D72</f>
        <v>3768</v>
      </c>
      <c r="E65" s="104">
        <v>0</v>
      </c>
      <c r="F65" s="104">
        <f>F66+F67+F68+F70+F72</f>
        <v>44772</v>
      </c>
      <c r="G65" s="104"/>
      <c r="H65" s="104">
        <f>H66+H67+H68+H70+H72</f>
        <v>7010</v>
      </c>
      <c r="I65" s="104"/>
      <c r="J65" s="104">
        <f>J66+J67+J68+J70+J72</f>
        <v>968</v>
      </c>
      <c r="K65" s="104"/>
      <c r="L65" s="104">
        <f>L66+L67+L68+L70+L72</f>
        <v>7289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7851</v>
      </c>
      <c r="T65" s="104"/>
      <c r="U65" s="104">
        <f>U66+U67+U68+U70+U72</f>
        <v>365</v>
      </c>
      <c r="V65" s="104"/>
      <c r="W65" s="104">
        <f>W66+W67+W68+W70+W72</f>
        <v>7155</v>
      </c>
      <c r="X65" s="104"/>
      <c r="Y65" s="104">
        <f>Y66+Y67+Y68+Y70+Y72</f>
        <v>46922</v>
      </c>
      <c r="Z65" s="104"/>
      <c r="AA65" s="104">
        <f>AA66+AA67+AA68+AA70+AA72</f>
        <v>4332</v>
      </c>
      <c r="AB65" s="104"/>
      <c r="AC65" s="104">
        <f t="shared" si="0"/>
        <v>66625</v>
      </c>
    </row>
    <row r="66" spans="2:29" s="19" customFormat="1" ht="12" customHeight="1">
      <c r="B66" s="118">
        <f>D66+F66+H66+J66+L66</f>
        <v>48823</v>
      </c>
      <c r="C66" s="118"/>
      <c r="D66" s="118">
        <v>964</v>
      </c>
      <c r="E66" s="118">
        <v>0</v>
      </c>
      <c r="F66" s="118">
        <v>41258</v>
      </c>
      <c r="G66" s="118"/>
      <c r="H66" s="118">
        <v>6144</v>
      </c>
      <c r="I66" s="118"/>
      <c r="J66" s="118">
        <v>3</v>
      </c>
      <c r="K66" s="118"/>
      <c r="L66" s="118">
        <v>454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7185</v>
      </c>
      <c r="T66" s="118"/>
      <c r="U66" s="118">
        <v>361</v>
      </c>
      <c r="V66" s="118"/>
      <c r="W66" s="118">
        <v>6415</v>
      </c>
      <c r="X66" s="118"/>
      <c r="Y66" s="118">
        <v>42374</v>
      </c>
      <c r="Z66" s="118"/>
      <c r="AA66" s="118">
        <v>4330</v>
      </c>
      <c r="AB66" s="118"/>
      <c r="AC66" s="118">
        <f t="shared" si="0"/>
        <v>60665</v>
      </c>
    </row>
    <row r="67" spans="2:29" s="19" customFormat="1" ht="12" customHeight="1">
      <c r="B67" s="118">
        <f>D67+F67+H67+J67+L67</f>
        <v>8084</v>
      </c>
      <c r="C67" s="118"/>
      <c r="D67" s="118">
        <v>2804</v>
      </c>
      <c r="E67" s="118">
        <v>0</v>
      </c>
      <c r="F67" s="118">
        <v>3007</v>
      </c>
      <c r="G67" s="118"/>
      <c r="H67" s="118">
        <v>866</v>
      </c>
      <c r="I67" s="118"/>
      <c r="J67" s="118">
        <v>965</v>
      </c>
      <c r="K67" s="118"/>
      <c r="L67" s="118">
        <v>442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666</v>
      </c>
      <c r="T67" s="118"/>
      <c r="U67" s="118">
        <v>4</v>
      </c>
      <c r="V67" s="118"/>
      <c r="W67" s="118">
        <v>740</v>
      </c>
      <c r="X67" s="118"/>
      <c r="Y67" s="118">
        <v>3841</v>
      </c>
      <c r="Z67" s="118"/>
      <c r="AA67" s="118">
        <v>2</v>
      </c>
      <c r="AB67" s="118"/>
      <c r="AC67" s="118">
        <f t="shared" si="0"/>
        <v>5253</v>
      </c>
    </row>
    <row r="68" spans="2:29" s="19" customFormat="1" ht="12" customHeight="1">
      <c r="B68" s="118">
        <f>D68+F68+H68+J68+L68</f>
        <v>122</v>
      </c>
      <c r="C68" s="118"/>
      <c r="D68" s="118">
        <v>0</v>
      </c>
      <c r="E68" s="118">
        <v>0</v>
      </c>
      <c r="F68" s="118">
        <v>122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707</v>
      </c>
      <c r="Z68" s="118"/>
      <c r="AA68" s="118">
        <v>0</v>
      </c>
      <c r="AB68" s="118"/>
      <c r="AC68" s="118">
        <f t="shared" si="0"/>
        <v>707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6778</v>
      </c>
      <c r="C70" s="118"/>
      <c r="D70" s="118">
        <v>0</v>
      </c>
      <c r="E70" s="118">
        <v>0</v>
      </c>
      <c r="F70" s="118">
        <v>385</v>
      </c>
      <c r="G70" s="118"/>
      <c r="H70" s="118">
        <v>0</v>
      </c>
      <c r="I70" s="118"/>
      <c r="J70" s="118">
        <v>0</v>
      </c>
      <c r="K70" s="118"/>
      <c r="L70" s="118">
        <v>6393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13385</v>
      </c>
      <c r="C73" s="108"/>
      <c r="D73" s="108">
        <f>AA63+AA65-D65</f>
        <v>587</v>
      </c>
      <c r="E73" s="108">
        <v>0</v>
      </c>
      <c r="F73" s="108">
        <f>Y63+Y65-F65</f>
        <v>10467</v>
      </c>
      <c r="G73" s="108"/>
      <c r="H73" s="108">
        <f>W63+W65-H65</f>
        <v>651</v>
      </c>
      <c r="I73" s="108"/>
      <c r="J73" s="108">
        <f>U63+U65-J65</f>
        <v>829</v>
      </c>
      <c r="K73" s="108"/>
      <c r="L73" s="108">
        <f>S63+S65-L65</f>
        <v>851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10359</v>
      </c>
      <c r="C74" s="84"/>
      <c r="D74" s="83">
        <f>AA64+AA65-D65</f>
        <v>564</v>
      </c>
      <c r="E74" s="84">
        <v>0</v>
      </c>
      <c r="F74" s="83">
        <f>Y64+Y65-F65</f>
        <v>7919</v>
      </c>
      <c r="G74" s="84"/>
      <c r="H74" s="83">
        <f>W64+W65-H65</f>
        <v>566</v>
      </c>
      <c r="I74" s="84"/>
      <c r="J74" s="83">
        <f>U64+U65-J65</f>
        <v>818</v>
      </c>
      <c r="K74" s="84"/>
      <c r="L74" s="83">
        <f>S64+S65-L65</f>
        <v>492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851</v>
      </c>
      <c r="T86" s="104"/>
      <c r="U86" s="104">
        <f>J73</f>
        <v>829</v>
      </c>
      <c r="V86" s="104"/>
      <c r="W86" s="104">
        <f>H73</f>
        <v>651</v>
      </c>
      <c r="X86" s="104"/>
      <c r="Y86" s="104">
        <f>F73</f>
        <v>10467</v>
      </c>
      <c r="Z86" s="104"/>
      <c r="AA86" s="104">
        <f>D73</f>
        <v>587</v>
      </c>
      <c r="AB86" s="104"/>
      <c r="AC86" s="104">
        <f>SUM(S86+U86+W86+Y86+AA86)</f>
        <v>13385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492</v>
      </c>
      <c r="T87" s="90"/>
      <c r="U87" s="89">
        <f>J74</f>
        <v>818</v>
      </c>
      <c r="V87" s="90"/>
      <c r="W87" s="89">
        <f>H74</f>
        <v>566</v>
      </c>
      <c r="X87" s="90"/>
      <c r="Y87" s="89">
        <f>F74</f>
        <v>7919</v>
      </c>
      <c r="Z87" s="90"/>
      <c r="AA87" s="89">
        <f>D74</f>
        <v>564</v>
      </c>
      <c r="AB87" s="90"/>
      <c r="AC87" s="89">
        <f>SUM(S87+U87+W87+Y87+AA87)</f>
        <v>10359</v>
      </c>
    </row>
    <row r="88" spans="2:29" s="6" customFormat="1" ht="12" customHeight="1">
      <c r="B88" s="104">
        <f>D88+F88+H88+J88+L88</f>
        <v>3333</v>
      </c>
      <c r="C88" s="104"/>
      <c r="D88" s="104">
        <v>0</v>
      </c>
      <c r="E88" s="104">
        <v>0</v>
      </c>
      <c r="F88" s="104">
        <v>2224</v>
      </c>
      <c r="G88" s="104"/>
      <c r="H88" s="104">
        <v>238</v>
      </c>
      <c r="I88" s="104"/>
      <c r="J88" s="104">
        <v>528</v>
      </c>
      <c r="K88" s="104"/>
      <c r="L88" s="104">
        <v>343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3675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1104</v>
      </c>
      <c r="Z90" s="104"/>
      <c r="AA90" s="104">
        <f>AA91+AA92</f>
        <v>0</v>
      </c>
      <c r="AB90" s="104"/>
      <c r="AC90" s="104">
        <f>SUM(S90+U90+W90+Y90+AA90)</f>
        <v>4779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3675</v>
      </c>
      <c r="T91" s="118"/>
      <c r="U91" s="118">
        <v>0</v>
      </c>
      <c r="V91" s="118"/>
      <c r="W91" s="118">
        <v>0</v>
      </c>
      <c r="X91" s="118"/>
      <c r="Y91" s="118">
        <v>532</v>
      </c>
      <c r="Z91" s="118"/>
      <c r="AA91" s="118">
        <v>0</v>
      </c>
      <c r="AB91" s="118"/>
      <c r="AC91" s="118">
        <f>SUM(S91+U91+W91+Y91+AA91)</f>
        <v>4207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572</v>
      </c>
      <c r="Z92" s="73"/>
      <c r="AA92" s="102">
        <v>0</v>
      </c>
      <c r="AB92" s="73"/>
      <c r="AC92" s="102">
        <f>SUM(S92+U92+W92+Y92+AA92)</f>
        <v>572</v>
      </c>
    </row>
    <row r="93" spans="2:29" s="15" customFormat="1" ht="12" customHeight="1">
      <c r="B93" s="104">
        <f>D93+F93+H93+J93+L93</f>
        <v>3106</v>
      </c>
      <c r="C93" s="104"/>
      <c r="D93" s="104">
        <f>D95+D97</f>
        <v>0</v>
      </c>
      <c r="E93" s="104">
        <v>0</v>
      </c>
      <c r="F93" s="104">
        <f>F95+F97</f>
        <v>1930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1176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2534</v>
      </c>
      <c r="C95" s="118"/>
      <c r="D95" s="118">
        <v>0</v>
      </c>
      <c r="E95" s="118">
        <v>0</v>
      </c>
      <c r="F95" s="118">
        <v>1358</v>
      </c>
      <c r="G95" s="118"/>
      <c r="H95" s="118">
        <v>0</v>
      </c>
      <c r="I95" s="118"/>
      <c r="J95" s="118">
        <v>0</v>
      </c>
      <c r="K95" s="118"/>
      <c r="L95" s="118">
        <v>1176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572</v>
      </c>
      <c r="C97" s="118"/>
      <c r="D97" s="118">
        <v>0</v>
      </c>
      <c r="E97" s="118">
        <v>0</v>
      </c>
      <c r="F97" s="118">
        <v>572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14105</v>
      </c>
      <c r="C99" s="104"/>
      <c r="D99" s="104">
        <f>D100+D101+D102</f>
        <v>12</v>
      </c>
      <c r="E99" s="104">
        <v>0</v>
      </c>
      <c r="F99" s="104">
        <f>F100+F101+F102</f>
        <v>733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13355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13348</v>
      </c>
      <c r="T99" s="104"/>
      <c r="U99" s="104">
        <f>U100+U101+U102</f>
        <v>4</v>
      </c>
      <c r="V99" s="104"/>
      <c r="W99" s="104">
        <f>W100+W101+W102</f>
        <v>0</v>
      </c>
      <c r="X99" s="104"/>
      <c r="Y99" s="104">
        <f>Y100+Y101+Y102</f>
        <v>8</v>
      </c>
      <c r="Z99" s="104"/>
      <c r="AA99" s="104">
        <f>AA100+AA101+AA102</f>
        <v>0</v>
      </c>
      <c r="AB99" s="104"/>
      <c r="AC99" s="104">
        <f>SUM(S99+U99+W99+Y99+AA99)</f>
        <v>13360</v>
      </c>
    </row>
    <row r="100" spans="2:29" s="19" customFormat="1" ht="12" customHeight="1">
      <c r="B100" s="118">
        <f t="shared" si="1"/>
        <v>56</v>
      </c>
      <c r="C100" s="118"/>
      <c r="D100" s="118">
        <v>0</v>
      </c>
      <c r="E100" s="118">
        <v>0</v>
      </c>
      <c r="F100" s="118">
        <v>45</v>
      </c>
      <c r="G100" s="118"/>
      <c r="H100" s="118">
        <v>0</v>
      </c>
      <c r="I100" s="118"/>
      <c r="J100" s="118">
        <v>5</v>
      </c>
      <c r="K100" s="118"/>
      <c r="L100" s="118">
        <v>6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13346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13346</v>
      </c>
    </row>
    <row r="101" spans="2:29" s="19" customFormat="1" ht="12" customHeight="1">
      <c r="B101" s="118">
        <f t="shared" si="1"/>
        <v>13346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13346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1</v>
      </c>
      <c r="V101" s="118"/>
      <c r="W101" s="118">
        <v>0</v>
      </c>
      <c r="X101" s="118"/>
      <c r="Y101" s="118">
        <v>8</v>
      </c>
      <c r="Z101" s="118"/>
      <c r="AA101" s="118">
        <v>0</v>
      </c>
      <c r="AB101" s="118"/>
      <c r="AC101" s="118">
        <f>SUM(S101+U101+W101+Y101+AA101)</f>
        <v>11</v>
      </c>
    </row>
    <row r="102" spans="2:29" s="19" customFormat="1" ht="12" customHeight="1">
      <c r="B102" s="118">
        <f t="shared" si="1"/>
        <v>703</v>
      </c>
      <c r="C102" s="118"/>
      <c r="D102" s="118">
        <v>12</v>
      </c>
      <c r="E102" s="118">
        <v>0</v>
      </c>
      <c r="F102" s="118">
        <v>688</v>
      </c>
      <c r="G102" s="118"/>
      <c r="H102" s="118">
        <v>0</v>
      </c>
      <c r="I102" s="118"/>
      <c r="J102" s="118">
        <v>0</v>
      </c>
      <c r="K102" s="118"/>
      <c r="L102" s="118">
        <v>3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3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3</v>
      </c>
    </row>
    <row r="103" spans="2:29" s="22" customFormat="1" ht="12" customHeight="1">
      <c r="B103" s="108">
        <f t="shared" si="1"/>
        <v>10980</v>
      </c>
      <c r="C103" s="108"/>
      <c r="D103" s="108">
        <f>AA86+AA88+AA90+AA99-D88-D93-D99</f>
        <v>575</v>
      </c>
      <c r="E103" s="108">
        <v>0</v>
      </c>
      <c r="F103" s="108">
        <f>Y86+Y88+Y90+Y99-F88-F93-F99</f>
        <v>6692</v>
      </c>
      <c r="G103" s="108"/>
      <c r="H103" s="108">
        <f>W86+W88+W90+W99-H88-H93-H99</f>
        <v>413</v>
      </c>
      <c r="I103" s="108"/>
      <c r="J103" s="108">
        <f>U86+U88+U90+U99-J88-J93-J99</f>
        <v>300</v>
      </c>
      <c r="K103" s="108"/>
      <c r="L103" s="108">
        <f>S86+S88+S90+S99-L88-L93-L99</f>
        <v>3000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7954</v>
      </c>
      <c r="C104" s="84"/>
      <c r="D104" s="83">
        <f>AA87+AA88+AA90+AA99-D88-D93-D99</f>
        <v>552</v>
      </c>
      <c r="E104" s="84">
        <v>0</v>
      </c>
      <c r="F104" s="83">
        <f>Y87+Y88+Y90+Y99-F88-F93-F99</f>
        <v>4144</v>
      </c>
      <c r="G104" s="84"/>
      <c r="H104" s="83">
        <f>W87+W88+W90+W99-H88-H93-H99</f>
        <v>328</v>
      </c>
      <c r="I104" s="84"/>
      <c r="J104" s="83">
        <f>U87+U88+U90+U99-J88-J93-J99</f>
        <v>289</v>
      </c>
      <c r="K104" s="84"/>
      <c r="L104" s="83">
        <f>S87+S88+S90+S99-L88-L93-L99</f>
        <v>2641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3000</v>
      </c>
      <c r="T116" s="104"/>
      <c r="U116" s="104">
        <f>J103</f>
        <v>300</v>
      </c>
      <c r="V116" s="104"/>
      <c r="W116" s="104">
        <f>H103</f>
        <v>413</v>
      </c>
      <c r="X116" s="104"/>
      <c r="Y116" s="104">
        <f>F103</f>
        <v>6692</v>
      </c>
      <c r="Z116" s="104"/>
      <c r="AA116" s="104">
        <f>D103</f>
        <v>575</v>
      </c>
      <c r="AB116" s="104"/>
      <c r="AC116" s="104">
        <f>SUM(S116+U116+W116+Y116+AA116)</f>
        <v>10980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2641</v>
      </c>
      <c r="T117" s="90"/>
      <c r="U117" s="89">
        <f>J104</f>
        <v>289</v>
      </c>
      <c r="V117" s="90"/>
      <c r="W117" s="89">
        <f>H104</f>
        <v>328</v>
      </c>
      <c r="X117" s="90"/>
      <c r="Y117" s="89">
        <f>F104</f>
        <v>4144</v>
      </c>
      <c r="Z117" s="90"/>
      <c r="AA117" s="89">
        <f>D104</f>
        <v>552</v>
      </c>
      <c r="AB117" s="90"/>
      <c r="AC117" s="89">
        <f>SUM(S117+U117+W117+Y117+AA117)</f>
        <v>7954</v>
      </c>
    </row>
    <row r="118" spans="2:29" s="7" customFormat="1" ht="12" customHeight="1">
      <c r="B118" s="104">
        <f>D118+F118+H118+J118+L118</f>
        <v>1673</v>
      </c>
      <c r="C118" s="104"/>
      <c r="D118" s="104">
        <v>0</v>
      </c>
      <c r="E118" s="104">
        <v>0</v>
      </c>
      <c r="F118" s="104">
        <v>-826</v>
      </c>
      <c r="G118" s="104"/>
      <c r="H118" s="104">
        <v>0</v>
      </c>
      <c r="I118" s="104"/>
      <c r="J118" s="104">
        <v>0</v>
      </c>
      <c r="K118" s="104"/>
      <c r="L118" s="104">
        <v>2499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9307</v>
      </c>
      <c r="C121" s="108"/>
      <c r="D121" s="108">
        <f>AA116-D118</f>
        <v>575</v>
      </c>
      <c r="E121" s="108">
        <v>0</v>
      </c>
      <c r="F121" s="108">
        <f>Y116-F118</f>
        <v>7518</v>
      </c>
      <c r="G121" s="108"/>
      <c r="H121" s="108">
        <f>W116-H118</f>
        <v>413</v>
      </c>
      <c r="I121" s="108"/>
      <c r="J121" s="108">
        <f>U116-J118</f>
        <v>300</v>
      </c>
      <c r="K121" s="108"/>
      <c r="L121" s="108">
        <f>S116-L118</f>
        <v>501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6281</v>
      </c>
      <c r="C122" s="84"/>
      <c r="D122" s="83">
        <f>AA117-D118</f>
        <v>552</v>
      </c>
      <c r="E122" s="84">
        <v>0</v>
      </c>
      <c r="F122" s="83">
        <f>Y117-F118</f>
        <v>4970</v>
      </c>
      <c r="G122" s="84"/>
      <c r="H122" s="83">
        <f>W117-H118</f>
        <v>328</v>
      </c>
      <c r="I122" s="84"/>
      <c r="J122" s="83">
        <f>U117-J118</f>
        <v>289</v>
      </c>
      <c r="K122" s="84"/>
      <c r="L122" s="83">
        <f>S117-L118</f>
        <v>142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142</v>
      </c>
      <c r="T135" s="90"/>
      <c r="U135" s="89">
        <f>J122</f>
        <v>289</v>
      </c>
      <c r="V135" s="90"/>
      <c r="W135" s="89">
        <f>H122</f>
        <v>328</v>
      </c>
      <c r="X135" s="90"/>
      <c r="Y135" s="89">
        <f>F122</f>
        <v>4970</v>
      </c>
      <c r="Z135" s="90"/>
      <c r="AA135" s="89">
        <f>D122</f>
        <v>552</v>
      </c>
      <c r="AB135" s="90"/>
      <c r="AC135" s="89">
        <f aca="true" t="shared" si="2" ref="AC135:AC143">SUM(S135+U135+W135+Y135+AA135)</f>
        <v>6281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906</v>
      </c>
      <c r="T136" s="104"/>
      <c r="U136" s="104">
        <f>U137+U138+U139</f>
        <v>217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1123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906</v>
      </c>
      <c r="T139" s="73"/>
      <c r="U139" s="102">
        <v>217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1123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-941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-4000</v>
      </c>
      <c r="Z140" s="104"/>
      <c r="AA140" s="104">
        <f>AA141+AA142+AA143</f>
        <v>-13</v>
      </c>
      <c r="AB140" s="104"/>
      <c r="AC140" s="104">
        <f t="shared" si="2"/>
        <v>-4954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-941</v>
      </c>
      <c r="T143" s="118"/>
      <c r="U143" s="118">
        <v>0</v>
      </c>
      <c r="V143" s="118"/>
      <c r="W143" s="118">
        <v>0</v>
      </c>
      <c r="X143" s="118"/>
      <c r="Y143" s="118">
        <v>-4000</v>
      </c>
      <c r="Z143" s="118"/>
      <c r="AA143" s="118">
        <v>-13</v>
      </c>
      <c r="AB143" s="118"/>
      <c r="AC143" s="118">
        <f t="shared" si="2"/>
        <v>-4954</v>
      </c>
    </row>
    <row r="144" spans="2:29" s="15" customFormat="1" ht="12" customHeight="1">
      <c r="B144" s="136">
        <f>D144+F144+H144+J144+L144</f>
        <v>2450</v>
      </c>
      <c r="C144" s="136"/>
      <c r="D144" s="136">
        <f>AA135+AA136+AA140</f>
        <v>539</v>
      </c>
      <c r="E144" s="136"/>
      <c r="F144" s="136">
        <f>Y135+Y136+Y140</f>
        <v>970</v>
      </c>
      <c r="G144" s="136"/>
      <c r="H144" s="136">
        <f>W135+W136+W140</f>
        <v>328</v>
      </c>
      <c r="I144" s="136"/>
      <c r="J144" s="136">
        <f>U135+U136+U140</f>
        <v>506</v>
      </c>
      <c r="K144" s="136"/>
      <c r="L144" s="136">
        <f>S135+S136+S140</f>
        <v>107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107</v>
      </c>
      <c r="T158" s="142"/>
      <c r="U158" s="142">
        <f>J144</f>
        <v>506</v>
      </c>
      <c r="V158" s="142"/>
      <c r="W158" s="142">
        <f>H144</f>
        <v>328</v>
      </c>
      <c r="X158" s="142"/>
      <c r="Y158" s="142">
        <f>F144</f>
        <v>970</v>
      </c>
      <c r="Z158" s="142"/>
      <c r="AA158" s="142">
        <f>D144</f>
        <v>539</v>
      </c>
      <c r="AB158" s="142"/>
      <c r="AC158" s="142">
        <f>SUM(S158+U158+W158+Y158+AA158)</f>
        <v>2450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2514</v>
      </c>
      <c r="C161" s="69"/>
      <c r="D161" s="145">
        <f>D162+D164</f>
        <v>19</v>
      </c>
      <c r="E161" s="146"/>
      <c r="F161" s="145">
        <f>F162+F164</f>
        <v>2203</v>
      </c>
      <c r="G161" s="146"/>
      <c r="H161" s="145">
        <f>H162+H164</f>
        <v>257</v>
      </c>
      <c r="I161" s="146"/>
      <c r="J161" s="145">
        <f>J162+J164</f>
        <v>23</v>
      </c>
      <c r="K161" s="146"/>
      <c r="L161" s="145">
        <f>L162+L164</f>
        <v>12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2514</v>
      </c>
      <c r="C162" s="118"/>
      <c r="D162" s="118">
        <v>19</v>
      </c>
      <c r="E162" s="118">
        <v>0</v>
      </c>
      <c r="F162" s="118">
        <v>2203</v>
      </c>
      <c r="G162" s="118"/>
      <c r="H162" s="118">
        <v>257</v>
      </c>
      <c r="I162" s="118"/>
      <c r="J162" s="118">
        <v>23</v>
      </c>
      <c r="K162" s="118"/>
      <c r="L162" s="118">
        <v>12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-3026</v>
      </c>
      <c r="C163" s="104"/>
      <c r="D163" s="104">
        <v>-23</v>
      </c>
      <c r="E163" s="104">
        <v>0</v>
      </c>
      <c r="F163" s="104">
        <v>-2548</v>
      </c>
      <c r="G163" s="104"/>
      <c r="H163" s="104">
        <v>-85</v>
      </c>
      <c r="I163" s="104"/>
      <c r="J163" s="104">
        <v>-11</v>
      </c>
      <c r="K163" s="104"/>
      <c r="L163" s="104">
        <v>-359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2962</v>
      </c>
      <c r="C168" s="108"/>
      <c r="D168" s="108">
        <f>AA158-D161-D163-D165</f>
        <v>543</v>
      </c>
      <c r="E168" s="108">
        <v>0</v>
      </c>
      <c r="F168" s="108">
        <f>Y158-F161-F163-F165</f>
        <v>1315</v>
      </c>
      <c r="G168" s="108"/>
      <c r="H168" s="108">
        <f>W158-H161-H163-H165</f>
        <v>156</v>
      </c>
      <c r="I168" s="108"/>
      <c r="J168" s="108">
        <f>U158-J161-J163-J165</f>
        <v>494</v>
      </c>
      <c r="K168" s="108"/>
      <c r="L168" s="108">
        <f>S158-L161-L163-L165</f>
        <v>454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8371</v>
      </c>
      <c r="T20" s="68"/>
      <c r="U20" s="68">
        <f>SUM(U21:U23)</f>
        <v>4736</v>
      </c>
      <c r="V20" s="69"/>
      <c r="W20" s="68">
        <f>SUM(W21:W23)</f>
        <v>847</v>
      </c>
      <c r="X20" s="69"/>
      <c r="Y20" s="68">
        <f>SUM(Y21:Y23)</f>
        <v>31291</v>
      </c>
      <c r="Z20" s="69"/>
      <c r="AA20" s="68">
        <f>SUM(AA21:AA23)</f>
        <v>446</v>
      </c>
      <c r="AB20" s="69"/>
      <c r="AC20" s="68">
        <f>SUM(S20+U20+W20+Y20+AA20)</f>
        <v>45691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8371</v>
      </c>
      <c r="T21" s="73"/>
      <c r="U21" s="73">
        <v>4736</v>
      </c>
      <c r="V21" s="74"/>
      <c r="W21" s="73">
        <v>847</v>
      </c>
      <c r="X21" s="74"/>
      <c r="Y21" s="73">
        <v>31291</v>
      </c>
      <c r="Z21" s="74"/>
      <c r="AA21" s="73">
        <v>446</v>
      </c>
      <c r="AB21" s="74"/>
      <c r="AC21" s="73">
        <f>SUM(S21+U21+W21+Y21+AA21)</f>
        <v>45691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16199</v>
      </c>
      <c r="C24" s="66"/>
      <c r="D24" s="65">
        <v>236</v>
      </c>
      <c r="E24" s="66" t="s">
        <v>34</v>
      </c>
      <c r="F24" s="65">
        <v>7683</v>
      </c>
      <c r="G24" s="66"/>
      <c r="H24" s="65">
        <v>351</v>
      </c>
      <c r="I24" s="66"/>
      <c r="J24" s="65">
        <v>2840</v>
      </c>
      <c r="K24" s="66"/>
      <c r="L24" s="65">
        <v>5089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29492</v>
      </c>
      <c r="C25" s="76"/>
      <c r="D25" s="75">
        <f>AA20-D24</f>
        <v>210</v>
      </c>
      <c r="E25" s="76" t="s">
        <v>34</v>
      </c>
      <c r="F25" s="75">
        <f>Y20-F24</f>
        <v>23608</v>
      </c>
      <c r="G25" s="76"/>
      <c r="H25" s="75">
        <f>W20-H24</f>
        <v>496</v>
      </c>
      <c r="I25" s="76"/>
      <c r="J25" s="75">
        <f>U20-J24</f>
        <v>1896</v>
      </c>
      <c r="K25" s="76"/>
      <c r="L25" s="75">
        <f>S20-L24</f>
        <v>3282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3324</v>
      </c>
      <c r="C26" s="82"/>
      <c r="D26" s="65">
        <v>26</v>
      </c>
      <c r="E26" s="66" t="s">
        <v>34</v>
      </c>
      <c r="F26" s="65">
        <v>2811</v>
      </c>
      <c r="G26" s="66"/>
      <c r="H26" s="65">
        <v>95</v>
      </c>
      <c r="I26" s="66"/>
      <c r="J26" s="65">
        <v>14</v>
      </c>
      <c r="K26" s="66"/>
      <c r="L26" s="65">
        <v>378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26168</v>
      </c>
      <c r="C27" s="84"/>
      <c r="D27" s="83">
        <f>D25-D26</f>
        <v>184</v>
      </c>
      <c r="E27" s="84" t="s">
        <v>34</v>
      </c>
      <c r="F27" s="83">
        <f>F25-F26</f>
        <v>20797</v>
      </c>
      <c r="G27" s="84"/>
      <c r="H27" s="83">
        <f>H25-H26</f>
        <v>401</v>
      </c>
      <c r="I27" s="84"/>
      <c r="J27" s="83">
        <f>J25-J26</f>
        <v>1882</v>
      </c>
      <c r="K27" s="84"/>
      <c r="L27" s="83">
        <f>L25-L26</f>
        <v>2904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3282</v>
      </c>
      <c r="T39" s="68"/>
      <c r="U39" s="68">
        <f>J25</f>
        <v>1896</v>
      </c>
      <c r="V39" s="54"/>
      <c r="W39" s="68">
        <f>H25</f>
        <v>496</v>
      </c>
      <c r="X39" s="54"/>
      <c r="Y39" s="68">
        <f>F25</f>
        <v>23608</v>
      </c>
      <c r="Z39" s="54"/>
      <c r="AA39" s="68">
        <f>D25</f>
        <v>210</v>
      </c>
      <c r="AB39" s="54"/>
      <c r="AC39" s="68">
        <f>SUM(S39+U39+W39+Y39+AA39)</f>
        <v>29492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2904</v>
      </c>
      <c r="T40" s="90"/>
      <c r="U40" s="89">
        <f>J27</f>
        <v>1882</v>
      </c>
      <c r="V40" s="94"/>
      <c r="W40" s="89">
        <f>H27</f>
        <v>401</v>
      </c>
      <c r="X40" s="94"/>
      <c r="Y40" s="89">
        <f>F27</f>
        <v>20797</v>
      </c>
      <c r="Z40" s="94"/>
      <c r="AA40" s="89">
        <f>D27</f>
        <v>184</v>
      </c>
      <c r="AB40" s="94"/>
      <c r="AC40" s="89">
        <f>SUM(S40+U40+W40+Y40+AA40)</f>
        <v>26168</v>
      </c>
    </row>
    <row r="41" spans="2:29" s="15" customFormat="1" ht="12" customHeight="1">
      <c r="B41" s="81">
        <f>D41+F41+H41+J41+L41</f>
        <v>15757</v>
      </c>
      <c r="C41" s="68"/>
      <c r="D41" s="81">
        <f>D42+D43</f>
        <v>183</v>
      </c>
      <c r="E41" s="66">
        <v>0</v>
      </c>
      <c r="F41" s="81">
        <f>F42+F43</f>
        <v>12652</v>
      </c>
      <c r="G41" s="66"/>
      <c r="H41" s="81">
        <f>H42+H43</f>
        <v>266</v>
      </c>
      <c r="I41" s="66"/>
      <c r="J41" s="81">
        <f>J42+J43</f>
        <v>751</v>
      </c>
      <c r="K41" s="66"/>
      <c r="L41" s="81">
        <f>L42+L43</f>
        <v>1905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11985</v>
      </c>
      <c r="C42" s="82"/>
      <c r="D42" s="96">
        <v>149</v>
      </c>
      <c r="E42" s="67">
        <v>0</v>
      </c>
      <c r="F42" s="96">
        <v>9461</v>
      </c>
      <c r="G42" s="67"/>
      <c r="H42" s="96">
        <v>222</v>
      </c>
      <c r="I42" s="67"/>
      <c r="J42" s="96">
        <v>641</v>
      </c>
      <c r="K42" s="67"/>
      <c r="L42" s="96">
        <v>1512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3772</v>
      </c>
      <c r="C43" s="68"/>
      <c r="D43" s="96">
        <f>D45+D46</f>
        <v>34</v>
      </c>
      <c r="E43" s="66">
        <v>0</v>
      </c>
      <c r="F43" s="96">
        <f>F45+F46</f>
        <v>3191</v>
      </c>
      <c r="G43" s="66"/>
      <c r="H43" s="96">
        <f>H45+H46</f>
        <v>44</v>
      </c>
      <c r="I43" s="66"/>
      <c r="J43" s="96">
        <f>J45+J46</f>
        <v>110</v>
      </c>
      <c r="K43" s="66"/>
      <c r="L43" s="96">
        <f>L45+L46</f>
        <v>393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3153</v>
      </c>
      <c r="C45" s="70"/>
      <c r="D45" s="70">
        <v>34</v>
      </c>
      <c r="E45" s="70">
        <v>0</v>
      </c>
      <c r="F45" s="70">
        <v>2572</v>
      </c>
      <c r="G45" s="70"/>
      <c r="H45" s="70">
        <v>44</v>
      </c>
      <c r="I45" s="70"/>
      <c r="J45" s="70">
        <v>110</v>
      </c>
      <c r="K45" s="70"/>
      <c r="L45" s="70">
        <v>393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619</v>
      </c>
      <c r="C46" s="73"/>
      <c r="D46" s="102">
        <v>0</v>
      </c>
      <c r="E46" s="71">
        <v>0</v>
      </c>
      <c r="F46" s="102">
        <v>619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243</v>
      </c>
      <c r="C47" s="104"/>
      <c r="D47" s="104">
        <v>1</v>
      </c>
      <c r="E47" s="104">
        <v>0</v>
      </c>
      <c r="F47" s="104">
        <v>183</v>
      </c>
      <c r="G47" s="104"/>
      <c r="H47" s="104">
        <v>12</v>
      </c>
      <c r="I47" s="104"/>
      <c r="J47" s="104">
        <v>19</v>
      </c>
      <c r="K47" s="104"/>
      <c r="L47" s="104">
        <v>28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-83</v>
      </c>
      <c r="C49" s="104"/>
      <c r="D49" s="104">
        <v>0</v>
      </c>
      <c r="E49" s="104">
        <v>0</v>
      </c>
      <c r="F49" s="104">
        <v>-60</v>
      </c>
      <c r="G49" s="104"/>
      <c r="H49" s="104">
        <v>-2</v>
      </c>
      <c r="I49" s="104"/>
      <c r="J49" s="104">
        <v>-6</v>
      </c>
      <c r="K49" s="104"/>
      <c r="L49" s="104">
        <v>-15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13575</v>
      </c>
      <c r="C50" s="108"/>
      <c r="D50" s="108">
        <f>AA39-D41-D47-D49</f>
        <v>26</v>
      </c>
      <c r="E50" s="108">
        <v>0</v>
      </c>
      <c r="F50" s="108">
        <f>Y39-F41-F47-F49</f>
        <v>10833</v>
      </c>
      <c r="G50" s="108"/>
      <c r="H50" s="108">
        <f>W39-H41-H47-H49</f>
        <v>220</v>
      </c>
      <c r="I50" s="108"/>
      <c r="J50" s="108">
        <f>U39-J41-J47-J49</f>
        <v>1132</v>
      </c>
      <c r="K50" s="108"/>
      <c r="L50" s="108">
        <f>S39-L41-L47-L49</f>
        <v>1364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10251</v>
      </c>
      <c r="C51" s="84"/>
      <c r="D51" s="83">
        <f>AA40-D41-D47-D49</f>
        <v>0</v>
      </c>
      <c r="E51" s="84">
        <v>0</v>
      </c>
      <c r="F51" s="83">
        <f>Y40-F41-F47-F49</f>
        <v>8022</v>
      </c>
      <c r="G51" s="84"/>
      <c r="H51" s="83">
        <f>W40-H41-H47-H49</f>
        <v>125</v>
      </c>
      <c r="I51" s="84"/>
      <c r="J51" s="83">
        <f>U40-J41-J47-J49</f>
        <v>1118</v>
      </c>
      <c r="K51" s="84"/>
      <c r="L51" s="83">
        <f>S40-L41-L47-L49</f>
        <v>986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1364</v>
      </c>
      <c r="T63" s="68"/>
      <c r="U63" s="68">
        <f>J50</f>
        <v>1132</v>
      </c>
      <c r="V63" s="54"/>
      <c r="W63" s="68">
        <f>H50</f>
        <v>220</v>
      </c>
      <c r="X63" s="54"/>
      <c r="Y63" s="68">
        <f>F50</f>
        <v>10833</v>
      </c>
      <c r="Z63" s="54"/>
      <c r="AA63" s="68">
        <f>D50</f>
        <v>26</v>
      </c>
      <c r="AB63" s="54"/>
      <c r="AC63" s="68">
        <f aca="true" t="shared" si="0" ref="AC63:AC68">SUM(S63+U63+W63+Y63+AA63)</f>
        <v>13575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986</v>
      </c>
      <c r="T64" s="90"/>
      <c r="U64" s="89">
        <f>J51</f>
        <v>1118</v>
      </c>
      <c r="V64" s="94"/>
      <c r="W64" s="89">
        <f>H51</f>
        <v>125</v>
      </c>
      <c r="X64" s="94"/>
      <c r="Y64" s="89">
        <f>F51</f>
        <v>8022</v>
      </c>
      <c r="Z64" s="94"/>
      <c r="AA64" s="89">
        <f>D51</f>
        <v>0</v>
      </c>
      <c r="AB64" s="94"/>
      <c r="AC64" s="89">
        <f t="shared" si="0"/>
        <v>10251</v>
      </c>
    </row>
    <row r="65" spans="2:29" s="15" customFormat="1" ht="12" customHeight="1">
      <c r="B65" s="104">
        <f>D65+F65+H65+J65+L65</f>
        <v>72750</v>
      </c>
      <c r="C65" s="104"/>
      <c r="D65" s="104">
        <f>D66+D67+D68+D70+D72</f>
        <v>4299</v>
      </c>
      <c r="E65" s="104">
        <v>0</v>
      </c>
      <c r="F65" s="104">
        <f>F66+F67+F68+F70+F72</f>
        <v>51566</v>
      </c>
      <c r="G65" s="104"/>
      <c r="H65" s="104">
        <f>H66+H67+H68+H70+H72</f>
        <v>7687</v>
      </c>
      <c r="I65" s="104"/>
      <c r="J65" s="104">
        <f>J66+J67+J68+J70+J72</f>
        <v>883</v>
      </c>
      <c r="K65" s="104"/>
      <c r="L65" s="104">
        <f>L66+L67+L68+L70+L72</f>
        <v>8315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8692</v>
      </c>
      <c r="T65" s="104"/>
      <c r="U65" s="104">
        <f>U66+U67+U68+U70+U72</f>
        <v>437</v>
      </c>
      <c r="V65" s="104"/>
      <c r="W65" s="104">
        <f>W66+W67+W68+W70+W72</f>
        <v>7801</v>
      </c>
      <c r="X65" s="104"/>
      <c r="Y65" s="104">
        <f>Y66+Y67+Y68+Y70+Y72</f>
        <v>55901</v>
      </c>
      <c r="Z65" s="104"/>
      <c r="AA65" s="104">
        <f>AA66+AA67+AA68+AA70+AA72</f>
        <v>3805</v>
      </c>
      <c r="AB65" s="104"/>
      <c r="AC65" s="104">
        <f t="shared" si="0"/>
        <v>76636</v>
      </c>
    </row>
    <row r="66" spans="2:29" s="19" customFormat="1" ht="12" customHeight="1">
      <c r="B66" s="118">
        <f>D66+F66+H66+J66+L66</f>
        <v>55969</v>
      </c>
      <c r="C66" s="118"/>
      <c r="D66" s="118">
        <v>981</v>
      </c>
      <c r="E66" s="118">
        <v>0</v>
      </c>
      <c r="F66" s="118">
        <v>47671</v>
      </c>
      <c r="G66" s="118"/>
      <c r="H66" s="118">
        <v>6650</v>
      </c>
      <c r="I66" s="118"/>
      <c r="J66" s="118">
        <v>6</v>
      </c>
      <c r="K66" s="118"/>
      <c r="L66" s="118">
        <v>661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7993</v>
      </c>
      <c r="T66" s="118"/>
      <c r="U66" s="118">
        <v>429</v>
      </c>
      <c r="V66" s="118"/>
      <c r="W66" s="118">
        <v>7062</v>
      </c>
      <c r="X66" s="118"/>
      <c r="Y66" s="118">
        <v>48547</v>
      </c>
      <c r="Z66" s="118"/>
      <c r="AA66" s="118">
        <v>3624</v>
      </c>
      <c r="AB66" s="118"/>
      <c r="AC66" s="118">
        <f t="shared" si="0"/>
        <v>67655</v>
      </c>
    </row>
    <row r="67" spans="2:29" s="19" customFormat="1" ht="12" customHeight="1">
      <c r="B67" s="118">
        <f>D67+F67+H67+J67+L67</f>
        <v>9019</v>
      </c>
      <c r="C67" s="118"/>
      <c r="D67" s="118">
        <v>3318</v>
      </c>
      <c r="E67" s="118">
        <v>0</v>
      </c>
      <c r="F67" s="118">
        <v>3241</v>
      </c>
      <c r="G67" s="118"/>
      <c r="H67" s="118">
        <v>1037</v>
      </c>
      <c r="I67" s="118"/>
      <c r="J67" s="118">
        <v>877</v>
      </c>
      <c r="K67" s="118"/>
      <c r="L67" s="118">
        <v>546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699</v>
      </c>
      <c r="T67" s="118"/>
      <c r="U67" s="118">
        <v>8</v>
      </c>
      <c r="V67" s="118"/>
      <c r="W67" s="118">
        <v>739</v>
      </c>
      <c r="X67" s="118"/>
      <c r="Y67" s="118">
        <v>7232</v>
      </c>
      <c r="Z67" s="118"/>
      <c r="AA67" s="118">
        <v>181</v>
      </c>
      <c r="AB67" s="118"/>
      <c r="AC67" s="118">
        <f t="shared" si="0"/>
        <v>8859</v>
      </c>
    </row>
    <row r="68" spans="2:29" s="19" customFormat="1" ht="12" customHeight="1">
      <c r="B68" s="118">
        <f>D68+F68+H68+J68+L68</f>
        <v>82</v>
      </c>
      <c r="C68" s="118"/>
      <c r="D68" s="118">
        <v>0</v>
      </c>
      <c r="E68" s="118">
        <v>0</v>
      </c>
      <c r="F68" s="118">
        <v>82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122</v>
      </c>
      <c r="Z68" s="118"/>
      <c r="AA68" s="118">
        <v>0</v>
      </c>
      <c r="AB68" s="118"/>
      <c r="AC68" s="118">
        <f t="shared" si="0"/>
        <v>122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7680</v>
      </c>
      <c r="C70" s="118"/>
      <c r="D70" s="118">
        <v>0</v>
      </c>
      <c r="E70" s="118">
        <v>0</v>
      </c>
      <c r="F70" s="118">
        <v>572</v>
      </c>
      <c r="G70" s="118"/>
      <c r="H70" s="118">
        <v>0</v>
      </c>
      <c r="I70" s="118"/>
      <c r="J70" s="118">
        <v>0</v>
      </c>
      <c r="K70" s="118"/>
      <c r="L70" s="118">
        <v>7108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17461</v>
      </c>
      <c r="C73" s="108"/>
      <c r="D73" s="108">
        <f>AA63+AA65-D65</f>
        <v>-468</v>
      </c>
      <c r="E73" s="108">
        <v>0</v>
      </c>
      <c r="F73" s="108">
        <f>Y63+Y65-F65</f>
        <v>15168</v>
      </c>
      <c r="G73" s="108"/>
      <c r="H73" s="108">
        <f>W63+W65-H65</f>
        <v>334</v>
      </c>
      <c r="I73" s="108"/>
      <c r="J73" s="108">
        <f>U63+U65-J65</f>
        <v>686</v>
      </c>
      <c r="K73" s="108"/>
      <c r="L73" s="108">
        <f>S63+S65-L65</f>
        <v>1741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14137</v>
      </c>
      <c r="C74" s="84"/>
      <c r="D74" s="83">
        <f>AA64+AA65-D65</f>
        <v>-494</v>
      </c>
      <c r="E74" s="84">
        <v>0</v>
      </c>
      <c r="F74" s="83">
        <f>Y64+Y65-F65</f>
        <v>12357</v>
      </c>
      <c r="G74" s="84"/>
      <c r="H74" s="83">
        <f>W64+W65-H65</f>
        <v>239</v>
      </c>
      <c r="I74" s="84"/>
      <c r="J74" s="83">
        <f>U64+U65-J65</f>
        <v>672</v>
      </c>
      <c r="K74" s="84"/>
      <c r="L74" s="83">
        <f>S64+S65-L65</f>
        <v>1363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1741</v>
      </c>
      <c r="T86" s="104"/>
      <c r="U86" s="104">
        <f>J73</f>
        <v>686</v>
      </c>
      <c r="V86" s="104"/>
      <c r="W86" s="104">
        <f>H73</f>
        <v>334</v>
      </c>
      <c r="X86" s="104"/>
      <c r="Y86" s="104">
        <f>F73</f>
        <v>15168</v>
      </c>
      <c r="Z86" s="104"/>
      <c r="AA86" s="104">
        <f>D73</f>
        <v>-468</v>
      </c>
      <c r="AB86" s="104"/>
      <c r="AC86" s="104">
        <f>SUM(S86+U86+W86+Y86+AA86)</f>
        <v>17461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1363</v>
      </c>
      <c r="T87" s="90"/>
      <c r="U87" s="89">
        <f>J74</f>
        <v>672</v>
      </c>
      <c r="V87" s="90"/>
      <c r="W87" s="89">
        <f>H74</f>
        <v>239</v>
      </c>
      <c r="X87" s="90"/>
      <c r="Y87" s="89">
        <f>F74</f>
        <v>12357</v>
      </c>
      <c r="Z87" s="90"/>
      <c r="AA87" s="89">
        <f>D74</f>
        <v>-494</v>
      </c>
      <c r="AB87" s="90"/>
      <c r="AC87" s="89">
        <f>SUM(S87+U87+W87+Y87+AA87)</f>
        <v>14137</v>
      </c>
    </row>
    <row r="88" spans="2:29" s="6" customFormat="1" ht="12" customHeight="1">
      <c r="B88" s="104">
        <f>D88+F88+H88+J88+L88</f>
        <v>2994</v>
      </c>
      <c r="C88" s="104"/>
      <c r="D88" s="104">
        <v>0</v>
      </c>
      <c r="E88" s="104">
        <v>0</v>
      </c>
      <c r="F88" s="104">
        <v>1869</v>
      </c>
      <c r="G88" s="104"/>
      <c r="H88" s="104">
        <v>131</v>
      </c>
      <c r="I88" s="104"/>
      <c r="J88" s="104">
        <v>484</v>
      </c>
      <c r="K88" s="104"/>
      <c r="L88" s="104">
        <v>510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3766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1319</v>
      </c>
      <c r="Z90" s="104"/>
      <c r="AA90" s="104">
        <f>AA91+AA92</f>
        <v>0</v>
      </c>
      <c r="AB90" s="104"/>
      <c r="AC90" s="104">
        <f>SUM(S90+U90+W90+Y90+AA90)</f>
        <v>5085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3766</v>
      </c>
      <c r="T91" s="118"/>
      <c r="U91" s="118">
        <v>0</v>
      </c>
      <c r="V91" s="118"/>
      <c r="W91" s="118">
        <v>0</v>
      </c>
      <c r="X91" s="118"/>
      <c r="Y91" s="118">
        <v>700</v>
      </c>
      <c r="Z91" s="118"/>
      <c r="AA91" s="118">
        <v>0</v>
      </c>
      <c r="AB91" s="118"/>
      <c r="AC91" s="118">
        <f>SUM(S91+U91+W91+Y91+AA91)</f>
        <v>4466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619</v>
      </c>
      <c r="Z92" s="73"/>
      <c r="AA92" s="102">
        <v>0</v>
      </c>
      <c r="AB92" s="73"/>
      <c r="AC92" s="102">
        <f>SUM(S92+U92+W92+Y92+AA92)</f>
        <v>619</v>
      </c>
    </row>
    <row r="93" spans="2:29" s="15" customFormat="1" ht="12" customHeight="1">
      <c r="B93" s="104">
        <f>D93+F93+H93+J93+L93</f>
        <v>3107</v>
      </c>
      <c r="C93" s="104"/>
      <c r="D93" s="104">
        <f>D95+D97</f>
        <v>0</v>
      </c>
      <c r="E93" s="104">
        <v>0</v>
      </c>
      <c r="F93" s="104">
        <f>F95+F97</f>
        <v>1863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1244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2488</v>
      </c>
      <c r="C95" s="118"/>
      <c r="D95" s="118">
        <v>0</v>
      </c>
      <c r="E95" s="118">
        <v>0</v>
      </c>
      <c r="F95" s="118">
        <v>1244</v>
      </c>
      <c r="G95" s="118"/>
      <c r="H95" s="118">
        <v>0</v>
      </c>
      <c r="I95" s="118"/>
      <c r="J95" s="118">
        <v>0</v>
      </c>
      <c r="K95" s="118"/>
      <c r="L95" s="118">
        <v>1244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619</v>
      </c>
      <c r="C97" s="118"/>
      <c r="D97" s="118">
        <v>0</v>
      </c>
      <c r="E97" s="118">
        <v>0</v>
      </c>
      <c r="F97" s="118">
        <v>619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15115</v>
      </c>
      <c r="C99" s="104"/>
      <c r="D99" s="104">
        <f>D100+D101+D102</f>
        <v>10</v>
      </c>
      <c r="E99" s="104">
        <v>0</v>
      </c>
      <c r="F99" s="104">
        <f>F100+F101+F102</f>
        <v>824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14276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14268</v>
      </c>
      <c r="T99" s="104"/>
      <c r="U99" s="104">
        <f>U100+U101+U102</f>
        <v>4</v>
      </c>
      <c r="V99" s="104"/>
      <c r="W99" s="104">
        <f>W100+W101+W102</f>
        <v>0</v>
      </c>
      <c r="X99" s="104"/>
      <c r="Y99" s="104">
        <f>Y100+Y101+Y102</f>
        <v>10</v>
      </c>
      <c r="Z99" s="104"/>
      <c r="AA99" s="104">
        <f>AA100+AA101+AA102</f>
        <v>0</v>
      </c>
      <c r="AB99" s="104"/>
      <c r="AC99" s="104">
        <f>SUM(S99+U99+W99+Y99+AA99)</f>
        <v>14282</v>
      </c>
    </row>
    <row r="100" spans="2:29" s="19" customFormat="1" ht="12" customHeight="1">
      <c r="B100" s="118">
        <f t="shared" si="1"/>
        <v>55</v>
      </c>
      <c r="C100" s="118"/>
      <c r="D100" s="118">
        <v>0</v>
      </c>
      <c r="E100" s="118">
        <v>0</v>
      </c>
      <c r="F100" s="118">
        <v>43</v>
      </c>
      <c r="G100" s="118"/>
      <c r="H100" s="118">
        <v>0</v>
      </c>
      <c r="I100" s="118"/>
      <c r="J100" s="118">
        <v>5</v>
      </c>
      <c r="K100" s="118"/>
      <c r="L100" s="118">
        <v>7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14266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14266</v>
      </c>
    </row>
    <row r="101" spans="2:29" s="19" customFormat="1" ht="12" customHeight="1">
      <c r="B101" s="118">
        <f t="shared" si="1"/>
        <v>14266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14266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1</v>
      </c>
      <c r="V101" s="118"/>
      <c r="W101" s="118">
        <v>0</v>
      </c>
      <c r="X101" s="118"/>
      <c r="Y101" s="118">
        <v>10</v>
      </c>
      <c r="Z101" s="118"/>
      <c r="AA101" s="118">
        <v>0</v>
      </c>
      <c r="AB101" s="118"/>
      <c r="AC101" s="118">
        <f>SUM(S101+U101+W101+Y101+AA101)</f>
        <v>13</v>
      </c>
    </row>
    <row r="102" spans="2:29" s="19" customFormat="1" ht="12" customHeight="1">
      <c r="B102" s="118">
        <f t="shared" si="1"/>
        <v>794</v>
      </c>
      <c r="C102" s="118"/>
      <c r="D102" s="118">
        <v>10</v>
      </c>
      <c r="E102" s="118">
        <v>0</v>
      </c>
      <c r="F102" s="118">
        <v>781</v>
      </c>
      <c r="G102" s="118"/>
      <c r="H102" s="118">
        <v>0</v>
      </c>
      <c r="I102" s="118"/>
      <c r="J102" s="118">
        <v>0</v>
      </c>
      <c r="K102" s="118"/>
      <c r="L102" s="118">
        <v>3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3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3</v>
      </c>
    </row>
    <row r="103" spans="2:29" s="22" customFormat="1" ht="12" customHeight="1">
      <c r="B103" s="108">
        <f t="shared" si="1"/>
        <v>15612</v>
      </c>
      <c r="C103" s="108"/>
      <c r="D103" s="108">
        <f>AA86+AA88+AA90+AA99-D88-D93-D99</f>
        <v>-478</v>
      </c>
      <c r="E103" s="108">
        <v>0</v>
      </c>
      <c r="F103" s="108">
        <f>Y86+Y88+Y90+Y99-F88-F93-F99</f>
        <v>11941</v>
      </c>
      <c r="G103" s="108"/>
      <c r="H103" s="108">
        <f>W86+W88+W90+W99-H88-H93-H99</f>
        <v>203</v>
      </c>
      <c r="I103" s="108"/>
      <c r="J103" s="108">
        <f>U86+U88+U90+U99-J88-J93-J99</f>
        <v>201</v>
      </c>
      <c r="K103" s="108"/>
      <c r="L103" s="108">
        <f>S86+S88+S90+S99-L88-L93-L99</f>
        <v>3745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12288</v>
      </c>
      <c r="C104" s="84"/>
      <c r="D104" s="83">
        <f>AA87+AA88+AA90+AA99-D88-D93-D99</f>
        <v>-504</v>
      </c>
      <c r="E104" s="84">
        <v>0</v>
      </c>
      <c r="F104" s="83">
        <f>Y87+Y88+Y90+Y99-F88-F93-F99</f>
        <v>9130</v>
      </c>
      <c r="G104" s="84"/>
      <c r="H104" s="83">
        <f>W87+W88+W90+W99-H88-H93-H99</f>
        <v>108</v>
      </c>
      <c r="I104" s="84"/>
      <c r="J104" s="83">
        <f>U87+U88+U90+U99-J88-J93-J99</f>
        <v>187</v>
      </c>
      <c r="K104" s="84"/>
      <c r="L104" s="83">
        <f>S87+S88+S90+S99-L88-L93-L99</f>
        <v>3367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3745</v>
      </c>
      <c r="T116" s="104"/>
      <c r="U116" s="104">
        <f>J103</f>
        <v>201</v>
      </c>
      <c r="V116" s="104"/>
      <c r="W116" s="104">
        <f>H103</f>
        <v>203</v>
      </c>
      <c r="X116" s="104"/>
      <c r="Y116" s="104">
        <f>F103</f>
        <v>11941</v>
      </c>
      <c r="Z116" s="104"/>
      <c r="AA116" s="104">
        <f>D103</f>
        <v>-478</v>
      </c>
      <c r="AB116" s="104"/>
      <c r="AC116" s="104">
        <f>SUM(S116+U116+W116+Y116+AA116)</f>
        <v>15612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3367</v>
      </c>
      <c r="T117" s="90"/>
      <c r="U117" s="89">
        <f>J104</f>
        <v>187</v>
      </c>
      <c r="V117" s="90"/>
      <c r="W117" s="89">
        <f>H104</f>
        <v>108</v>
      </c>
      <c r="X117" s="90"/>
      <c r="Y117" s="89">
        <f>F104</f>
        <v>9130</v>
      </c>
      <c r="Z117" s="90"/>
      <c r="AA117" s="89">
        <f>D104</f>
        <v>-504</v>
      </c>
      <c r="AB117" s="90"/>
      <c r="AC117" s="89">
        <f>SUM(S117+U117+W117+Y117+AA117)</f>
        <v>12288</v>
      </c>
    </row>
    <row r="118" spans="2:29" s="7" customFormat="1" ht="12" customHeight="1">
      <c r="B118" s="104">
        <f>D118+F118+H118+J118+L118</f>
        <v>1978</v>
      </c>
      <c r="C118" s="104"/>
      <c r="D118" s="104">
        <v>0</v>
      </c>
      <c r="E118" s="104">
        <v>0</v>
      </c>
      <c r="F118" s="104">
        <v>-544</v>
      </c>
      <c r="G118" s="104"/>
      <c r="H118" s="104">
        <v>0</v>
      </c>
      <c r="I118" s="104"/>
      <c r="J118" s="104">
        <v>0</v>
      </c>
      <c r="K118" s="104"/>
      <c r="L118" s="104">
        <v>2522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13634</v>
      </c>
      <c r="C121" s="108"/>
      <c r="D121" s="108">
        <f>AA116-D118</f>
        <v>-478</v>
      </c>
      <c r="E121" s="108">
        <v>0</v>
      </c>
      <c r="F121" s="108">
        <f>Y116-F118</f>
        <v>12485</v>
      </c>
      <c r="G121" s="108"/>
      <c r="H121" s="108">
        <f>W116-H118</f>
        <v>203</v>
      </c>
      <c r="I121" s="108"/>
      <c r="J121" s="108">
        <f>U116-J118</f>
        <v>201</v>
      </c>
      <c r="K121" s="108"/>
      <c r="L121" s="108">
        <f>S116-L118</f>
        <v>1223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10310</v>
      </c>
      <c r="C122" s="84"/>
      <c r="D122" s="83">
        <f>AA117-D118</f>
        <v>-504</v>
      </c>
      <c r="E122" s="84">
        <v>0</v>
      </c>
      <c r="F122" s="83">
        <f>Y117-F118</f>
        <v>9674</v>
      </c>
      <c r="G122" s="84"/>
      <c r="H122" s="83">
        <f>W117-H118</f>
        <v>108</v>
      </c>
      <c r="I122" s="84"/>
      <c r="J122" s="83">
        <f>U117-J118</f>
        <v>187</v>
      </c>
      <c r="K122" s="84"/>
      <c r="L122" s="83">
        <f>S117-L118</f>
        <v>845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845</v>
      </c>
      <c r="T135" s="90"/>
      <c r="U135" s="89">
        <f>J122</f>
        <v>187</v>
      </c>
      <c r="V135" s="90"/>
      <c r="W135" s="89">
        <f>H122</f>
        <v>108</v>
      </c>
      <c r="X135" s="90"/>
      <c r="Y135" s="89">
        <f>F122</f>
        <v>9674</v>
      </c>
      <c r="Z135" s="90"/>
      <c r="AA135" s="89">
        <f>D122</f>
        <v>-504</v>
      </c>
      <c r="AB135" s="90"/>
      <c r="AC135" s="89">
        <f aca="true" t="shared" si="2" ref="AC135:AC143">SUM(S135+U135+W135+Y135+AA135)</f>
        <v>10310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1077</v>
      </c>
      <c r="T136" s="104"/>
      <c r="U136" s="104">
        <f>U137+U138+U139</f>
        <v>297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1374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1077</v>
      </c>
      <c r="T139" s="73"/>
      <c r="U139" s="102">
        <v>297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1374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-1108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-2442</v>
      </c>
      <c r="Z140" s="104"/>
      <c r="AA140" s="104">
        <f>AA141+AA142+AA143</f>
        <v>0</v>
      </c>
      <c r="AB140" s="104"/>
      <c r="AC140" s="104">
        <f t="shared" si="2"/>
        <v>-3550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-1108</v>
      </c>
      <c r="T143" s="118"/>
      <c r="U143" s="118">
        <v>0</v>
      </c>
      <c r="V143" s="118"/>
      <c r="W143" s="118">
        <v>0</v>
      </c>
      <c r="X143" s="118"/>
      <c r="Y143" s="118">
        <v>-2442</v>
      </c>
      <c r="Z143" s="118"/>
      <c r="AA143" s="118">
        <v>0</v>
      </c>
      <c r="AB143" s="118"/>
      <c r="AC143" s="118">
        <f t="shared" si="2"/>
        <v>-3550</v>
      </c>
    </row>
    <row r="144" spans="2:29" s="15" customFormat="1" ht="12" customHeight="1">
      <c r="B144" s="136">
        <f>D144+F144+H144+J144+L144</f>
        <v>8134</v>
      </c>
      <c r="C144" s="136"/>
      <c r="D144" s="136">
        <f>AA135+AA136+AA140</f>
        <v>-504</v>
      </c>
      <c r="E144" s="136"/>
      <c r="F144" s="136">
        <f>Y135+Y136+Y140</f>
        <v>7232</v>
      </c>
      <c r="G144" s="136"/>
      <c r="H144" s="136">
        <f>W135+W136+W140</f>
        <v>108</v>
      </c>
      <c r="I144" s="136"/>
      <c r="J144" s="136">
        <f>U135+U136+U140</f>
        <v>484</v>
      </c>
      <c r="K144" s="136"/>
      <c r="L144" s="136">
        <f>S135+S136+S140</f>
        <v>814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814</v>
      </c>
      <c r="T158" s="142"/>
      <c r="U158" s="142">
        <f>J144</f>
        <v>484</v>
      </c>
      <c r="V158" s="142"/>
      <c r="W158" s="142">
        <f>H144</f>
        <v>108</v>
      </c>
      <c r="X158" s="142"/>
      <c r="Y158" s="142">
        <f>F144</f>
        <v>7232</v>
      </c>
      <c r="Z158" s="142"/>
      <c r="AA158" s="142">
        <f>D144</f>
        <v>-504</v>
      </c>
      <c r="AB158" s="142"/>
      <c r="AC158" s="142">
        <f>SUM(S158+U158+W158+Y158+AA158)</f>
        <v>8134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3446</v>
      </c>
      <c r="C161" s="69"/>
      <c r="D161" s="145">
        <f>D162+D164</f>
        <v>27</v>
      </c>
      <c r="E161" s="146"/>
      <c r="F161" s="145">
        <f>F162+F164</f>
        <v>2449</v>
      </c>
      <c r="G161" s="146"/>
      <c r="H161" s="145">
        <f>H162+H164</f>
        <v>313</v>
      </c>
      <c r="I161" s="146"/>
      <c r="J161" s="145">
        <f>J162+J164</f>
        <v>17</v>
      </c>
      <c r="K161" s="146"/>
      <c r="L161" s="145">
        <f>L162+L164</f>
        <v>640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3446</v>
      </c>
      <c r="C162" s="118"/>
      <c r="D162" s="118">
        <v>27</v>
      </c>
      <c r="E162" s="118">
        <v>0</v>
      </c>
      <c r="F162" s="118">
        <v>2449</v>
      </c>
      <c r="G162" s="118"/>
      <c r="H162" s="118">
        <v>313</v>
      </c>
      <c r="I162" s="118"/>
      <c r="J162" s="118">
        <v>17</v>
      </c>
      <c r="K162" s="118"/>
      <c r="L162" s="118">
        <v>640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-3324</v>
      </c>
      <c r="C163" s="104"/>
      <c r="D163" s="104">
        <v>-26</v>
      </c>
      <c r="E163" s="104">
        <v>0</v>
      </c>
      <c r="F163" s="104">
        <v>-2811</v>
      </c>
      <c r="G163" s="104"/>
      <c r="H163" s="104">
        <v>-95</v>
      </c>
      <c r="I163" s="104"/>
      <c r="J163" s="104">
        <v>-14</v>
      </c>
      <c r="K163" s="104"/>
      <c r="L163" s="104">
        <v>-378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8012</v>
      </c>
      <c r="C168" s="108"/>
      <c r="D168" s="108">
        <f>AA158-D161-D163-D165</f>
        <v>-505</v>
      </c>
      <c r="E168" s="108">
        <v>0</v>
      </c>
      <c r="F168" s="108">
        <f>Y158-F161-F163-F165</f>
        <v>7594</v>
      </c>
      <c r="G168" s="108"/>
      <c r="H168" s="108">
        <f>W158-H161-H163-H165</f>
        <v>-110</v>
      </c>
      <c r="I168" s="108"/>
      <c r="J168" s="108">
        <f>U158-J161-J163-J165</f>
        <v>481</v>
      </c>
      <c r="K168" s="108"/>
      <c r="L168" s="108">
        <f>S158-L161-L163-L165</f>
        <v>552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10393</v>
      </c>
      <c r="T20" s="68"/>
      <c r="U20" s="68">
        <f>SUM(U21:U23)</f>
        <v>4610</v>
      </c>
      <c r="V20" s="69"/>
      <c r="W20" s="68">
        <f>SUM(W21:W23)</f>
        <v>722</v>
      </c>
      <c r="X20" s="69"/>
      <c r="Y20" s="68">
        <f>SUM(Y21:Y23)</f>
        <v>33175</v>
      </c>
      <c r="Z20" s="69"/>
      <c r="AA20" s="68">
        <f>SUM(AA21:AA23)</f>
        <v>432</v>
      </c>
      <c r="AB20" s="69"/>
      <c r="AC20" s="68">
        <f>SUM(S20+U20+W20+Y20+AA20)</f>
        <v>49332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10393</v>
      </c>
      <c r="T21" s="73"/>
      <c r="U21" s="73">
        <v>4610</v>
      </c>
      <c r="V21" s="74"/>
      <c r="W21" s="73">
        <v>722</v>
      </c>
      <c r="X21" s="74"/>
      <c r="Y21" s="73">
        <v>33175</v>
      </c>
      <c r="Z21" s="74"/>
      <c r="AA21" s="73">
        <v>432</v>
      </c>
      <c r="AB21" s="74"/>
      <c r="AC21" s="73">
        <f>SUM(S21+U21+W21+Y21+AA21)</f>
        <v>49332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17393</v>
      </c>
      <c r="C24" s="66"/>
      <c r="D24" s="65">
        <v>207</v>
      </c>
      <c r="E24" s="66" t="s">
        <v>34</v>
      </c>
      <c r="F24" s="65">
        <v>8102</v>
      </c>
      <c r="G24" s="66"/>
      <c r="H24" s="65">
        <v>315</v>
      </c>
      <c r="I24" s="66"/>
      <c r="J24" s="65">
        <v>2895</v>
      </c>
      <c r="K24" s="66"/>
      <c r="L24" s="65">
        <v>5874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31939</v>
      </c>
      <c r="C25" s="76"/>
      <c r="D25" s="75">
        <f>AA20-D24</f>
        <v>225</v>
      </c>
      <c r="E25" s="76" t="s">
        <v>34</v>
      </c>
      <c r="F25" s="75">
        <f>Y20-F24</f>
        <v>25073</v>
      </c>
      <c r="G25" s="76"/>
      <c r="H25" s="75">
        <f>W20-H24</f>
        <v>407</v>
      </c>
      <c r="I25" s="76"/>
      <c r="J25" s="75">
        <f>U20-J24</f>
        <v>1715</v>
      </c>
      <c r="K25" s="76"/>
      <c r="L25" s="75">
        <f>S20-L24</f>
        <v>4519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3661</v>
      </c>
      <c r="C26" s="82"/>
      <c r="D26" s="65">
        <v>28</v>
      </c>
      <c r="E26" s="66" t="s">
        <v>34</v>
      </c>
      <c r="F26" s="65">
        <v>3094</v>
      </c>
      <c r="G26" s="66"/>
      <c r="H26" s="65">
        <v>109</v>
      </c>
      <c r="I26" s="66"/>
      <c r="J26" s="65">
        <v>15</v>
      </c>
      <c r="K26" s="66"/>
      <c r="L26" s="65">
        <v>415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28278</v>
      </c>
      <c r="C27" s="84"/>
      <c r="D27" s="83">
        <f>D25-D26</f>
        <v>197</v>
      </c>
      <c r="E27" s="84" t="s">
        <v>34</v>
      </c>
      <c r="F27" s="83">
        <f>F25-F26</f>
        <v>21979</v>
      </c>
      <c r="G27" s="84"/>
      <c r="H27" s="83">
        <f>H25-H26</f>
        <v>298</v>
      </c>
      <c r="I27" s="84"/>
      <c r="J27" s="83">
        <f>J25-J26</f>
        <v>1700</v>
      </c>
      <c r="K27" s="84"/>
      <c r="L27" s="83">
        <f>L25-L26</f>
        <v>4104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4519</v>
      </c>
      <c r="T39" s="68"/>
      <c r="U39" s="68">
        <f>J25</f>
        <v>1715</v>
      </c>
      <c r="V39" s="54"/>
      <c r="W39" s="68">
        <f>H25</f>
        <v>407</v>
      </c>
      <c r="X39" s="54"/>
      <c r="Y39" s="68">
        <f>F25</f>
        <v>25073</v>
      </c>
      <c r="Z39" s="54"/>
      <c r="AA39" s="68">
        <f>D25</f>
        <v>225</v>
      </c>
      <c r="AB39" s="54"/>
      <c r="AC39" s="68">
        <f>SUM(S39+U39+W39+Y39+AA39)</f>
        <v>31939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4104</v>
      </c>
      <c r="T40" s="90"/>
      <c r="U40" s="89">
        <f>J27</f>
        <v>1700</v>
      </c>
      <c r="V40" s="94"/>
      <c r="W40" s="89">
        <f>H27</f>
        <v>298</v>
      </c>
      <c r="X40" s="94"/>
      <c r="Y40" s="89">
        <f>F27</f>
        <v>21979</v>
      </c>
      <c r="Z40" s="94"/>
      <c r="AA40" s="89">
        <f>D27</f>
        <v>197</v>
      </c>
      <c r="AB40" s="94"/>
      <c r="AC40" s="89">
        <f>SUM(S40+U40+W40+Y40+AA40)</f>
        <v>28278</v>
      </c>
    </row>
    <row r="41" spans="2:29" s="15" customFormat="1" ht="12" customHeight="1">
      <c r="B41" s="81">
        <f>D41+F41+H41+J41+L41</f>
        <v>16370</v>
      </c>
      <c r="C41" s="68"/>
      <c r="D41" s="81">
        <f>D42+D43</f>
        <v>196</v>
      </c>
      <c r="E41" s="66">
        <v>0</v>
      </c>
      <c r="F41" s="81">
        <f>F42+F43</f>
        <v>13051</v>
      </c>
      <c r="G41" s="66"/>
      <c r="H41" s="81">
        <f>H42+H43</f>
        <v>242</v>
      </c>
      <c r="I41" s="66"/>
      <c r="J41" s="81">
        <f>J42+J43</f>
        <v>776</v>
      </c>
      <c r="K41" s="66"/>
      <c r="L41" s="81">
        <f>L42+L43</f>
        <v>2105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12326</v>
      </c>
      <c r="C42" s="82"/>
      <c r="D42" s="96">
        <v>159</v>
      </c>
      <c r="E42" s="67">
        <v>0</v>
      </c>
      <c r="F42" s="96">
        <v>9662</v>
      </c>
      <c r="G42" s="67"/>
      <c r="H42" s="96">
        <v>195</v>
      </c>
      <c r="I42" s="67"/>
      <c r="J42" s="96">
        <v>657</v>
      </c>
      <c r="K42" s="67"/>
      <c r="L42" s="96">
        <v>1653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4044</v>
      </c>
      <c r="C43" s="68"/>
      <c r="D43" s="96">
        <f>D45+D46</f>
        <v>37</v>
      </c>
      <c r="E43" s="66">
        <v>0</v>
      </c>
      <c r="F43" s="96">
        <f>F45+F46</f>
        <v>3389</v>
      </c>
      <c r="G43" s="66"/>
      <c r="H43" s="96">
        <f>H45+H46</f>
        <v>47</v>
      </c>
      <c r="I43" s="66"/>
      <c r="J43" s="96">
        <f>J45+J46</f>
        <v>119</v>
      </c>
      <c r="K43" s="66"/>
      <c r="L43" s="96">
        <f>L45+L46</f>
        <v>452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3340</v>
      </c>
      <c r="C45" s="70"/>
      <c r="D45" s="70">
        <v>37</v>
      </c>
      <c r="E45" s="70">
        <v>0</v>
      </c>
      <c r="F45" s="70">
        <v>2685</v>
      </c>
      <c r="G45" s="70"/>
      <c r="H45" s="70">
        <v>47</v>
      </c>
      <c r="I45" s="70"/>
      <c r="J45" s="70">
        <v>119</v>
      </c>
      <c r="K45" s="70"/>
      <c r="L45" s="70">
        <v>452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704</v>
      </c>
      <c r="C46" s="73"/>
      <c r="D46" s="102">
        <v>0</v>
      </c>
      <c r="E46" s="71">
        <v>0</v>
      </c>
      <c r="F46" s="102">
        <v>704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254</v>
      </c>
      <c r="C47" s="104"/>
      <c r="D47" s="104">
        <v>1</v>
      </c>
      <c r="E47" s="104">
        <v>0</v>
      </c>
      <c r="F47" s="104">
        <v>190</v>
      </c>
      <c r="G47" s="104"/>
      <c r="H47" s="104">
        <v>15</v>
      </c>
      <c r="I47" s="104"/>
      <c r="J47" s="104">
        <v>19</v>
      </c>
      <c r="K47" s="104"/>
      <c r="L47" s="104">
        <v>29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-82</v>
      </c>
      <c r="C49" s="104"/>
      <c r="D49" s="104">
        <v>0</v>
      </c>
      <c r="E49" s="104">
        <v>0</v>
      </c>
      <c r="F49" s="104">
        <v>-56</v>
      </c>
      <c r="G49" s="104"/>
      <c r="H49" s="104">
        <v>-2</v>
      </c>
      <c r="I49" s="104"/>
      <c r="J49" s="104">
        <v>-7</v>
      </c>
      <c r="K49" s="104"/>
      <c r="L49" s="104">
        <v>-17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15397</v>
      </c>
      <c r="C50" s="108"/>
      <c r="D50" s="108">
        <f>AA39-D41-D47-D49</f>
        <v>28</v>
      </c>
      <c r="E50" s="108">
        <v>0</v>
      </c>
      <c r="F50" s="108">
        <f>Y39-F41-F47-F49</f>
        <v>11888</v>
      </c>
      <c r="G50" s="108"/>
      <c r="H50" s="108">
        <f>W39-H41-H47-H49</f>
        <v>152</v>
      </c>
      <c r="I50" s="108"/>
      <c r="J50" s="108">
        <f>U39-J41-J47-J49</f>
        <v>927</v>
      </c>
      <c r="K50" s="108"/>
      <c r="L50" s="108">
        <f>S39-L41-L47-L49</f>
        <v>2402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11736</v>
      </c>
      <c r="C51" s="84"/>
      <c r="D51" s="83">
        <f>AA40-D41-D47-D49</f>
        <v>0</v>
      </c>
      <c r="E51" s="84">
        <v>0</v>
      </c>
      <c r="F51" s="83">
        <f>Y40-F41-F47-F49</f>
        <v>8794</v>
      </c>
      <c r="G51" s="84"/>
      <c r="H51" s="83">
        <f>W40-H41-H47-H49</f>
        <v>43</v>
      </c>
      <c r="I51" s="84"/>
      <c r="J51" s="83">
        <f>U40-J41-J47-J49</f>
        <v>912</v>
      </c>
      <c r="K51" s="84"/>
      <c r="L51" s="83">
        <f>S40-L41-L47-L49</f>
        <v>1987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2402</v>
      </c>
      <c r="T63" s="68"/>
      <c r="U63" s="68">
        <f>J50</f>
        <v>927</v>
      </c>
      <c r="V63" s="54"/>
      <c r="W63" s="68">
        <f>H50</f>
        <v>152</v>
      </c>
      <c r="X63" s="54"/>
      <c r="Y63" s="68">
        <f>F50</f>
        <v>11888</v>
      </c>
      <c r="Z63" s="54"/>
      <c r="AA63" s="68">
        <f>D50</f>
        <v>28</v>
      </c>
      <c r="AB63" s="54"/>
      <c r="AC63" s="68">
        <f aca="true" t="shared" si="0" ref="AC63:AC68">SUM(S63+U63+W63+Y63+AA63)</f>
        <v>15397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1987</v>
      </c>
      <c r="T64" s="90"/>
      <c r="U64" s="89">
        <f>J51</f>
        <v>912</v>
      </c>
      <c r="V64" s="94"/>
      <c r="W64" s="89">
        <f>H51</f>
        <v>43</v>
      </c>
      <c r="X64" s="94"/>
      <c r="Y64" s="89">
        <f>F51</f>
        <v>8794</v>
      </c>
      <c r="Z64" s="94"/>
      <c r="AA64" s="89">
        <f>D51</f>
        <v>0</v>
      </c>
      <c r="AB64" s="94"/>
      <c r="AC64" s="89">
        <f t="shared" si="0"/>
        <v>11736</v>
      </c>
    </row>
    <row r="65" spans="2:29" s="15" customFormat="1" ht="12" customHeight="1">
      <c r="B65" s="104">
        <f>D65+F65+H65+J65+L65</f>
        <v>65682</v>
      </c>
      <c r="C65" s="104"/>
      <c r="D65" s="104">
        <f>D66+D67+D68+D70+D72</f>
        <v>3014</v>
      </c>
      <c r="E65" s="104">
        <v>0</v>
      </c>
      <c r="F65" s="104">
        <f>F66+F67+F68+F70+F72</f>
        <v>45323</v>
      </c>
      <c r="G65" s="104"/>
      <c r="H65" s="104">
        <f>H66+H67+H68+H70+H72</f>
        <v>6696</v>
      </c>
      <c r="I65" s="104"/>
      <c r="J65" s="104">
        <f>J66+J67+J68+J70+J72</f>
        <v>677</v>
      </c>
      <c r="K65" s="104"/>
      <c r="L65" s="104">
        <f>L66+L67+L68+L70+L72</f>
        <v>9972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10290</v>
      </c>
      <c r="T65" s="104"/>
      <c r="U65" s="104">
        <f>U66+U67+U68+U70+U72</f>
        <v>403</v>
      </c>
      <c r="V65" s="104"/>
      <c r="W65" s="104">
        <f>W66+W67+W68+W70+W72</f>
        <v>7148</v>
      </c>
      <c r="X65" s="104"/>
      <c r="Y65" s="104">
        <f>Y66+Y67+Y68+Y70+Y72</f>
        <v>48693</v>
      </c>
      <c r="Z65" s="104"/>
      <c r="AA65" s="104">
        <f>AA66+AA67+AA68+AA70+AA72</f>
        <v>2450</v>
      </c>
      <c r="AB65" s="104"/>
      <c r="AC65" s="104">
        <f t="shared" si="0"/>
        <v>68984</v>
      </c>
    </row>
    <row r="66" spans="2:29" s="19" customFormat="1" ht="12" customHeight="1">
      <c r="B66" s="118">
        <f>D66+F66+H66+J66+L66</f>
        <v>49673</v>
      </c>
      <c r="C66" s="118"/>
      <c r="D66" s="118">
        <v>996</v>
      </c>
      <c r="E66" s="118">
        <v>0</v>
      </c>
      <c r="F66" s="118">
        <v>40827</v>
      </c>
      <c r="G66" s="118"/>
      <c r="H66" s="118">
        <v>5943</v>
      </c>
      <c r="I66" s="118"/>
      <c r="J66" s="118">
        <v>15</v>
      </c>
      <c r="K66" s="118"/>
      <c r="L66" s="118">
        <v>1892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9498</v>
      </c>
      <c r="T66" s="118"/>
      <c r="U66" s="118">
        <v>352</v>
      </c>
      <c r="V66" s="118"/>
      <c r="W66" s="118">
        <v>6482</v>
      </c>
      <c r="X66" s="118"/>
      <c r="Y66" s="118">
        <v>42596</v>
      </c>
      <c r="Z66" s="118"/>
      <c r="AA66" s="118">
        <v>2221</v>
      </c>
      <c r="AB66" s="118"/>
      <c r="AC66" s="118">
        <f t="shared" si="0"/>
        <v>61149</v>
      </c>
    </row>
    <row r="67" spans="2:29" s="19" customFormat="1" ht="12" customHeight="1">
      <c r="B67" s="118">
        <f>D67+F67+H67+J67+L67</f>
        <v>7874</v>
      </c>
      <c r="C67" s="118"/>
      <c r="D67" s="118">
        <v>2018</v>
      </c>
      <c r="E67" s="118">
        <v>0</v>
      </c>
      <c r="F67" s="118">
        <v>3859</v>
      </c>
      <c r="G67" s="118"/>
      <c r="H67" s="118">
        <v>753</v>
      </c>
      <c r="I67" s="118"/>
      <c r="J67" s="118">
        <v>662</v>
      </c>
      <c r="K67" s="118"/>
      <c r="L67" s="118">
        <v>582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792</v>
      </c>
      <c r="T67" s="118"/>
      <c r="U67" s="118">
        <v>51</v>
      </c>
      <c r="V67" s="118"/>
      <c r="W67" s="118">
        <v>666</v>
      </c>
      <c r="X67" s="118"/>
      <c r="Y67" s="118">
        <v>5589</v>
      </c>
      <c r="Z67" s="118"/>
      <c r="AA67" s="118">
        <v>229</v>
      </c>
      <c r="AB67" s="118"/>
      <c r="AC67" s="118">
        <f t="shared" si="0"/>
        <v>7327</v>
      </c>
    </row>
    <row r="68" spans="2:29" s="19" customFormat="1" ht="12" customHeight="1">
      <c r="B68" s="118">
        <f>D68+F68+H68+J68+L68</f>
        <v>95</v>
      </c>
      <c r="C68" s="118"/>
      <c r="D68" s="118">
        <v>0</v>
      </c>
      <c r="E68" s="118">
        <v>0</v>
      </c>
      <c r="F68" s="118">
        <v>95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508</v>
      </c>
      <c r="Z68" s="118"/>
      <c r="AA68" s="118">
        <v>0</v>
      </c>
      <c r="AB68" s="118"/>
      <c r="AC68" s="118">
        <f t="shared" si="0"/>
        <v>508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8040</v>
      </c>
      <c r="C70" s="118"/>
      <c r="D70" s="118">
        <v>0</v>
      </c>
      <c r="E70" s="118">
        <v>0</v>
      </c>
      <c r="F70" s="118">
        <v>542</v>
      </c>
      <c r="G70" s="118"/>
      <c r="H70" s="118">
        <v>0</v>
      </c>
      <c r="I70" s="118"/>
      <c r="J70" s="118">
        <v>0</v>
      </c>
      <c r="K70" s="118"/>
      <c r="L70" s="118">
        <v>7498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18699</v>
      </c>
      <c r="C73" s="108"/>
      <c r="D73" s="108">
        <f>AA63+AA65-D65</f>
        <v>-536</v>
      </c>
      <c r="E73" s="108">
        <v>0</v>
      </c>
      <c r="F73" s="108">
        <f>Y63+Y65-F65</f>
        <v>15258</v>
      </c>
      <c r="G73" s="108"/>
      <c r="H73" s="108">
        <f>W63+W65-H65</f>
        <v>604</v>
      </c>
      <c r="I73" s="108"/>
      <c r="J73" s="108">
        <f>U63+U65-J65</f>
        <v>653</v>
      </c>
      <c r="K73" s="108"/>
      <c r="L73" s="108">
        <f>S63+S65-L65</f>
        <v>2720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15038</v>
      </c>
      <c r="C74" s="84"/>
      <c r="D74" s="83">
        <f>AA64+AA65-D65</f>
        <v>-564</v>
      </c>
      <c r="E74" s="84">
        <v>0</v>
      </c>
      <c r="F74" s="83">
        <f>Y64+Y65-F65</f>
        <v>12164</v>
      </c>
      <c r="G74" s="84"/>
      <c r="H74" s="83">
        <f>W64+W65-H65</f>
        <v>495</v>
      </c>
      <c r="I74" s="84"/>
      <c r="J74" s="83">
        <f>U64+U65-J65</f>
        <v>638</v>
      </c>
      <c r="K74" s="84"/>
      <c r="L74" s="83">
        <f>S64+S65-L65</f>
        <v>2305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2720</v>
      </c>
      <c r="T86" s="104"/>
      <c r="U86" s="104">
        <f>J73</f>
        <v>653</v>
      </c>
      <c r="V86" s="104"/>
      <c r="W86" s="104">
        <f>H73</f>
        <v>604</v>
      </c>
      <c r="X86" s="104"/>
      <c r="Y86" s="104">
        <f>F73</f>
        <v>15258</v>
      </c>
      <c r="Z86" s="104"/>
      <c r="AA86" s="104">
        <f>D73</f>
        <v>-536</v>
      </c>
      <c r="AB86" s="104"/>
      <c r="AC86" s="104">
        <f>SUM(S86+U86+W86+Y86+AA86)</f>
        <v>18699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2305</v>
      </c>
      <c r="T87" s="90"/>
      <c r="U87" s="89">
        <f>J74</f>
        <v>638</v>
      </c>
      <c r="V87" s="90"/>
      <c r="W87" s="89">
        <f>H74</f>
        <v>495</v>
      </c>
      <c r="X87" s="90"/>
      <c r="Y87" s="89">
        <f>F74</f>
        <v>12164</v>
      </c>
      <c r="Z87" s="90"/>
      <c r="AA87" s="89">
        <f>D74</f>
        <v>-564</v>
      </c>
      <c r="AB87" s="90"/>
      <c r="AC87" s="89">
        <f>SUM(S87+U87+W87+Y87+AA87)</f>
        <v>15038</v>
      </c>
    </row>
    <row r="88" spans="2:29" s="6" customFormat="1" ht="12" customHeight="1">
      <c r="B88" s="104">
        <f>D88+F88+H88+J88+L88</f>
        <v>3979</v>
      </c>
      <c r="C88" s="104"/>
      <c r="D88" s="104">
        <v>0</v>
      </c>
      <c r="E88" s="104">
        <v>0</v>
      </c>
      <c r="F88" s="104">
        <v>2907</v>
      </c>
      <c r="G88" s="104"/>
      <c r="H88" s="104">
        <v>93</v>
      </c>
      <c r="I88" s="104"/>
      <c r="J88" s="104">
        <v>418</v>
      </c>
      <c r="K88" s="104"/>
      <c r="L88" s="104">
        <v>561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3822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1348</v>
      </c>
      <c r="Z90" s="104"/>
      <c r="AA90" s="104">
        <f>AA91+AA92</f>
        <v>0</v>
      </c>
      <c r="AB90" s="104"/>
      <c r="AC90" s="104">
        <f>SUM(S90+U90+W90+Y90+AA90)</f>
        <v>5170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3822</v>
      </c>
      <c r="T91" s="118"/>
      <c r="U91" s="118">
        <v>0</v>
      </c>
      <c r="V91" s="118"/>
      <c r="W91" s="118">
        <v>0</v>
      </c>
      <c r="X91" s="118"/>
      <c r="Y91" s="118">
        <v>644</v>
      </c>
      <c r="Z91" s="118"/>
      <c r="AA91" s="118">
        <v>0</v>
      </c>
      <c r="AB91" s="118"/>
      <c r="AC91" s="118">
        <f>SUM(S91+U91+W91+Y91+AA91)</f>
        <v>4466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704</v>
      </c>
      <c r="Z92" s="73"/>
      <c r="AA92" s="102">
        <v>0</v>
      </c>
      <c r="AB92" s="73"/>
      <c r="AC92" s="102">
        <f>SUM(S92+U92+W92+Y92+AA92)</f>
        <v>704</v>
      </c>
    </row>
    <row r="93" spans="2:29" s="15" customFormat="1" ht="12" customHeight="1">
      <c r="B93" s="104">
        <f>D93+F93+H93+J93+L93</f>
        <v>4453</v>
      </c>
      <c r="C93" s="104"/>
      <c r="D93" s="104">
        <f>D95+D97</f>
        <v>0</v>
      </c>
      <c r="E93" s="104">
        <v>0</v>
      </c>
      <c r="F93" s="104">
        <f>F95+F97</f>
        <v>2985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1468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3749</v>
      </c>
      <c r="C95" s="118"/>
      <c r="D95" s="118">
        <v>0</v>
      </c>
      <c r="E95" s="118">
        <v>0</v>
      </c>
      <c r="F95" s="118">
        <v>2281</v>
      </c>
      <c r="G95" s="118"/>
      <c r="H95" s="118">
        <v>0</v>
      </c>
      <c r="I95" s="118"/>
      <c r="J95" s="118">
        <v>0</v>
      </c>
      <c r="K95" s="118"/>
      <c r="L95" s="118">
        <v>1468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704</v>
      </c>
      <c r="C97" s="118"/>
      <c r="D97" s="118">
        <v>0</v>
      </c>
      <c r="E97" s="118">
        <v>0</v>
      </c>
      <c r="F97" s="118">
        <v>704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16404</v>
      </c>
      <c r="C99" s="104"/>
      <c r="D99" s="104">
        <f>D100+D101+D102</f>
        <v>4</v>
      </c>
      <c r="E99" s="104">
        <v>0</v>
      </c>
      <c r="F99" s="104">
        <f>F100+F101+F102</f>
        <v>921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15474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15470</v>
      </c>
      <c r="T99" s="104"/>
      <c r="U99" s="104">
        <f>U100+U101+U102</f>
        <v>8</v>
      </c>
      <c r="V99" s="104"/>
      <c r="W99" s="104">
        <f>W100+W101+W102</f>
        <v>0</v>
      </c>
      <c r="X99" s="104"/>
      <c r="Y99" s="104">
        <f>Y100+Y101+Y102</f>
        <v>10</v>
      </c>
      <c r="Z99" s="104"/>
      <c r="AA99" s="104">
        <f>AA100+AA101+AA102</f>
        <v>0</v>
      </c>
      <c r="AB99" s="104"/>
      <c r="AC99" s="104">
        <f>SUM(S99+U99+W99+Y99+AA99)</f>
        <v>15488</v>
      </c>
    </row>
    <row r="100" spans="2:29" s="19" customFormat="1" ht="12" customHeight="1">
      <c r="B100" s="118">
        <f t="shared" si="1"/>
        <v>63</v>
      </c>
      <c r="C100" s="118"/>
      <c r="D100" s="118">
        <v>0</v>
      </c>
      <c r="E100" s="118">
        <v>0</v>
      </c>
      <c r="F100" s="118">
        <v>52</v>
      </c>
      <c r="G100" s="118"/>
      <c r="H100" s="118">
        <v>0</v>
      </c>
      <c r="I100" s="118"/>
      <c r="J100" s="118">
        <v>5</v>
      </c>
      <c r="K100" s="118"/>
      <c r="L100" s="118">
        <v>6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15468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15468</v>
      </c>
    </row>
    <row r="101" spans="2:29" s="19" customFormat="1" ht="12" customHeight="1">
      <c r="B101" s="118">
        <f t="shared" si="1"/>
        <v>15468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15468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2</v>
      </c>
      <c r="V101" s="118"/>
      <c r="W101" s="118">
        <v>0</v>
      </c>
      <c r="X101" s="118"/>
      <c r="Y101" s="118">
        <v>10</v>
      </c>
      <c r="Z101" s="118"/>
      <c r="AA101" s="118">
        <v>0</v>
      </c>
      <c r="AB101" s="118"/>
      <c r="AC101" s="118">
        <f>SUM(S101+U101+W101+Y101+AA101)</f>
        <v>14</v>
      </c>
    </row>
    <row r="102" spans="2:29" s="19" customFormat="1" ht="12" customHeight="1">
      <c r="B102" s="118">
        <f t="shared" si="1"/>
        <v>873</v>
      </c>
      <c r="C102" s="118"/>
      <c r="D102" s="118">
        <v>4</v>
      </c>
      <c r="E102" s="118">
        <v>0</v>
      </c>
      <c r="F102" s="118">
        <v>869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6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6</v>
      </c>
    </row>
    <row r="103" spans="2:29" s="22" customFormat="1" ht="12" customHeight="1">
      <c r="B103" s="108">
        <f t="shared" si="1"/>
        <v>14521</v>
      </c>
      <c r="C103" s="108"/>
      <c r="D103" s="108">
        <f>AA86+AA88+AA90+AA99-D88-D93-D99</f>
        <v>-540</v>
      </c>
      <c r="E103" s="108">
        <v>0</v>
      </c>
      <c r="F103" s="108">
        <f>Y86+Y88+Y90+Y99-F88-F93-F99</f>
        <v>9803</v>
      </c>
      <c r="G103" s="108"/>
      <c r="H103" s="108">
        <f>W86+W88+W90+W99-H88-H93-H99</f>
        <v>511</v>
      </c>
      <c r="I103" s="108"/>
      <c r="J103" s="108">
        <f>U86+U88+U90+U99-J88-J93-J99</f>
        <v>238</v>
      </c>
      <c r="K103" s="108"/>
      <c r="L103" s="108">
        <f>S86+S88+S90+S99-L88-L93-L99</f>
        <v>4509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10860</v>
      </c>
      <c r="C104" s="84"/>
      <c r="D104" s="83">
        <f>AA87+AA88+AA90+AA99-D88-D93-D99</f>
        <v>-568</v>
      </c>
      <c r="E104" s="84">
        <v>0</v>
      </c>
      <c r="F104" s="83">
        <f>Y87+Y88+Y90+Y99-F88-F93-F99</f>
        <v>6709</v>
      </c>
      <c r="G104" s="84"/>
      <c r="H104" s="83">
        <f>W87+W88+W90+W99-H88-H93-H99</f>
        <v>402</v>
      </c>
      <c r="I104" s="84"/>
      <c r="J104" s="83">
        <f>U87+U88+U90+U99-J88-J93-J99</f>
        <v>223</v>
      </c>
      <c r="K104" s="84"/>
      <c r="L104" s="83">
        <f>S87+S88+S90+S99-L88-L93-L99</f>
        <v>4094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4509</v>
      </c>
      <c r="T116" s="104"/>
      <c r="U116" s="104">
        <f>J103</f>
        <v>238</v>
      </c>
      <c r="V116" s="104"/>
      <c r="W116" s="104">
        <f>H103</f>
        <v>511</v>
      </c>
      <c r="X116" s="104"/>
      <c r="Y116" s="104">
        <f>F103</f>
        <v>9803</v>
      </c>
      <c r="Z116" s="104"/>
      <c r="AA116" s="104">
        <f>D103</f>
        <v>-540</v>
      </c>
      <c r="AB116" s="104"/>
      <c r="AC116" s="104">
        <f>SUM(S116+U116+W116+Y116+AA116)</f>
        <v>14521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4094</v>
      </c>
      <c r="T117" s="90"/>
      <c r="U117" s="89">
        <f>J104</f>
        <v>223</v>
      </c>
      <c r="V117" s="90"/>
      <c r="W117" s="89">
        <f>H104</f>
        <v>402</v>
      </c>
      <c r="X117" s="90"/>
      <c r="Y117" s="89">
        <f>F104</f>
        <v>6709</v>
      </c>
      <c r="Z117" s="90"/>
      <c r="AA117" s="89">
        <f>D104</f>
        <v>-568</v>
      </c>
      <c r="AB117" s="90"/>
      <c r="AC117" s="89">
        <f>SUM(S117+U117+W117+Y117+AA117)</f>
        <v>10860</v>
      </c>
    </row>
    <row r="118" spans="2:29" s="7" customFormat="1" ht="12" customHeight="1">
      <c r="B118" s="104">
        <f>D118+F118+H118+J118+L118</f>
        <v>717</v>
      </c>
      <c r="C118" s="104"/>
      <c r="D118" s="104">
        <v>0</v>
      </c>
      <c r="E118" s="104">
        <v>0</v>
      </c>
      <c r="F118" s="104">
        <v>-1637</v>
      </c>
      <c r="G118" s="104"/>
      <c r="H118" s="104">
        <v>0</v>
      </c>
      <c r="I118" s="104"/>
      <c r="J118" s="104">
        <v>0</v>
      </c>
      <c r="K118" s="104"/>
      <c r="L118" s="104">
        <v>2354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13804</v>
      </c>
      <c r="C121" s="108"/>
      <c r="D121" s="108">
        <f>AA116-D118</f>
        <v>-540</v>
      </c>
      <c r="E121" s="108">
        <v>0</v>
      </c>
      <c r="F121" s="108">
        <f>Y116-F118</f>
        <v>11440</v>
      </c>
      <c r="G121" s="108"/>
      <c r="H121" s="108">
        <f>W116-H118</f>
        <v>511</v>
      </c>
      <c r="I121" s="108"/>
      <c r="J121" s="108">
        <f>U116-J118</f>
        <v>238</v>
      </c>
      <c r="K121" s="108"/>
      <c r="L121" s="108">
        <f>S116-L118</f>
        <v>2155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10143</v>
      </c>
      <c r="C122" s="84"/>
      <c r="D122" s="83">
        <f>AA117-D118</f>
        <v>-568</v>
      </c>
      <c r="E122" s="84">
        <v>0</v>
      </c>
      <c r="F122" s="83">
        <f>Y117-F118</f>
        <v>8346</v>
      </c>
      <c r="G122" s="84"/>
      <c r="H122" s="83">
        <f>W117-H118</f>
        <v>402</v>
      </c>
      <c r="I122" s="84"/>
      <c r="J122" s="83">
        <f>U117-J118</f>
        <v>223</v>
      </c>
      <c r="K122" s="84"/>
      <c r="L122" s="83">
        <f>S117-L118</f>
        <v>1740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1740</v>
      </c>
      <c r="T135" s="90"/>
      <c r="U135" s="89">
        <f>J122</f>
        <v>223</v>
      </c>
      <c r="V135" s="90"/>
      <c r="W135" s="89">
        <f>H122</f>
        <v>402</v>
      </c>
      <c r="X135" s="90"/>
      <c r="Y135" s="89">
        <f>F122</f>
        <v>8346</v>
      </c>
      <c r="Z135" s="90"/>
      <c r="AA135" s="89">
        <f>D122</f>
        <v>-568</v>
      </c>
      <c r="AB135" s="90"/>
      <c r="AC135" s="89">
        <f aca="true" t="shared" si="2" ref="AC135:AC143">SUM(S135+U135+W135+Y135+AA135)</f>
        <v>10143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980</v>
      </c>
      <c r="T136" s="104"/>
      <c r="U136" s="104">
        <f>U137+U138+U139</f>
        <v>292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1272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980</v>
      </c>
      <c r="T139" s="73"/>
      <c r="U139" s="102">
        <v>292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1272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-1008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-3057</v>
      </c>
      <c r="Z140" s="104"/>
      <c r="AA140" s="104">
        <f>AA141+AA142+AA143</f>
        <v>0</v>
      </c>
      <c r="AB140" s="104"/>
      <c r="AC140" s="104">
        <f t="shared" si="2"/>
        <v>-4065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-1008</v>
      </c>
      <c r="T143" s="118"/>
      <c r="U143" s="118">
        <v>0</v>
      </c>
      <c r="V143" s="118"/>
      <c r="W143" s="118">
        <v>0</v>
      </c>
      <c r="X143" s="118"/>
      <c r="Y143" s="118">
        <v>-3057</v>
      </c>
      <c r="Z143" s="118"/>
      <c r="AA143" s="118">
        <v>0</v>
      </c>
      <c r="AB143" s="118"/>
      <c r="AC143" s="118">
        <f t="shared" si="2"/>
        <v>-4065</v>
      </c>
    </row>
    <row r="144" spans="2:29" s="15" customFormat="1" ht="12" customHeight="1">
      <c r="B144" s="136">
        <f>D144+F144+H144+J144+L144</f>
        <v>7350</v>
      </c>
      <c r="C144" s="136"/>
      <c r="D144" s="136">
        <f>AA135+AA136+AA140</f>
        <v>-568</v>
      </c>
      <c r="E144" s="136"/>
      <c r="F144" s="136">
        <f>Y135+Y136+Y140</f>
        <v>5289</v>
      </c>
      <c r="G144" s="136"/>
      <c r="H144" s="136">
        <f>W135+W136+W140</f>
        <v>402</v>
      </c>
      <c r="I144" s="136"/>
      <c r="J144" s="136">
        <f>U135+U136+U140</f>
        <v>515</v>
      </c>
      <c r="K144" s="136"/>
      <c r="L144" s="136">
        <f>S135+S136+S140</f>
        <v>1712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1712</v>
      </c>
      <c r="T158" s="142"/>
      <c r="U158" s="142">
        <f>J144</f>
        <v>515</v>
      </c>
      <c r="V158" s="142"/>
      <c r="W158" s="142">
        <f>H144</f>
        <v>402</v>
      </c>
      <c r="X158" s="142"/>
      <c r="Y158" s="142">
        <f>F144</f>
        <v>5289</v>
      </c>
      <c r="Z158" s="142"/>
      <c r="AA158" s="142">
        <f>D144</f>
        <v>-568</v>
      </c>
      <c r="AB158" s="142"/>
      <c r="AC158" s="142">
        <f>SUM(S158+U158+W158+Y158+AA158)</f>
        <v>7350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2483</v>
      </c>
      <c r="C161" s="69"/>
      <c r="D161" s="145">
        <f>D162+D164</f>
        <v>-32</v>
      </c>
      <c r="E161" s="146"/>
      <c r="F161" s="145">
        <f>F162+F164</f>
        <v>1811</v>
      </c>
      <c r="G161" s="146"/>
      <c r="H161" s="145">
        <f>H162+H164</f>
        <v>304</v>
      </c>
      <c r="I161" s="146"/>
      <c r="J161" s="145">
        <f>J162+J164</f>
        <v>36</v>
      </c>
      <c r="K161" s="146"/>
      <c r="L161" s="145">
        <f>L162+L164</f>
        <v>364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2483</v>
      </c>
      <c r="C162" s="118"/>
      <c r="D162" s="118">
        <v>-32</v>
      </c>
      <c r="E162" s="118">
        <v>0</v>
      </c>
      <c r="F162" s="118">
        <v>1811</v>
      </c>
      <c r="G162" s="118"/>
      <c r="H162" s="118">
        <v>304</v>
      </c>
      <c r="I162" s="118"/>
      <c r="J162" s="118">
        <v>36</v>
      </c>
      <c r="K162" s="118"/>
      <c r="L162" s="118">
        <v>364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-3661</v>
      </c>
      <c r="C163" s="104"/>
      <c r="D163" s="104">
        <v>-28</v>
      </c>
      <c r="E163" s="104">
        <v>0</v>
      </c>
      <c r="F163" s="104">
        <v>-3094</v>
      </c>
      <c r="G163" s="104"/>
      <c r="H163" s="104">
        <v>-109</v>
      </c>
      <c r="I163" s="104"/>
      <c r="J163" s="104">
        <v>-15</v>
      </c>
      <c r="K163" s="104"/>
      <c r="L163" s="104">
        <v>-415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8528</v>
      </c>
      <c r="C168" s="108"/>
      <c r="D168" s="108">
        <f>AA158-D161-D163-D165</f>
        <v>-508</v>
      </c>
      <c r="E168" s="108">
        <v>0</v>
      </c>
      <c r="F168" s="108">
        <f>Y158-F161-F163-F165</f>
        <v>6572</v>
      </c>
      <c r="G168" s="108"/>
      <c r="H168" s="108">
        <f>W158-H161-H163-H165</f>
        <v>207</v>
      </c>
      <c r="I168" s="108"/>
      <c r="J168" s="108">
        <f>U158-J161-J163-J165</f>
        <v>494</v>
      </c>
      <c r="K168" s="108"/>
      <c r="L168" s="108">
        <f>S158-L161-L163-L165</f>
        <v>1763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10804</v>
      </c>
      <c r="T20" s="68"/>
      <c r="U20" s="68">
        <f>SUM(U21:U23)</f>
        <v>4895</v>
      </c>
      <c r="V20" s="69"/>
      <c r="W20" s="68">
        <f>SUM(W21:W23)</f>
        <v>746</v>
      </c>
      <c r="X20" s="69"/>
      <c r="Y20" s="68">
        <f>SUM(Y21:Y23)</f>
        <v>34395</v>
      </c>
      <c r="Z20" s="69"/>
      <c r="AA20" s="68">
        <f>SUM(AA21:AA23)</f>
        <v>363</v>
      </c>
      <c r="AB20" s="69"/>
      <c r="AC20" s="68">
        <f>SUM(S20+U20+W20+Y20+AA20)</f>
        <v>51203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10804</v>
      </c>
      <c r="T21" s="73"/>
      <c r="U21" s="73">
        <v>4895</v>
      </c>
      <c r="V21" s="74"/>
      <c r="W21" s="73">
        <v>746</v>
      </c>
      <c r="X21" s="74"/>
      <c r="Y21" s="73">
        <v>34395</v>
      </c>
      <c r="Z21" s="74"/>
      <c r="AA21" s="73">
        <v>363</v>
      </c>
      <c r="AB21" s="74"/>
      <c r="AC21" s="73">
        <f>SUM(S21+U21+W21+Y21+AA21)</f>
        <v>51203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18272</v>
      </c>
      <c r="C24" s="66"/>
      <c r="D24" s="65">
        <v>131</v>
      </c>
      <c r="E24" s="66" t="s">
        <v>34</v>
      </c>
      <c r="F24" s="65">
        <v>8265</v>
      </c>
      <c r="G24" s="66"/>
      <c r="H24" s="65">
        <v>385</v>
      </c>
      <c r="I24" s="66"/>
      <c r="J24" s="65">
        <v>3018</v>
      </c>
      <c r="K24" s="66"/>
      <c r="L24" s="65">
        <v>6473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32931</v>
      </c>
      <c r="C25" s="76"/>
      <c r="D25" s="75">
        <f>AA20-D24</f>
        <v>232</v>
      </c>
      <c r="E25" s="76" t="s">
        <v>34</v>
      </c>
      <c r="F25" s="75">
        <f>Y20-F24</f>
        <v>26130</v>
      </c>
      <c r="G25" s="76"/>
      <c r="H25" s="75">
        <f>W20-H24</f>
        <v>361</v>
      </c>
      <c r="I25" s="76"/>
      <c r="J25" s="75">
        <f>U20-J24</f>
        <v>1877</v>
      </c>
      <c r="K25" s="76"/>
      <c r="L25" s="75">
        <f>S20-L24</f>
        <v>4331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3927</v>
      </c>
      <c r="C26" s="82"/>
      <c r="D26" s="65">
        <v>31</v>
      </c>
      <c r="E26" s="66" t="s">
        <v>34</v>
      </c>
      <c r="F26" s="65">
        <v>3313</v>
      </c>
      <c r="G26" s="66"/>
      <c r="H26" s="65">
        <v>123</v>
      </c>
      <c r="I26" s="66"/>
      <c r="J26" s="65">
        <v>17</v>
      </c>
      <c r="K26" s="66"/>
      <c r="L26" s="65">
        <v>443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29004</v>
      </c>
      <c r="C27" s="84"/>
      <c r="D27" s="83">
        <f>D25-D26</f>
        <v>201</v>
      </c>
      <c r="E27" s="84" t="s">
        <v>34</v>
      </c>
      <c r="F27" s="83">
        <f>F25-F26</f>
        <v>22817</v>
      </c>
      <c r="G27" s="84"/>
      <c r="H27" s="83">
        <f>H25-H26</f>
        <v>238</v>
      </c>
      <c r="I27" s="84"/>
      <c r="J27" s="83">
        <f>J25-J26</f>
        <v>1860</v>
      </c>
      <c r="K27" s="84"/>
      <c r="L27" s="83">
        <f>L25-L26</f>
        <v>3888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4331</v>
      </c>
      <c r="T39" s="68"/>
      <c r="U39" s="68">
        <f>J25</f>
        <v>1877</v>
      </c>
      <c r="V39" s="54"/>
      <c r="W39" s="68">
        <f>H25</f>
        <v>361</v>
      </c>
      <c r="X39" s="54"/>
      <c r="Y39" s="68">
        <f>F25</f>
        <v>26130</v>
      </c>
      <c r="Z39" s="54"/>
      <c r="AA39" s="68">
        <f>D25</f>
        <v>232</v>
      </c>
      <c r="AB39" s="54"/>
      <c r="AC39" s="68">
        <f>SUM(S39+U39+W39+Y39+AA39)</f>
        <v>32931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3888</v>
      </c>
      <c r="T40" s="90"/>
      <c r="U40" s="89">
        <f>J27</f>
        <v>1860</v>
      </c>
      <c r="V40" s="94"/>
      <c r="W40" s="89">
        <f>H27</f>
        <v>238</v>
      </c>
      <c r="X40" s="94"/>
      <c r="Y40" s="89">
        <f>F27</f>
        <v>22817</v>
      </c>
      <c r="Z40" s="94"/>
      <c r="AA40" s="89">
        <f>D27</f>
        <v>201</v>
      </c>
      <c r="AB40" s="94"/>
      <c r="AC40" s="89">
        <f>SUM(S40+U40+W40+Y40+AA40)</f>
        <v>29004</v>
      </c>
    </row>
    <row r="41" spans="2:29" s="15" customFormat="1" ht="12" customHeight="1">
      <c r="B41" s="81">
        <f>D41+F41+H41+J41+L41</f>
        <v>16833</v>
      </c>
      <c r="C41" s="68"/>
      <c r="D41" s="81">
        <f>D42+D43</f>
        <v>200</v>
      </c>
      <c r="E41" s="66">
        <v>0</v>
      </c>
      <c r="F41" s="81">
        <f>F42+F43</f>
        <v>13414</v>
      </c>
      <c r="G41" s="66"/>
      <c r="H41" s="81">
        <f>H42+H43</f>
        <v>235</v>
      </c>
      <c r="I41" s="66"/>
      <c r="J41" s="81">
        <f>J42+J43</f>
        <v>784</v>
      </c>
      <c r="K41" s="66"/>
      <c r="L41" s="81">
        <f>L42+L43</f>
        <v>2200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12737</v>
      </c>
      <c r="C42" s="82"/>
      <c r="D42" s="96">
        <v>166</v>
      </c>
      <c r="E42" s="67">
        <v>0</v>
      </c>
      <c r="F42" s="96">
        <v>9934</v>
      </c>
      <c r="G42" s="67"/>
      <c r="H42" s="96">
        <v>185</v>
      </c>
      <c r="I42" s="67"/>
      <c r="J42" s="96">
        <v>667</v>
      </c>
      <c r="K42" s="67"/>
      <c r="L42" s="96">
        <v>1785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4096</v>
      </c>
      <c r="C43" s="68"/>
      <c r="D43" s="96">
        <f>D45+D46</f>
        <v>34</v>
      </c>
      <c r="E43" s="66">
        <v>0</v>
      </c>
      <c r="F43" s="96">
        <f>F45+F46</f>
        <v>3480</v>
      </c>
      <c r="G43" s="66"/>
      <c r="H43" s="96">
        <f>H45+H46</f>
        <v>50</v>
      </c>
      <c r="I43" s="66"/>
      <c r="J43" s="96">
        <f>J45+J46</f>
        <v>117</v>
      </c>
      <c r="K43" s="66"/>
      <c r="L43" s="96">
        <f>L45+L46</f>
        <v>415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3381</v>
      </c>
      <c r="C45" s="70"/>
      <c r="D45" s="70">
        <v>34</v>
      </c>
      <c r="E45" s="70">
        <v>0</v>
      </c>
      <c r="F45" s="70">
        <v>2765</v>
      </c>
      <c r="G45" s="70"/>
      <c r="H45" s="70">
        <v>50</v>
      </c>
      <c r="I45" s="70"/>
      <c r="J45" s="70">
        <v>117</v>
      </c>
      <c r="K45" s="70"/>
      <c r="L45" s="70">
        <v>415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715</v>
      </c>
      <c r="C46" s="73"/>
      <c r="D46" s="102">
        <v>0</v>
      </c>
      <c r="E46" s="71">
        <v>0</v>
      </c>
      <c r="F46" s="102">
        <v>715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277</v>
      </c>
      <c r="C47" s="104"/>
      <c r="D47" s="104">
        <v>1</v>
      </c>
      <c r="E47" s="104">
        <v>0</v>
      </c>
      <c r="F47" s="104">
        <v>209</v>
      </c>
      <c r="G47" s="104"/>
      <c r="H47" s="104">
        <v>15</v>
      </c>
      <c r="I47" s="104"/>
      <c r="J47" s="104">
        <v>20</v>
      </c>
      <c r="K47" s="104"/>
      <c r="L47" s="104">
        <v>32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-96</v>
      </c>
      <c r="C49" s="104"/>
      <c r="D49" s="104">
        <v>0</v>
      </c>
      <c r="E49" s="104">
        <v>0</v>
      </c>
      <c r="F49" s="104">
        <v>-67</v>
      </c>
      <c r="G49" s="104"/>
      <c r="H49" s="104">
        <v>-2</v>
      </c>
      <c r="I49" s="104"/>
      <c r="J49" s="104">
        <v>-6</v>
      </c>
      <c r="K49" s="104"/>
      <c r="L49" s="104">
        <v>-21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15917</v>
      </c>
      <c r="C50" s="108"/>
      <c r="D50" s="108">
        <f>AA39-D41-D47-D49</f>
        <v>31</v>
      </c>
      <c r="E50" s="108">
        <v>0</v>
      </c>
      <c r="F50" s="108">
        <f>Y39-F41-F47-F49</f>
        <v>12574</v>
      </c>
      <c r="G50" s="108"/>
      <c r="H50" s="108">
        <f>W39-H41-H47-H49</f>
        <v>113</v>
      </c>
      <c r="I50" s="108"/>
      <c r="J50" s="108">
        <f>U39-J41-J47-J49</f>
        <v>1079</v>
      </c>
      <c r="K50" s="108"/>
      <c r="L50" s="108">
        <f>S39-L41-L47-L49</f>
        <v>2120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11990</v>
      </c>
      <c r="C51" s="84"/>
      <c r="D51" s="83">
        <f>AA40-D41-D47-D49</f>
        <v>0</v>
      </c>
      <c r="E51" s="84">
        <v>0</v>
      </c>
      <c r="F51" s="83">
        <f>Y40-F41-F47-F49</f>
        <v>9261</v>
      </c>
      <c r="G51" s="84"/>
      <c r="H51" s="83">
        <f>W40-H41-H47-H49</f>
        <v>-10</v>
      </c>
      <c r="I51" s="84"/>
      <c r="J51" s="83">
        <f>U40-J41-J47-J49</f>
        <v>1062</v>
      </c>
      <c r="K51" s="84"/>
      <c r="L51" s="83">
        <f>S40-L41-L47-L49</f>
        <v>1677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2120</v>
      </c>
      <c r="T63" s="68"/>
      <c r="U63" s="68">
        <f>J50</f>
        <v>1079</v>
      </c>
      <c r="V63" s="54"/>
      <c r="W63" s="68">
        <f>H50</f>
        <v>113</v>
      </c>
      <c r="X63" s="54"/>
      <c r="Y63" s="68">
        <f>F50</f>
        <v>12574</v>
      </c>
      <c r="Z63" s="54"/>
      <c r="AA63" s="68">
        <f>D50</f>
        <v>31</v>
      </c>
      <c r="AB63" s="54"/>
      <c r="AC63" s="68">
        <f aca="true" t="shared" si="0" ref="AC63:AC68">SUM(S63+U63+W63+Y63+AA63)</f>
        <v>15917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1677</v>
      </c>
      <c r="T64" s="90"/>
      <c r="U64" s="89">
        <f>J51</f>
        <v>1062</v>
      </c>
      <c r="V64" s="94"/>
      <c r="W64" s="89">
        <f>H51</f>
        <v>-10</v>
      </c>
      <c r="X64" s="94"/>
      <c r="Y64" s="89">
        <f>F51</f>
        <v>9261</v>
      </c>
      <c r="Z64" s="94"/>
      <c r="AA64" s="89">
        <f>D51</f>
        <v>0</v>
      </c>
      <c r="AB64" s="94"/>
      <c r="AC64" s="89">
        <f t="shared" si="0"/>
        <v>11990</v>
      </c>
    </row>
    <row r="65" spans="2:29" s="15" customFormat="1" ht="12" customHeight="1">
      <c r="B65" s="104">
        <f>D65+F65+H65+J65+L65</f>
        <v>59694</v>
      </c>
      <c r="C65" s="104"/>
      <c r="D65" s="104">
        <f>D66+D67+D68+D70+D72</f>
        <v>1966</v>
      </c>
      <c r="E65" s="104">
        <v>0</v>
      </c>
      <c r="F65" s="104">
        <f>F66+F67+F68+F70+F72</f>
        <v>39544</v>
      </c>
      <c r="G65" s="104"/>
      <c r="H65" s="104">
        <f>H66+H67+H68+H70+H72</f>
        <v>7154</v>
      </c>
      <c r="I65" s="104"/>
      <c r="J65" s="104">
        <f>J66+J67+J68+J70+J72</f>
        <v>567</v>
      </c>
      <c r="K65" s="104"/>
      <c r="L65" s="104">
        <f>L66+L67+L68+L70+L72</f>
        <v>10463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10099</v>
      </c>
      <c r="T65" s="104"/>
      <c r="U65" s="104">
        <f>U66+U67+U68+U70+U72</f>
        <v>314</v>
      </c>
      <c r="V65" s="104"/>
      <c r="W65" s="104">
        <f>W66+W67+W68+W70+W72</f>
        <v>7650</v>
      </c>
      <c r="X65" s="104"/>
      <c r="Y65" s="104">
        <f>Y66+Y67+Y68+Y70+Y72</f>
        <v>42234</v>
      </c>
      <c r="Z65" s="104"/>
      <c r="AA65" s="104">
        <f>AA66+AA67+AA68+AA70+AA72</f>
        <v>1703</v>
      </c>
      <c r="AB65" s="104"/>
      <c r="AC65" s="104">
        <f t="shared" si="0"/>
        <v>62000</v>
      </c>
    </row>
    <row r="66" spans="2:29" s="19" customFormat="1" ht="12" customHeight="1">
      <c r="B66" s="118">
        <f>D66+F66+H66+J66+L66</f>
        <v>43607</v>
      </c>
      <c r="C66" s="118"/>
      <c r="D66" s="118">
        <v>728</v>
      </c>
      <c r="E66" s="118">
        <v>0</v>
      </c>
      <c r="F66" s="118">
        <v>35405</v>
      </c>
      <c r="G66" s="118"/>
      <c r="H66" s="118">
        <v>6361</v>
      </c>
      <c r="I66" s="118"/>
      <c r="J66" s="118">
        <v>1</v>
      </c>
      <c r="K66" s="118"/>
      <c r="L66" s="118">
        <v>1112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9347</v>
      </c>
      <c r="T66" s="118"/>
      <c r="U66" s="118">
        <v>307</v>
      </c>
      <c r="V66" s="118"/>
      <c r="W66" s="118">
        <v>7021</v>
      </c>
      <c r="X66" s="118"/>
      <c r="Y66" s="118">
        <v>36889</v>
      </c>
      <c r="Z66" s="118"/>
      <c r="AA66" s="118">
        <v>1633</v>
      </c>
      <c r="AB66" s="118"/>
      <c r="AC66" s="118">
        <f t="shared" si="0"/>
        <v>55197</v>
      </c>
    </row>
    <row r="67" spans="2:29" s="19" customFormat="1" ht="12" customHeight="1">
      <c r="B67" s="118">
        <f>D67+F67+H67+J67+L67</f>
        <v>7229</v>
      </c>
      <c r="C67" s="118"/>
      <c r="D67" s="118">
        <v>1238</v>
      </c>
      <c r="E67" s="118">
        <v>0</v>
      </c>
      <c r="F67" s="118">
        <v>3557</v>
      </c>
      <c r="G67" s="118"/>
      <c r="H67" s="118">
        <v>793</v>
      </c>
      <c r="I67" s="118"/>
      <c r="J67" s="118">
        <v>566</v>
      </c>
      <c r="K67" s="118"/>
      <c r="L67" s="118">
        <v>1075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752</v>
      </c>
      <c r="T67" s="118"/>
      <c r="U67" s="118">
        <v>7</v>
      </c>
      <c r="V67" s="118"/>
      <c r="W67" s="118">
        <v>629</v>
      </c>
      <c r="X67" s="118"/>
      <c r="Y67" s="118">
        <v>5242</v>
      </c>
      <c r="Z67" s="118"/>
      <c r="AA67" s="118">
        <v>70</v>
      </c>
      <c r="AB67" s="118"/>
      <c r="AC67" s="118">
        <f t="shared" si="0"/>
        <v>6700</v>
      </c>
    </row>
    <row r="68" spans="2:29" s="19" customFormat="1" ht="12" customHeight="1">
      <c r="B68" s="118">
        <f>D68+F68+H68+J68+L68</f>
        <v>68</v>
      </c>
      <c r="C68" s="118"/>
      <c r="D68" s="118">
        <v>0</v>
      </c>
      <c r="E68" s="118">
        <v>0</v>
      </c>
      <c r="F68" s="118">
        <v>68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103</v>
      </c>
      <c r="Z68" s="118"/>
      <c r="AA68" s="118">
        <v>0</v>
      </c>
      <c r="AB68" s="118"/>
      <c r="AC68" s="118">
        <f t="shared" si="0"/>
        <v>103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8790</v>
      </c>
      <c r="C70" s="118"/>
      <c r="D70" s="118">
        <v>0</v>
      </c>
      <c r="E70" s="118">
        <v>0</v>
      </c>
      <c r="F70" s="118">
        <v>514</v>
      </c>
      <c r="G70" s="118"/>
      <c r="H70" s="118">
        <v>0</v>
      </c>
      <c r="I70" s="118"/>
      <c r="J70" s="118">
        <v>0</v>
      </c>
      <c r="K70" s="118"/>
      <c r="L70" s="118">
        <v>8276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18223</v>
      </c>
      <c r="C73" s="108"/>
      <c r="D73" s="108">
        <f>AA63+AA65-D65</f>
        <v>-232</v>
      </c>
      <c r="E73" s="108">
        <v>0</v>
      </c>
      <c r="F73" s="108">
        <f>Y63+Y65-F65</f>
        <v>15264</v>
      </c>
      <c r="G73" s="108"/>
      <c r="H73" s="108">
        <f>W63+W65-H65</f>
        <v>609</v>
      </c>
      <c r="I73" s="108"/>
      <c r="J73" s="108">
        <f>U63+U65-J65</f>
        <v>826</v>
      </c>
      <c r="K73" s="108"/>
      <c r="L73" s="108">
        <f>S63+S65-L65</f>
        <v>1756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14296</v>
      </c>
      <c r="C74" s="84"/>
      <c r="D74" s="83">
        <f>AA64+AA65-D65</f>
        <v>-263</v>
      </c>
      <c r="E74" s="84">
        <v>0</v>
      </c>
      <c r="F74" s="83">
        <f>Y64+Y65-F65</f>
        <v>11951</v>
      </c>
      <c r="G74" s="84"/>
      <c r="H74" s="83">
        <f>W64+W65-H65</f>
        <v>486</v>
      </c>
      <c r="I74" s="84"/>
      <c r="J74" s="83">
        <f>U64+U65-J65</f>
        <v>809</v>
      </c>
      <c r="K74" s="84"/>
      <c r="L74" s="83">
        <f>S64+S65-L65</f>
        <v>1313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1756</v>
      </c>
      <c r="T86" s="104"/>
      <c r="U86" s="104">
        <f>J73</f>
        <v>826</v>
      </c>
      <c r="V86" s="104"/>
      <c r="W86" s="104">
        <f>H73</f>
        <v>609</v>
      </c>
      <c r="X86" s="104"/>
      <c r="Y86" s="104">
        <f>F73</f>
        <v>15264</v>
      </c>
      <c r="Z86" s="104"/>
      <c r="AA86" s="104">
        <f>D73</f>
        <v>-232</v>
      </c>
      <c r="AB86" s="104"/>
      <c r="AC86" s="104">
        <f>SUM(S86+U86+W86+Y86+AA86)</f>
        <v>18223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1313</v>
      </c>
      <c r="T87" s="90"/>
      <c r="U87" s="89">
        <f>J74</f>
        <v>809</v>
      </c>
      <c r="V87" s="90"/>
      <c r="W87" s="89">
        <f>H74</f>
        <v>486</v>
      </c>
      <c r="X87" s="90"/>
      <c r="Y87" s="89">
        <f>F74</f>
        <v>11951</v>
      </c>
      <c r="Z87" s="90"/>
      <c r="AA87" s="89">
        <f>D74</f>
        <v>-263</v>
      </c>
      <c r="AB87" s="90"/>
      <c r="AC87" s="89">
        <f>SUM(S87+U87+W87+Y87+AA87)</f>
        <v>14296</v>
      </c>
    </row>
    <row r="88" spans="2:29" s="6" customFormat="1" ht="12" customHeight="1">
      <c r="B88" s="104">
        <f>D88+F88+H88+J88+L88</f>
        <v>3280</v>
      </c>
      <c r="C88" s="104"/>
      <c r="D88" s="104">
        <v>0</v>
      </c>
      <c r="E88" s="104">
        <v>0</v>
      </c>
      <c r="F88" s="104">
        <v>1798</v>
      </c>
      <c r="G88" s="104"/>
      <c r="H88" s="104">
        <v>120</v>
      </c>
      <c r="I88" s="104"/>
      <c r="J88" s="104">
        <v>435</v>
      </c>
      <c r="K88" s="104"/>
      <c r="L88" s="104">
        <v>927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4087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1289</v>
      </c>
      <c r="Z90" s="104"/>
      <c r="AA90" s="104">
        <f>AA91+AA92</f>
        <v>0</v>
      </c>
      <c r="AB90" s="104"/>
      <c r="AC90" s="104">
        <f>SUM(S90+U90+W90+Y90+AA90)</f>
        <v>5376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4087</v>
      </c>
      <c r="T91" s="118"/>
      <c r="U91" s="118">
        <v>0</v>
      </c>
      <c r="V91" s="118"/>
      <c r="W91" s="118">
        <v>0</v>
      </c>
      <c r="X91" s="118"/>
      <c r="Y91" s="118">
        <v>574</v>
      </c>
      <c r="Z91" s="118"/>
      <c r="AA91" s="118">
        <v>0</v>
      </c>
      <c r="AB91" s="118"/>
      <c r="AC91" s="118">
        <f>SUM(S91+U91+W91+Y91+AA91)</f>
        <v>4661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715</v>
      </c>
      <c r="Z92" s="73"/>
      <c r="AA92" s="102">
        <v>0</v>
      </c>
      <c r="AB92" s="73"/>
      <c r="AC92" s="102">
        <f>SUM(S92+U92+W92+Y92+AA92)</f>
        <v>715</v>
      </c>
    </row>
    <row r="93" spans="2:29" s="15" customFormat="1" ht="12" customHeight="1">
      <c r="B93" s="104">
        <f>D93+F93+H93+J93+L93</f>
        <v>3847</v>
      </c>
      <c r="C93" s="104"/>
      <c r="D93" s="104">
        <f>D95+D97</f>
        <v>0</v>
      </c>
      <c r="E93" s="104">
        <v>0</v>
      </c>
      <c r="F93" s="104">
        <f>F95+F97</f>
        <v>2091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1756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3132</v>
      </c>
      <c r="C95" s="118"/>
      <c r="D95" s="118">
        <v>0</v>
      </c>
      <c r="E95" s="118">
        <v>0</v>
      </c>
      <c r="F95" s="118">
        <v>1376</v>
      </c>
      <c r="G95" s="118"/>
      <c r="H95" s="118">
        <v>0</v>
      </c>
      <c r="I95" s="118"/>
      <c r="J95" s="118">
        <v>0</v>
      </c>
      <c r="K95" s="118"/>
      <c r="L95" s="118">
        <v>1756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715</v>
      </c>
      <c r="C97" s="118"/>
      <c r="D97" s="118">
        <v>0</v>
      </c>
      <c r="E97" s="118">
        <v>0</v>
      </c>
      <c r="F97" s="118">
        <v>715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17779</v>
      </c>
      <c r="C99" s="104"/>
      <c r="D99" s="104">
        <f>D100+D101+D102</f>
        <v>4</v>
      </c>
      <c r="E99" s="104">
        <v>0</v>
      </c>
      <c r="F99" s="104">
        <f>F100+F101+F102</f>
        <v>939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16831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16827</v>
      </c>
      <c r="T99" s="104"/>
      <c r="U99" s="104">
        <f>U100+U101+U102</f>
        <v>2</v>
      </c>
      <c r="V99" s="104"/>
      <c r="W99" s="104">
        <f>W100+W101+W102</f>
        <v>0</v>
      </c>
      <c r="X99" s="104"/>
      <c r="Y99" s="104">
        <f>Y100+Y101+Y102</f>
        <v>10</v>
      </c>
      <c r="Z99" s="104"/>
      <c r="AA99" s="104">
        <f>AA100+AA101+AA102</f>
        <v>0</v>
      </c>
      <c r="AB99" s="104"/>
      <c r="AC99" s="104">
        <f>SUM(S99+U99+W99+Y99+AA99)</f>
        <v>16839</v>
      </c>
    </row>
    <row r="100" spans="2:29" s="19" customFormat="1" ht="12" customHeight="1">
      <c r="B100" s="118">
        <f t="shared" si="1"/>
        <v>56</v>
      </c>
      <c r="C100" s="118"/>
      <c r="D100" s="118">
        <v>0</v>
      </c>
      <c r="E100" s="118">
        <v>0</v>
      </c>
      <c r="F100" s="118">
        <v>45</v>
      </c>
      <c r="G100" s="118"/>
      <c r="H100" s="118">
        <v>0</v>
      </c>
      <c r="I100" s="118"/>
      <c r="J100" s="118">
        <v>5</v>
      </c>
      <c r="K100" s="118"/>
      <c r="L100" s="118">
        <v>6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16825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16825</v>
      </c>
    </row>
    <row r="101" spans="2:29" s="19" customFormat="1" ht="12" customHeight="1">
      <c r="B101" s="118">
        <f t="shared" si="1"/>
        <v>16825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16825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2</v>
      </c>
      <c r="V101" s="118"/>
      <c r="W101" s="118">
        <v>0</v>
      </c>
      <c r="X101" s="118"/>
      <c r="Y101" s="118">
        <v>10</v>
      </c>
      <c r="Z101" s="118"/>
      <c r="AA101" s="118">
        <v>0</v>
      </c>
      <c r="AB101" s="118"/>
      <c r="AC101" s="118">
        <f>SUM(S101+U101+W101+Y101+AA101)</f>
        <v>14</v>
      </c>
    </row>
    <row r="102" spans="2:29" s="19" customFormat="1" ht="12" customHeight="1">
      <c r="B102" s="118">
        <f t="shared" si="1"/>
        <v>898</v>
      </c>
      <c r="C102" s="118"/>
      <c r="D102" s="118">
        <v>4</v>
      </c>
      <c r="E102" s="118">
        <v>0</v>
      </c>
      <c r="F102" s="118">
        <v>894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15532</v>
      </c>
      <c r="C103" s="108"/>
      <c r="D103" s="108">
        <f>AA86+AA88+AA90+AA99-D88-D93-D99</f>
        <v>-236</v>
      </c>
      <c r="E103" s="108">
        <v>0</v>
      </c>
      <c r="F103" s="108">
        <f>Y86+Y88+Y90+Y99-F88-F93-F99</f>
        <v>11735</v>
      </c>
      <c r="G103" s="108"/>
      <c r="H103" s="108">
        <f>W86+W88+W90+W99-H88-H93-H99</f>
        <v>489</v>
      </c>
      <c r="I103" s="108"/>
      <c r="J103" s="108">
        <f>U86+U88+U90+U99-J88-J93-J99</f>
        <v>388</v>
      </c>
      <c r="K103" s="108"/>
      <c r="L103" s="108">
        <f>S86+S88+S90+S99-L88-L93-L99</f>
        <v>3156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11605</v>
      </c>
      <c r="C104" s="84"/>
      <c r="D104" s="83">
        <f>AA87+AA88+AA90+AA99-D88-D93-D99</f>
        <v>-267</v>
      </c>
      <c r="E104" s="84">
        <v>0</v>
      </c>
      <c r="F104" s="83">
        <f>Y87+Y88+Y90+Y99-F88-F93-F99</f>
        <v>8422</v>
      </c>
      <c r="G104" s="84"/>
      <c r="H104" s="83">
        <f>W87+W88+W90+W99-H88-H93-H99</f>
        <v>366</v>
      </c>
      <c r="I104" s="84"/>
      <c r="J104" s="83">
        <f>U87+U88+U90+U99-J88-J93-J99</f>
        <v>371</v>
      </c>
      <c r="K104" s="84"/>
      <c r="L104" s="83">
        <f>S87+S88+S90+S99-L88-L93-L99</f>
        <v>2713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3156</v>
      </c>
      <c r="T116" s="104"/>
      <c r="U116" s="104">
        <f>J103</f>
        <v>388</v>
      </c>
      <c r="V116" s="104"/>
      <c r="W116" s="104">
        <f>H103</f>
        <v>489</v>
      </c>
      <c r="X116" s="104"/>
      <c r="Y116" s="104">
        <f>F103</f>
        <v>11735</v>
      </c>
      <c r="Z116" s="104"/>
      <c r="AA116" s="104">
        <f>D103</f>
        <v>-236</v>
      </c>
      <c r="AB116" s="104"/>
      <c r="AC116" s="104">
        <f>SUM(S116+U116+W116+Y116+AA116)</f>
        <v>15532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2713</v>
      </c>
      <c r="T117" s="90"/>
      <c r="U117" s="89">
        <f>J104</f>
        <v>371</v>
      </c>
      <c r="V117" s="90"/>
      <c r="W117" s="89">
        <f>H104</f>
        <v>366</v>
      </c>
      <c r="X117" s="90"/>
      <c r="Y117" s="89">
        <f>F104</f>
        <v>8422</v>
      </c>
      <c r="Z117" s="90"/>
      <c r="AA117" s="89">
        <f>D104</f>
        <v>-267</v>
      </c>
      <c r="AB117" s="90"/>
      <c r="AC117" s="89">
        <f>SUM(S117+U117+W117+Y117+AA117)</f>
        <v>11605</v>
      </c>
    </row>
    <row r="118" spans="2:29" s="7" customFormat="1" ht="12" customHeight="1">
      <c r="B118" s="104">
        <f>D118+F118+H118+J118+L118</f>
        <v>1529</v>
      </c>
      <c r="C118" s="104"/>
      <c r="D118" s="104">
        <v>0</v>
      </c>
      <c r="E118" s="104">
        <v>0</v>
      </c>
      <c r="F118" s="104">
        <v>-802</v>
      </c>
      <c r="G118" s="104"/>
      <c r="H118" s="104">
        <v>0</v>
      </c>
      <c r="I118" s="104"/>
      <c r="J118" s="104">
        <v>0</v>
      </c>
      <c r="K118" s="104"/>
      <c r="L118" s="104">
        <v>2331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14003</v>
      </c>
      <c r="C121" s="108"/>
      <c r="D121" s="108">
        <f>AA116-D118</f>
        <v>-236</v>
      </c>
      <c r="E121" s="108">
        <v>0</v>
      </c>
      <c r="F121" s="108">
        <f>Y116-F118</f>
        <v>12537</v>
      </c>
      <c r="G121" s="108"/>
      <c r="H121" s="108">
        <f>W116-H118</f>
        <v>489</v>
      </c>
      <c r="I121" s="108"/>
      <c r="J121" s="108">
        <f>U116-J118</f>
        <v>388</v>
      </c>
      <c r="K121" s="108"/>
      <c r="L121" s="108">
        <f>S116-L118</f>
        <v>825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10076</v>
      </c>
      <c r="C122" s="84"/>
      <c r="D122" s="83">
        <f>AA117-D118</f>
        <v>-267</v>
      </c>
      <c r="E122" s="84">
        <v>0</v>
      </c>
      <c r="F122" s="83">
        <f>Y117-F118</f>
        <v>9224</v>
      </c>
      <c r="G122" s="84"/>
      <c r="H122" s="83">
        <f>W117-H118</f>
        <v>366</v>
      </c>
      <c r="I122" s="84"/>
      <c r="J122" s="83">
        <f>U117-J118</f>
        <v>371</v>
      </c>
      <c r="K122" s="84"/>
      <c r="L122" s="83">
        <f>S117-L118</f>
        <v>382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382</v>
      </c>
      <c r="T135" s="90"/>
      <c r="U135" s="89">
        <f>J122</f>
        <v>371</v>
      </c>
      <c r="V135" s="90"/>
      <c r="W135" s="89">
        <f>H122</f>
        <v>366</v>
      </c>
      <c r="X135" s="90"/>
      <c r="Y135" s="89">
        <f>F122</f>
        <v>9224</v>
      </c>
      <c r="Z135" s="90"/>
      <c r="AA135" s="89">
        <f>D122</f>
        <v>-267</v>
      </c>
      <c r="AB135" s="90"/>
      <c r="AC135" s="89">
        <f aca="true" t="shared" si="2" ref="AC135:AC143">SUM(S135+U135+W135+Y135+AA135)</f>
        <v>10076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339</v>
      </c>
      <c r="T136" s="104"/>
      <c r="U136" s="104">
        <f>U137+U138+U139</f>
        <v>267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606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339</v>
      </c>
      <c r="T139" s="73"/>
      <c r="U139" s="102">
        <v>267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606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-339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-2449</v>
      </c>
      <c r="Z140" s="104"/>
      <c r="AA140" s="104">
        <f>AA141+AA142+AA143</f>
        <v>0</v>
      </c>
      <c r="AB140" s="104"/>
      <c r="AC140" s="104">
        <f t="shared" si="2"/>
        <v>-2788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-339</v>
      </c>
      <c r="T143" s="118"/>
      <c r="U143" s="118">
        <v>0</v>
      </c>
      <c r="V143" s="118"/>
      <c r="W143" s="118">
        <v>0</v>
      </c>
      <c r="X143" s="118"/>
      <c r="Y143" s="118">
        <v>-2449</v>
      </c>
      <c r="Z143" s="118"/>
      <c r="AA143" s="118">
        <v>0</v>
      </c>
      <c r="AB143" s="118"/>
      <c r="AC143" s="118">
        <f t="shared" si="2"/>
        <v>-2788</v>
      </c>
    </row>
    <row r="144" spans="2:29" s="15" customFormat="1" ht="12" customHeight="1">
      <c r="B144" s="136">
        <f>D144+F144+H144+J144+L144</f>
        <v>7894</v>
      </c>
      <c r="C144" s="136"/>
      <c r="D144" s="136">
        <f>AA135+AA136+AA140</f>
        <v>-267</v>
      </c>
      <c r="E144" s="136"/>
      <c r="F144" s="136">
        <f>Y135+Y136+Y140</f>
        <v>6775</v>
      </c>
      <c r="G144" s="136"/>
      <c r="H144" s="136">
        <f>W135+W136+W140</f>
        <v>366</v>
      </c>
      <c r="I144" s="136"/>
      <c r="J144" s="136">
        <f>U135+U136+U140</f>
        <v>638</v>
      </c>
      <c r="K144" s="136"/>
      <c r="L144" s="136">
        <f>S135+S136+S140</f>
        <v>382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382</v>
      </c>
      <c r="T158" s="142"/>
      <c r="U158" s="142">
        <f>J144</f>
        <v>638</v>
      </c>
      <c r="V158" s="142"/>
      <c r="W158" s="142">
        <f>H144</f>
        <v>366</v>
      </c>
      <c r="X158" s="142"/>
      <c r="Y158" s="142">
        <f>F144</f>
        <v>6775</v>
      </c>
      <c r="Z158" s="142"/>
      <c r="AA158" s="142">
        <f>D144</f>
        <v>-267</v>
      </c>
      <c r="AB158" s="142"/>
      <c r="AC158" s="142">
        <f>SUM(S158+U158+W158+Y158+AA158)</f>
        <v>7894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3556</v>
      </c>
      <c r="C161" s="69"/>
      <c r="D161" s="145">
        <f>D162+D164</f>
        <v>-7</v>
      </c>
      <c r="E161" s="146"/>
      <c r="F161" s="145">
        <f>F162+F164</f>
        <v>2231</v>
      </c>
      <c r="G161" s="146"/>
      <c r="H161" s="145">
        <f>H162+H164</f>
        <v>601</v>
      </c>
      <c r="I161" s="146"/>
      <c r="J161" s="145">
        <f>J162+J164</f>
        <v>36</v>
      </c>
      <c r="K161" s="146"/>
      <c r="L161" s="145">
        <f>L162+L164</f>
        <v>695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3556</v>
      </c>
      <c r="C162" s="118"/>
      <c r="D162" s="118">
        <v>-7</v>
      </c>
      <c r="E162" s="118">
        <v>0</v>
      </c>
      <c r="F162" s="118">
        <v>2231</v>
      </c>
      <c r="G162" s="118"/>
      <c r="H162" s="118">
        <v>601</v>
      </c>
      <c r="I162" s="118"/>
      <c r="J162" s="118">
        <v>36</v>
      </c>
      <c r="K162" s="118"/>
      <c r="L162" s="118">
        <v>695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-3927</v>
      </c>
      <c r="C163" s="104"/>
      <c r="D163" s="104">
        <v>-31</v>
      </c>
      <c r="E163" s="104">
        <v>0</v>
      </c>
      <c r="F163" s="104">
        <v>-3313</v>
      </c>
      <c r="G163" s="104"/>
      <c r="H163" s="104">
        <v>-123</v>
      </c>
      <c r="I163" s="104"/>
      <c r="J163" s="104">
        <v>-17</v>
      </c>
      <c r="K163" s="104"/>
      <c r="L163" s="104">
        <v>-443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8265</v>
      </c>
      <c r="C168" s="108"/>
      <c r="D168" s="108">
        <f>AA158-D161-D163-D165</f>
        <v>-229</v>
      </c>
      <c r="E168" s="108">
        <v>0</v>
      </c>
      <c r="F168" s="108">
        <f>Y158-F161-F163-F165</f>
        <v>7857</v>
      </c>
      <c r="G168" s="108"/>
      <c r="H168" s="108">
        <f>W158-H161-H163-H165</f>
        <v>-112</v>
      </c>
      <c r="I168" s="108"/>
      <c r="J168" s="108">
        <f>U158-J161-J163-J165</f>
        <v>619</v>
      </c>
      <c r="K168" s="108"/>
      <c r="L168" s="108">
        <f>S158-L161-L163-L165</f>
        <v>130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187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12811</v>
      </c>
      <c r="T20" s="68"/>
      <c r="U20" s="68">
        <f>SUM(U21:U23)</f>
        <v>5537</v>
      </c>
      <c r="V20" s="69"/>
      <c r="W20" s="68">
        <f>SUM(W21:W23)</f>
        <v>818</v>
      </c>
      <c r="X20" s="69"/>
      <c r="Y20" s="68">
        <f>SUM(Y21:Y23)</f>
        <v>35582</v>
      </c>
      <c r="Z20" s="69"/>
      <c r="AA20" s="68">
        <f>SUM(AA21:AA23)</f>
        <v>374</v>
      </c>
      <c r="AB20" s="69"/>
      <c r="AC20" s="68">
        <f>SUM(S20+U20+W20+Y20+AA20)</f>
        <v>55122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12811</v>
      </c>
      <c r="T21" s="73"/>
      <c r="U21" s="73">
        <v>5537</v>
      </c>
      <c r="V21" s="74"/>
      <c r="W21" s="73">
        <v>818</v>
      </c>
      <c r="X21" s="74"/>
      <c r="Y21" s="73">
        <v>35582</v>
      </c>
      <c r="Z21" s="74"/>
      <c r="AA21" s="73">
        <v>374</v>
      </c>
      <c r="AB21" s="74"/>
      <c r="AC21" s="73">
        <f>SUM(S21+U21+W21+Y21+AA21)</f>
        <v>55122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20415</v>
      </c>
      <c r="C24" s="66"/>
      <c r="D24" s="65">
        <v>126</v>
      </c>
      <c r="E24" s="66" t="s">
        <v>34</v>
      </c>
      <c r="F24" s="65">
        <v>8988</v>
      </c>
      <c r="G24" s="66"/>
      <c r="H24" s="65">
        <v>412</v>
      </c>
      <c r="I24" s="66"/>
      <c r="J24" s="65">
        <v>3424</v>
      </c>
      <c r="K24" s="66"/>
      <c r="L24" s="65">
        <v>7465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34707</v>
      </c>
      <c r="C25" s="76"/>
      <c r="D25" s="75">
        <f>AA20-D24</f>
        <v>248</v>
      </c>
      <c r="E25" s="76" t="s">
        <v>34</v>
      </c>
      <c r="F25" s="75">
        <f>Y20-F24</f>
        <v>26594</v>
      </c>
      <c r="G25" s="76"/>
      <c r="H25" s="75">
        <f>W20-H24</f>
        <v>406</v>
      </c>
      <c r="I25" s="76"/>
      <c r="J25" s="75">
        <f>U20-J24</f>
        <v>2113</v>
      </c>
      <c r="K25" s="76"/>
      <c r="L25" s="75">
        <f>S20-L24</f>
        <v>5346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4242</v>
      </c>
      <c r="C26" s="82"/>
      <c r="D26" s="65">
        <v>32</v>
      </c>
      <c r="E26" s="66" t="s">
        <v>34</v>
      </c>
      <c r="F26" s="65">
        <v>3555</v>
      </c>
      <c r="G26" s="66"/>
      <c r="H26" s="65">
        <v>146</v>
      </c>
      <c r="I26" s="66"/>
      <c r="J26" s="65">
        <v>20</v>
      </c>
      <c r="K26" s="66"/>
      <c r="L26" s="65">
        <v>489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30465</v>
      </c>
      <c r="C27" s="84"/>
      <c r="D27" s="83">
        <f>D25-D26</f>
        <v>216</v>
      </c>
      <c r="E27" s="84" t="s">
        <v>34</v>
      </c>
      <c r="F27" s="83">
        <f>F25-F26</f>
        <v>23039</v>
      </c>
      <c r="G27" s="84"/>
      <c r="H27" s="83">
        <f>H25-H26</f>
        <v>260</v>
      </c>
      <c r="I27" s="84"/>
      <c r="J27" s="83">
        <f>J25-J26</f>
        <v>2093</v>
      </c>
      <c r="K27" s="84"/>
      <c r="L27" s="83">
        <f>L25-L26</f>
        <v>4857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5346</v>
      </c>
      <c r="T39" s="68"/>
      <c r="U39" s="68">
        <f>J25</f>
        <v>2113</v>
      </c>
      <c r="V39" s="54"/>
      <c r="W39" s="68">
        <f>H25</f>
        <v>406</v>
      </c>
      <c r="X39" s="54"/>
      <c r="Y39" s="68">
        <f>F25</f>
        <v>26594</v>
      </c>
      <c r="Z39" s="54"/>
      <c r="AA39" s="68">
        <f>D25</f>
        <v>248</v>
      </c>
      <c r="AB39" s="54"/>
      <c r="AC39" s="68">
        <f>SUM(S39+U39+W39+Y39+AA39)</f>
        <v>34707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4857</v>
      </c>
      <c r="T40" s="90"/>
      <c r="U40" s="89">
        <f>J27</f>
        <v>2093</v>
      </c>
      <c r="V40" s="94"/>
      <c r="W40" s="89">
        <f>H27</f>
        <v>260</v>
      </c>
      <c r="X40" s="94"/>
      <c r="Y40" s="89">
        <f>F27</f>
        <v>23039</v>
      </c>
      <c r="Z40" s="94"/>
      <c r="AA40" s="89">
        <f>D27</f>
        <v>216</v>
      </c>
      <c r="AB40" s="94"/>
      <c r="AC40" s="89">
        <f>SUM(S40+U40+W40+Y40+AA40)</f>
        <v>30465</v>
      </c>
    </row>
    <row r="41" spans="2:29" s="15" customFormat="1" ht="12" customHeight="1">
      <c r="B41" s="81">
        <f>D41+F41+H41+J41+L41</f>
        <v>17570</v>
      </c>
      <c r="C41" s="68"/>
      <c r="D41" s="81">
        <f>D42+D43</f>
        <v>215</v>
      </c>
      <c r="E41" s="66">
        <v>0</v>
      </c>
      <c r="F41" s="81">
        <f>F42+F43</f>
        <v>13942</v>
      </c>
      <c r="G41" s="66"/>
      <c r="H41" s="81">
        <f>H42+H43</f>
        <v>245</v>
      </c>
      <c r="I41" s="66"/>
      <c r="J41" s="81">
        <f>J42+J43</f>
        <v>846</v>
      </c>
      <c r="K41" s="66"/>
      <c r="L41" s="81">
        <f>L42+L43</f>
        <v>2322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13295</v>
      </c>
      <c r="C42" s="82"/>
      <c r="D42" s="96">
        <v>182</v>
      </c>
      <c r="E42" s="67">
        <v>0</v>
      </c>
      <c r="F42" s="96">
        <v>10328</v>
      </c>
      <c r="G42" s="67"/>
      <c r="H42" s="96">
        <v>199</v>
      </c>
      <c r="I42" s="67"/>
      <c r="J42" s="96">
        <v>718</v>
      </c>
      <c r="K42" s="67"/>
      <c r="L42" s="96">
        <v>1868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4275</v>
      </c>
      <c r="C43" s="68"/>
      <c r="D43" s="96">
        <f>D45+D46</f>
        <v>33</v>
      </c>
      <c r="E43" s="66">
        <v>0</v>
      </c>
      <c r="F43" s="96">
        <f>F45+F46</f>
        <v>3614</v>
      </c>
      <c r="G43" s="66"/>
      <c r="H43" s="96">
        <f>H45+H46</f>
        <v>46</v>
      </c>
      <c r="I43" s="66"/>
      <c r="J43" s="96">
        <f>J45+J46</f>
        <v>128</v>
      </c>
      <c r="K43" s="66"/>
      <c r="L43" s="96">
        <f>L45+L46</f>
        <v>454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3490</v>
      </c>
      <c r="C45" s="70"/>
      <c r="D45" s="70">
        <v>33</v>
      </c>
      <c r="E45" s="70">
        <v>0</v>
      </c>
      <c r="F45" s="70">
        <v>2829</v>
      </c>
      <c r="G45" s="70"/>
      <c r="H45" s="70">
        <v>46</v>
      </c>
      <c r="I45" s="70"/>
      <c r="J45" s="70">
        <v>128</v>
      </c>
      <c r="K45" s="70"/>
      <c r="L45" s="70">
        <v>454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785</v>
      </c>
      <c r="C46" s="73"/>
      <c r="D46" s="102">
        <v>0</v>
      </c>
      <c r="E46" s="71">
        <v>0</v>
      </c>
      <c r="F46" s="102">
        <v>785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312</v>
      </c>
      <c r="C47" s="104"/>
      <c r="D47" s="104">
        <v>1</v>
      </c>
      <c r="E47" s="104">
        <v>0</v>
      </c>
      <c r="F47" s="104">
        <v>236</v>
      </c>
      <c r="G47" s="104"/>
      <c r="H47" s="104">
        <v>22</v>
      </c>
      <c r="I47" s="104"/>
      <c r="J47" s="104">
        <v>14</v>
      </c>
      <c r="K47" s="104"/>
      <c r="L47" s="104">
        <v>39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-97</v>
      </c>
      <c r="C49" s="104"/>
      <c r="D49" s="104">
        <v>0</v>
      </c>
      <c r="E49" s="104">
        <v>0</v>
      </c>
      <c r="F49" s="104">
        <v>-68</v>
      </c>
      <c r="G49" s="104"/>
      <c r="H49" s="104">
        <v>-2</v>
      </c>
      <c r="I49" s="104"/>
      <c r="J49" s="104">
        <v>-6</v>
      </c>
      <c r="K49" s="104"/>
      <c r="L49" s="104">
        <v>-21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16922</v>
      </c>
      <c r="C50" s="108"/>
      <c r="D50" s="108">
        <f>AA39-D41-D47-D49</f>
        <v>32</v>
      </c>
      <c r="E50" s="108">
        <v>0</v>
      </c>
      <c r="F50" s="108">
        <f>Y39-F41-F47-F49</f>
        <v>12484</v>
      </c>
      <c r="G50" s="108"/>
      <c r="H50" s="108">
        <f>W39-H41-H47-H49</f>
        <v>141</v>
      </c>
      <c r="I50" s="108"/>
      <c r="J50" s="108">
        <f>U39-J41-J47-J49</f>
        <v>1259</v>
      </c>
      <c r="K50" s="108"/>
      <c r="L50" s="108">
        <f>S39-L41-L47-L49</f>
        <v>3006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12680</v>
      </c>
      <c r="C51" s="84"/>
      <c r="D51" s="83">
        <f>AA40-D41-D47-D49</f>
        <v>0</v>
      </c>
      <c r="E51" s="84">
        <v>0</v>
      </c>
      <c r="F51" s="83">
        <f>Y40-F41-F47-F49</f>
        <v>8929</v>
      </c>
      <c r="G51" s="84"/>
      <c r="H51" s="83">
        <f>W40-H41-H47-H49</f>
        <v>-5</v>
      </c>
      <c r="I51" s="84"/>
      <c r="J51" s="83">
        <f>U40-J41-J47-J49</f>
        <v>1239</v>
      </c>
      <c r="K51" s="84"/>
      <c r="L51" s="83">
        <f>S40-L41-L47-L49</f>
        <v>2517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3006</v>
      </c>
      <c r="T63" s="68"/>
      <c r="U63" s="68">
        <f>J50</f>
        <v>1259</v>
      </c>
      <c r="V63" s="54"/>
      <c r="W63" s="68">
        <f>H50</f>
        <v>141</v>
      </c>
      <c r="X63" s="54"/>
      <c r="Y63" s="68">
        <f>F50</f>
        <v>12484</v>
      </c>
      <c r="Z63" s="54"/>
      <c r="AA63" s="68">
        <f>D50</f>
        <v>32</v>
      </c>
      <c r="AB63" s="54"/>
      <c r="AC63" s="68">
        <f aca="true" t="shared" si="0" ref="AC63:AC68">SUM(S63+U63+W63+Y63+AA63)</f>
        <v>16922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2517</v>
      </c>
      <c r="T64" s="90"/>
      <c r="U64" s="89">
        <f>J51</f>
        <v>1239</v>
      </c>
      <c r="V64" s="94"/>
      <c r="W64" s="89">
        <f>H51</f>
        <v>-5</v>
      </c>
      <c r="X64" s="94"/>
      <c r="Y64" s="89">
        <f>F51</f>
        <v>8929</v>
      </c>
      <c r="Z64" s="94"/>
      <c r="AA64" s="89">
        <f>D51</f>
        <v>0</v>
      </c>
      <c r="AB64" s="94"/>
      <c r="AC64" s="89">
        <f t="shared" si="0"/>
        <v>12680</v>
      </c>
    </row>
    <row r="65" spans="2:29" s="15" customFormat="1" ht="12" customHeight="1">
      <c r="B65" s="104">
        <f>D65+F65+H65+J65+L65</f>
        <v>64828</v>
      </c>
      <c r="C65" s="104"/>
      <c r="D65" s="104">
        <f>D66+D67+D68+D70+D72</f>
        <v>1681</v>
      </c>
      <c r="E65" s="104">
        <v>0</v>
      </c>
      <c r="F65" s="104">
        <f>F66+F67+F68+F70+F72</f>
        <v>41807</v>
      </c>
      <c r="G65" s="104"/>
      <c r="H65" s="104">
        <f>H66+H67+H68+H70+H72</f>
        <v>9294</v>
      </c>
      <c r="I65" s="104"/>
      <c r="J65" s="104">
        <f>J66+J67+J68+J70+J72</f>
        <v>746</v>
      </c>
      <c r="K65" s="104"/>
      <c r="L65" s="104">
        <f>L66+L67+L68+L70+L72</f>
        <v>11300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10644</v>
      </c>
      <c r="T65" s="104"/>
      <c r="U65" s="104">
        <f>U66+U67+U68+U70+U72</f>
        <v>299</v>
      </c>
      <c r="V65" s="104"/>
      <c r="W65" s="104">
        <f>W66+W67+W68+W70+W72</f>
        <v>9819</v>
      </c>
      <c r="X65" s="104"/>
      <c r="Y65" s="104">
        <f>Y66+Y67+Y68+Y70+Y72</f>
        <v>44239</v>
      </c>
      <c r="Z65" s="104"/>
      <c r="AA65" s="104">
        <f>AA66+AA67+AA68+AA70+AA72</f>
        <v>1596</v>
      </c>
      <c r="AB65" s="104"/>
      <c r="AC65" s="104">
        <f t="shared" si="0"/>
        <v>66597</v>
      </c>
    </row>
    <row r="66" spans="2:29" s="19" customFormat="1" ht="12" customHeight="1">
      <c r="B66" s="118">
        <f>D66+F66+H66+J66+L66</f>
        <v>46916</v>
      </c>
      <c r="C66" s="118"/>
      <c r="D66" s="118">
        <v>723</v>
      </c>
      <c r="E66" s="118">
        <v>0</v>
      </c>
      <c r="F66" s="118">
        <v>36368</v>
      </c>
      <c r="G66" s="118"/>
      <c r="H66" s="118">
        <v>8519</v>
      </c>
      <c r="I66" s="118"/>
      <c r="J66" s="118">
        <v>1</v>
      </c>
      <c r="K66" s="118"/>
      <c r="L66" s="118">
        <v>1305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9837</v>
      </c>
      <c r="T66" s="118"/>
      <c r="U66" s="118">
        <v>290</v>
      </c>
      <c r="V66" s="118"/>
      <c r="W66" s="118">
        <v>8979</v>
      </c>
      <c r="X66" s="118"/>
      <c r="Y66" s="118">
        <v>37159</v>
      </c>
      <c r="Z66" s="118"/>
      <c r="AA66" s="118">
        <v>1584</v>
      </c>
      <c r="AB66" s="118"/>
      <c r="AC66" s="118">
        <f t="shared" si="0"/>
        <v>57849</v>
      </c>
    </row>
    <row r="67" spans="2:29" s="19" customFormat="1" ht="12" customHeight="1">
      <c r="B67" s="118">
        <f>D67+F67+H67+J67+L67</f>
        <v>8841</v>
      </c>
      <c r="C67" s="118"/>
      <c r="D67" s="118">
        <v>958</v>
      </c>
      <c r="E67" s="118">
        <v>0</v>
      </c>
      <c r="F67" s="118">
        <v>4858</v>
      </c>
      <c r="G67" s="118"/>
      <c r="H67" s="118">
        <v>775</v>
      </c>
      <c r="I67" s="118"/>
      <c r="J67" s="118">
        <v>745</v>
      </c>
      <c r="K67" s="118"/>
      <c r="L67" s="118">
        <v>1505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807</v>
      </c>
      <c r="T67" s="118"/>
      <c r="U67" s="118">
        <v>9</v>
      </c>
      <c r="V67" s="118"/>
      <c r="W67" s="118">
        <v>840</v>
      </c>
      <c r="X67" s="118"/>
      <c r="Y67" s="118">
        <v>6504</v>
      </c>
      <c r="Z67" s="118"/>
      <c r="AA67" s="118">
        <v>12</v>
      </c>
      <c r="AB67" s="118"/>
      <c r="AC67" s="118">
        <f t="shared" si="0"/>
        <v>8172</v>
      </c>
    </row>
    <row r="68" spans="2:29" s="19" customFormat="1" ht="12" customHeight="1">
      <c r="B68" s="118">
        <f>D68+F68+H68+J68+L68</f>
        <v>68</v>
      </c>
      <c r="C68" s="118"/>
      <c r="D68" s="118">
        <v>0</v>
      </c>
      <c r="E68" s="118">
        <v>0</v>
      </c>
      <c r="F68" s="118">
        <v>68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576</v>
      </c>
      <c r="Z68" s="118"/>
      <c r="AA68" s="118">
        <v>0</v>
      </c>
      <c r="AB68" s="118"/>
      <c r="AC68" s="118">
        <f t="shared" si="0"/>
        <v>576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9003</v>
      </c>
      <c r="C70" s="118"/>
      <c r="D70" s="118">
        <v>0</v>
      </c>
      <c r="E70" s="118">
        <v>0</v>
      </c>
      <c r="F70" s="118">
        <v>513</v>
      </c>
      <c r="G70" s="118"/>
      <c r="H70" s="118">
        <v>0</v>
      </c>
      <c r="I70" s="118"/>
      <c r="J70" s="118">
        <v>0</v>
      </c>
      <c r="K70" s="118"/>
      <c r="L70" s="118">
        <v>8490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18691</v>
      </c>
      <c r="C73" s="108"/>
      <c r="D73" s="108">
        <f>AA63+AA65-D65</f>
        <v>-53</v>
      </c>
      <c r="E73" s="108">
        <v>0</v>
      </c>
      <c r="F73" s="108">
        <f>Y63+Y65-F65</f>
        <v>14916</v>
      </c>
      <c r="G73" s="108"/>
      <c r="H73" s="108">
        <f>W63+W65-H65</f>
        <v>666</v>
      </c>
      <c r="I73" s="108"/>
      <c r="J73" s="108">
        <f>U63+U65-J65</f>
        <v>812</v>
      </c>
      <c r="K73" s="108"/>
      <c r="L73" s="108">
        <f>S63+S65-L65</f>
        <v>2350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14449</v>
      </c>
      <c r="C74" s="84"/>
      <c r="D74" s="83">
        <f>AA64+AA65-D65</f>
        <v>-85</v>
      </c>
      <c r="E74" s="84">
        <v>0</v>
      </c>
      <c r="F74" s="83">
        <f>Y64+Y65-F65</f>
        <v>11361</v>
      </c>
      <c r="G74" s="84"/>
      <c r="H74" s="83">
        <f>W64+W65-H65</f>
        <v>520</v>
      </c>
      <c r="I74" s="84"/>
      <c r="J74" s="83">
        <f>U64+U65-J65</f>
        <v>792</v>
      </c>
      <c r="K74" s="84"/>
      <c r="L74" s="83">
        <f>S64+S65-L65</f>
        <v>1861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2350</v>
      </c>
      <c r="T86" s="104"/>
      <c r="U86" s="104">
        <f>J73</f>
        <v>812</v>
      </c>
      <c r="V86" s="104"/>
      <c r="W86" s="104">
        <f>H73</f>
        <v>666</v>
      </c>
      <c r="X86" s="104"/>
      <c r="Y86" s="104">
        <f>F73</f>
        <v>14916</v>
      </c>
      <c r="Z86" s="104"/>
      <c r="AA86" s="104">
        <f>D73</f>
        <v>-53</v>
      </c>
      <c r="AB86" s="104"/>
      <c r="AC86" s="104">
        <f>SUM(S86+U86+W86+Y86+AA86)</f>
        <v>18691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1861</v>
      </c>
      <c r="T87" s="90"/>
      <c r="U87" s="89">
        <f>J74</f>
        <v>792</v>
      </c>
      <c r="V87" s="90"/>
      <c r="W87" s="89">
        <f>H74</f>
        <v>520</v>
      </c>
      <c r="X87" s="90"/>
      <c r="Y87" s="89">
        <f>F74</f>
        <v>11361</v>
      </c>
      <c r="Z87" s="90"/>
      <c r="AA87" s="89">
        <f>D74</f>
        <v>-85</v>
      </c>
      <c r="AB87" s="90"/>
      <c r="AC87" s="89">
        <f>SUM(S87+U87+W87+Y87+AA87)</f>
        <v>14449</v>
      </c>
    </row>
    <row r="88" spans="2:29" s="6" customFormat="1" ht="12" customHeight="1">
      <c r="B88" s="104">
        <f>D88+F88+H88+J88+L88</f>
        <v>4860</v>
      </c>
      <c r="C88" s="104"/>
      <c r="D88" s="104">
        <v>0</v>
      </c>
      <c r="E88" s="104">
        <v>0</v>
      </c>
      <c r="F88" s="104">
        <v>3037</v>
      </c>
      <c r="G88" s="104"/>
      <c r="H88" s="104">
        <v>142</v>
      </c>
      <c r="I88" s="104"/>
      <c r="J88" s="104">
        <v>487</v>
      </c>
      <c r="K88" s="104"/>
      <c r="L88" s="104">
        <v>1194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3993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1347</v>
      </c>
      <c r="Z90" s="104"/>
      <c r="AA90" s="104">
        <f>AA91+AA92</f>
        <v>0</v>
      </c>
      <c r="AB90" s="104"/>
      <c r="AC90" s="104">
        <f>SUM(S90+U90+W90+Y90+AA90)</f>
        <v>5340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3993</v>
      </c>
      <c r="T91" s="118"/>
      <c r="U91" s="118">
        <v>0</v>
      </c>
      <c r="V91" s="118"/>
      <c r="W91" s="118">
        <v>0</v>
      </c>
      <c r="X91" s="118"/>
      <c r="Y91" s="118">
        <v>562</v>
      </c>
      <c r="Z91" s="118"/>
      <c r="AA91" s="118">
        <v>0</v>
      </c>
      <c r="AB91" s="118"/>
      <c r="AC91" s="118">
        <f>SUM(S91+U91+W91+Y91+AA91)</f>
        <v>4555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785</v>
      </c>
      <c r="Z92" s="73"/>
      <c r="AA92" s="102">
        <v>0</v>
      </c>
      <c r="AB92" s="73"/>
      <c r="AC92" s="102">
        <f>SUM(S92+U92+W92+Y92+AA92)</f>
        <v>785</v>
      </c>
    </row>
    <row r="93" spans="2:29" s="15" customFormat="1" ht="12" customHeight="1">
      <c r="B93" s="104">
        <f>D93+F93+H93+J93+L93</f>
        <v>4211</v>
      </c>
      <c r="C93" s="104"/>
      <c r="D93" s="104">
        <f>D95+D97</f>
        <v>0</v>
      </c>
      <c r="E93" s="104">
        <v>0</v>
      </c>
      <c r="F93" s="104">
        <f>F95+F97</f>
        <v>2315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1896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3426</v>
      </c>
      <c r="C95" s="118"/>
      <c r="D95" s="118">
        <v>0</v>
      </c>
      <c r="E95" s="118">
        <v>0</v>
      </c>
      <c r="F95" s="118">
        <v>1530</v>
      </c>
      <c r="G95" s="118"/>
      <c r="H95" s="118">
        <v>0</v>
      </c>
      <c r="I95" s="118"/>
      <c r="J95" s="118">
        <v>0</v>
      </c>
      <c r="K95" s="118"/>
      <c r="L95" s="118">
        <v>1896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785</v>
      </c>
      <c r="C97" s="118"/>
      <c r="D97" s="118">
        <v>0</v>
      </c>
      <c r="E97" s="118">
        <v>0</v>
      </c>
      <c r="F97" s="118">
        <v>785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18602</v>
      </c>
      <c r="C99" s="104"/>
      <c r="D99" s="104">
        <f>D100+D101+D102</f>
        <v>2</v>
      </c>
      <c r="E99" s="104">
        <v>0</v>
      </c>
      <c r="F99" s="104">
        <f>F100+F101+F102</f>
        <v>1014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17581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17574</v>
      </c>
      <c r="T99" s="104"/>
      <c r="U99" s="104">
        <f>U100+U101+U102</f>
        <v>2</v>
      </c>
      <c r="V99" s="104"/>
      <c r="W99" s="104">
        <f>W100+W101+W102</f>
        <v>0</v>
      </c>
      <c r="X99" s="104"/>
      <c r="Y99" s="104">
        <f>Y100+Y101+Y102</f>
        <v>6</v>
      </c>
      <c r="Z99" s="104"/>
      <c r="AA99" s="104">
        <f>AA100+AA101+AA102</f>
        <v>0</v>
      </c>
      <c r="AB99" s="104"/>
      <c r="AC99" s="104">
        <f>SUM(S99+U99+W99+Y99+AA99)</f>
        <v>17582</v>
      </c>
    </row>
    <row r="100" spans="2:29" s="19" customFormat="1" ht="12" customHeight="1">
      <c r="B100" s="118">
        <f t="shared" si="1"/>
        <v>60</v>
      </c>
      <c r="C100" s="118"/>
      <c r="D100" s="118">
        <v>0</v>
      </c>
      <c r="E100" s="118">
        <v>0</v>
      </c>
      <c r="F100" s="118">
        <v>46</v>
      </c>
      <c r="G100" s="118"/>
      <c r="H100" s="118">
        <v>0</v>
      </c>
      <c r="I100" s="118"/>
      <c r="J100" s="118">
        <v>5</v>
      </c>
      <c r="K100" s="118"/>
      <c r="L100" s="118">
        <v>9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17572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17572</v>
      </c>
    </row>
    <row r="101" spans="2:29" s="19" customFormat="1" ht="12" customHeight="1">
      <c r="B101" s="118">
        <f t="shared" si="1"/>
        <v>17572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17572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2</v>
      </c>
      <c r="V101" s="118"/>
      <c r="W101" s="118">
        <v>0</v>
      </c>
      <c r="X101" s="118"/>
      <c r="Y101" s="118">
        <v>6</v>
      </c>
      <c r="Z101" s="118"/>
      <c r="AA101" s="118">
        <v>0</v>
      </c>
      <c r="AB101" s="118"/>
      <c r="AC101" s="118">
        <f>SUM(S101+U101+W101+Y101+AA101)</f>
        <v>10</v>
      </c>
    </row>
    <row r="102" spans="2:29" s="19" customFormat="1" ht="12" customHeight="1">
      <c r="B102" s="118">
        <f t="shared" si="1"/>
        <v>970</v>
      </c>
      <c r="C102" s="118"/>
      <c r="D102" s="118">
        <v>2</v>
      </c>
      <c r="E102" s="118">
        <v>0</v>
      </c>
      <c r="F102" s="118">
        <v>968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13940</v>
      </c>
      <c r="C103" s="108"/>
      <c r="D103" s="108">
        <f>AA86+AA88+AA90+AA99-D88-D93-D99</f>
        <v>-55</v>
      </c>
      <c r="E103" s="108">
        <v>0</v>
      </c>
      <c r="F103" s="108">
        <f>Y86+Y88+Y90+Y99-F88-F93-F99</f>
        <v>9903</v>
      </c>
      <c r="G103" s="108"/>
      <c r="H103" s="108">
        <f>W86+W88+W90+W99-H88-H93-H99</f>
        <v>524</v>
      </c>
      <c r="I103" s="108"/>
      <c r="J103" s="108">
        <f>U86+U88+U90+U99-J88-J93-J99</f>
        <v>322</v>
      </c>
      <c r="K103" s="108"/>
      <c r="L103" s="108">
        <f>S86+S88+S90+S99-L88-L93-L99</f>
        <v>3246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9698</v>
      </c>
      <c r="C104" s="84"/>
      <c r="D104" s="83">
        <f>AA87+AA88+AA90+AA99-D88-D93-D99</f>
        <v>-87</v>
      </c>
      <c r="E104" s="84">
        <v>0</v>
      </c>
      <c r="F104" s="83">
        <f>Y87+Y88+Y90+Y99-F88-F93-F99</f>
        <v>6348</v>
      </c>
      <c r="G104" s="84"/>
      <c r="H104" s="83">
        <f>W87+W88+W90+W99-H88-H93-H99</f>
        <v>378</v>
      </c>
      <c r="I104" s="84"/>
      <c r="J104" s="83">
        <f>U87+U88+U90+U99-J88-J93-J99</f>
        <v>302</v>
      </c>
      <c r="K104" s="84"/>
      <c r="L104" s="83">
        <f>S87+S88+S90+S99-L88-L93-L99</f>
        <v>2757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3246</v>
      </c>
      <c r="T116" s="104"/>
      <c r="U116" s="104">
        <f>J103</f>
        <v>322</v>
      </c>
      <c r="V116" s="104"/>
      <c r="W116" s="104">
        <f>H103</f>
        <v>524</v>
      </c>
      <c r="X116" s="104"/>
      <c r="Y116" s="104">
        <f>F103</f>
        <v>9903</v>
      </c>
      <c r="Z116" s="104"/>
      <c r="AA116" s="104">
        <f>D103</f>
        <v>-55</v>
      </c>
      <c r="AB116" s="104"/>
      <c r="AC116" s="104">
        <f>SUM(S116+U116+W116+Y116+AA116)</f>
        <v>13940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2757</v>
      </c>
      <c r="T117" s="90"/>
      <c r="U117" s="89">
        <f>J104</f>
        <v>302</v>
      </c>
      <c r="V117" s="90"/>
      <c r="W117" s="89">
        <f>H104</f>
        <v>378</v>
      </c>
      <c r="X117" s="90"/>
      <c r="Y117" s="89">
        <f>F104</f>
        <v>6348</v>
      </c>
      <c r="Z117" s="90"/>
      <c r="AA117" s="89">
        <f>D104</f>
        <v>-87</v>
      </c>
      <c r="AB117" s="90"/>
      <c r="AC117" s="89">
        <f>SUM(S117+U117+W117+Y117+AA117)</f>
        <v>9698</v>
      </c>
    </row>
    <row r="118" spans="2:29" s="7" customFormat="1" ht="12" customHeight="1">
      <c r="B118" s="104">
        <f>D118+F118+H118+J118+L118</f>
        <v>1129</v>
      </c>
      <c r="C118" s="104"/>
      <c r="D118" s="104">
        <v>0</v>
      </c>
      <c r="E118" s="104">
        <v>0</v>
      </c>
      <c r="F118" s="104">
        <v>-968</v>
      </c>
      <c r="G118" s="104"/>
      <c r="H118" s="104">
        <v>0</v>
      </c>
      <c r="I118" s="104"/>
      <c r="J118" s="104">
        <v>0</v>
      </c>
      <c r="K118" s="104"/>
      <c r="L118" s="104">
        <v>2097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12811</v>
      </c>
      <c r="C121" s="108"/>
      <c r="D121" s="108">
        <f>AA116-D118</f>
        <v>-55</v>
      </c>
      <c r="E121" s="108">
        <v>0</v>
      </c>
      <c r="F121" s="108">
        <f>Y116-F118</f>
        <v>10871</v>
      </c>
      <c r="G121" s="108"/>
      <c r="H121" s="108">
        <f>W116-H118</f>
        <v>524</v>
      </c>
      <c r="I121" s="108"/>
      <c r="J121" s="108">
        <f>U116-J118</f>
        <v>322</v>
      </c>
      <c r="K121" s="108"/>
      <c r="L121" s="108">
        <f>S116-L118</f>
        <v>1149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8569</v>
      </c>
      <c r="C122" s="84"/>
      <c r="D122" s="83">
        <f>AA117-D118</f>
        <v>-87</v>
      </c>
      <c r="E122" s="84">
        <v>0</v>
      </c>
      <c r="F122" s="83">
        <f>Y117-F118</f>
        <v>7316</v>
      </c>
      <c r="G122" s="84"/>
      <c r="H122" s="83">
        <f>W117-H118</f>
        <v>378</v>
      </c>
      <c r="I122" s="84"/>
      <c r="J122" s="83">
        <f>U117-J118</f>
        <v>302</v>
      </c>
      <c r="K122" s="84"/>
      <c r="L122" s="83">
        <f>S117-L118</f>
        <v>660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660</v>
      </c>
      <c r="T135" s="90"/>
      <c r="U135" s="89">
        <f>J122</f>
        <v>302</v>
      </c>
      <c r="V135" s="90"/>
      <c r="W135" s="89">
        <f>H122</f>
        <v>378</v>
      </c>
      <c r="X135" s="90"/>
      <c r="Y135" s="89">
        <f>F122</f>
        <v>7316</v>
      </c>
      <c r="Z135" s="90"/>
      <c r="AA135" s="89">
        <f>D122</f>
        <v>-87</v>
      </c>
      <c r="AB135" s="90"/>
      <c r="AC135" s="89">
        <f aca="true" t="shared" si="2" ref="AC135:AC143">SUM(S135+U135+W135+Y135+AA135)</f>
        <v>8569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265</v>
      </c>
      <c r="T136" s="104"/>
      <c r="U136" s="104">
        <f>U137+U138+U139</f>
        <v>278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543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265</v>
      </c>
      <c r="T139" s="73"/>
      <c r="U139" s="102">
        <v>278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543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-265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-3038</v>
      </c>
      <c r="Z140" s="104"/>
      <c r="AA140" s="104">
        <f>AA141+AA142+AA143</f>
        <v>0</v>
      </c>
      <c r="AB140" s="104"/>
      <c r="AC140" s="104">
        <f t="shared" si="2"/>
        <v>-3303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-265</v>
      </c>
      <c r="T143" s="118"/>
      <c r="U143" s="118">
        <v>0</v>
      </c>
      <c r="V143" s="118"/>
      <c r="W143" s="118">
        <v>0</v>
      </c>
      <c r="X143" s="118"/>
      <c r="Y143" s="118">
        <v>-3038</v>
      </c>
      <c r="Z143" s="118"/>
      <c r="AA143" s="118">
        <v>0</v>
      </c>
      <c r="AB143" s="118"/>
      <c r="AC143" s="118">
        <f t="shared" si="2"/>
        <v>-3303</v>
      </c>
    </row>
    <row r="144" spans="2:29" s="15" customFormat="1" ht="12" customHeight="1">
      <c r="B144" s="136">
        <f>D144+F144+H144+J144+L144</f>
        <v>5809</v>
      </c>
      <c r="C144" s="136"/>
      <c r="D144" s="136">
        <f>AA135+AA136+AA140</f>
        <v>-87</v>
      </c>
      <c r="E144" s="136"/>
      <c r="F144" s="136">
        <f>Y135+Y136+Y140</f>
        <v>4278</v>
      </c>
      <c r="G144" s="136"/>
      <c r="H144" s="136">
        <f>W135+W136+W140</f>
        <v>378</v>
      </c>
      <c r="I144" s="136"/>
      <c r="J144" s="136">
        <f>U135+U136+U140</f>
        <v>580</v>
      </c>
      <c r="K144" s="136"/>
      <c r="L144" s="136">
        <f>S135+S136+S140</f>
        <v>660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660</v>
      </c>
      <c r="T158" s="142"/>
      <c r="U158" s="142">
        <f>J144</f>
        <v>580</v>
      </c>
      <c r="V158" s="142"/>
      <c r="W158" s="142">
        <f>H144</f>
        <v>378</v>
      </c>
      <c r="X158" s="142"/>
      <c r="Y158" s="142">
        <f>F144</f>
        <v>4278</v>
      </c>
      <c r="Z158" s="142"/>
      <c r="AA158" s="142">
        <f>D144</f>
        <v>-87</v>
      </c>
      <c r="AB158" s="142"/>
      <c r="AC158" s="142">
        <f>SUM(S158+U158+W158+Y158+AA158)</f>
        <v>5809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4503</v>
      </c>
      <c r="C161" s="69"/>
      <c r="D161" s="145">
        <f>D162+D164</f>
        <v>-2</v>
      </c>
      <c r="E161" s="146"/>
      <c r="F161" s="145">
        <f>F162+F164</f>
        <v>2955</v>
      </c>
      <c r="G161" s="146"/>
      <c r="H161" s="145">
        <f>H162+H164</f>
        <v>868</v>
      </c>
      <c r="I161" s="146"/>
      <c r="J161" s="145">
        <f>J162+J164</f>
        <v>39</v>
      </c>
      <c r="K161" s="146"/>
      <c r="L161" s="145">
        <f>L162+L164</f>
        <v>643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4503</v>
      </c>
      <c r="C162" s="118"/>
      <c r="D162" s="118">
        <v>-2</v>
      </c>
      <c r="E162" s="118">
        <v>0</v>
      </c>
      <c r="F162" s="118">
        <v>2955</v>
      </c>
      <c r="G162" s="118"/>
      <c r="H162" s="118">
        <v>868</v>
      </c>
      <c r="I162" s="118"/>
      <c r="J162" s="118">
        <v>39</v>
      </c>
      <c r="K162" s="118"/>
      <c r="L162" s="118">
        <v>643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-4242</v>
      </c>
      <c r="C163" s="104"/>
      <c r="D163" s="104">
        <v>-32</v>
      </c>
      <c r="E163" s="104">
        <v>0</v>
      </c>
      <c r="F163" s="104">
        <v>-3555</v>
      </c>
      <c r="G163" s="104"/>
      <c r="H163" s="104">
        <v>-146</v>
      </c>
      <c r="I163" s="104"/>
      <c r="J163" s="104">
        <v>-20</v>
      </c>
      <c r="K163" s="104"/>
      <c r="L163" s="104">
        <v>-489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0</v>
      </c>
      <c r="C164" s="118"/>
      <c r="D164" s="118">
        <v>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5548</v>
      </c>
      <c r="C168" s="108"/>
      <c r="D168" s="108">
        <f>AA158-D161-D163-D165</f>
        <v>-53</v>
      </c>
      <c r="E168" s="108">
        <v>0</v>
      </c>
      <c r="F168" s="108">
        <f>Y158-F161-F163-F165</f>
        <v>4878</v>
      </c>
      <c r="G168" s="108"/>
      <c r="H168" s="108">
        <f>W158-H161-H163-H165</f>
        <v>-344</v>
      </c>
      <c r="I168" s="108"/>
      <c r="J168" s="108">
        <f>U158-J161-J163-J165</f>
        <v>561</v>
      </c>
      <c r="K168" s="108"/>
      <c r="L168" s="108">
        <f>S158-L161-L163-L165</f>
        <v>506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13810</v>
      </c>
      <c r="T20" s="68"/>
      <c r="U20" s="68">
        <f>SUM(U21:U23)</f>
        <v>6254</v>
      </c>
      <c r="V20" s="69"/>
      <c r="W20" s="68">
        <f>SUM(W21:W23)</f>
        <v>955</v>
      </c>
      <c r="X20" s="69"/>
      <c r="Y20" s="68">
        <f>SUM(Y21:Y23)</f>
        <v>37582</v>
      </c>
      <c r="Z20" s="69"/>
      <c r="AA20" s="68">
        <f>SUM(AA21:AA23)</f>
        <v>390</v>
      </c>
      <c r="AB20" s="69"/>
      <c r="AC20" s="68">
        <f>SUM(S20+U20+W20+Y20+AA20)</f>
        <v>58991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13810</v>
      </c>
      <c r="T21" s="73"/>
      <c r="U21" s="73">
        <v>6254</v>
      </c>
      <c r="V21" s="74"/>
      <c r="W21" s="73">
        <v>955</v>
      </c>
      <c r="X21" s="74"/>
      <c r="Y21" s="73">
        <v>37582</v>
      </c>
      <c r="Z21" s="74"/>
      <c r="AA21" s="73">
        <v>390</v>
      </c>
      <c r="AB21" s="74"/>
      <c r="AC21" s="73">
        <f>SUM(S21+U21+W21+Y21+AA21)</f>
        <v>58991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22208</v>
      </c>
      <c r="C24" s="66"/>
      <c r="D24" s="65">
        <v>161</v>
      </c>
      <c r="E24" s="66" t="s">
        <v>34</v>
      </c>
      <c r="F24" s="65">
        <v>9507</v>
      </c>
      <c r="G24" s="66"/>
      <c r="H24" s="65">
        <v>511</v>
      </c>
      <c r="I24" s="66"/>
      <c r="J24" s="65">
        <v>3933</v>
      </c>
      <c r="K24" s="66"/>
      <c r="L24" s="65">
        <v>8096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36783</v>
      </c>
      <c r="C25" s="76"/>
      <c r="D25" s="75">
        <f>AA20-D24</f>
        <v>229</v>
      </c>
      <c r="E25" s="76" t="s">
        <v>34</v>
      </c>
      <c r="F25" s="75">
        <f>Y20-F24</f>
        <v>28075</v>
      </c>
      <c r="G25" s="76"/>
      <c r="H25" s="75">
        <f>W20-H24</f>
        <v>444</v>
      </c>
      <c r="I25" s="76"/>
      <c r="J25" s="75">
        <f>U20-J24</f>
        <v>2321</v>
      </c>
      <c r="K25" s="76"/>
      <c r="L25" s="75">
        <f>S20-L24</f>
        <v>5714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4617</v>
      </c>
      <c r="C26" s="82"/>
      <c r="D26" s="65">
        <v>33</v>
      </c>
      <c r="E26" s="66" t="s">
        <v>34</v>
      </c>
      <c r="F26" s="65">
        <v>3849</v>
      </c>
      <c r="G26" s="66"/>
      <c r="H26" s="65">
        <v>180</v>
      </c>
      <c r="I26" s="66"/>
      <c r="J26" s="65">
        <v>21</v>
      </c>
      <c r="K26" s="66"/>
      <c r="L26" s="65">
        <v>534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32166</v>
      </c>
      <c r="C27" s="84"/>
      <c r="D27" s="83">
        <f>D25-D26</f>
        <v>196</v>
      </c>
      <c r="E27" s="84" t="s">
        <v>34</v>
      </c>
      <c r="F27" s="83">
        <f>F25-F26</f>
        <v>24226</v>
      </c>
      <c r="G27" s="84"/>
      <c r="H27" s="83">
        <f>H25-H26</f>
        <v>264</v>
      </c>
      <c r="I27" s="84"/>
      <c r="J27" s="83">
        <f>J25-J26</f>
        <v>2300</v>
      </c>
      <c r="K27" s="84"/>
      <c r="L27" s="83">
        <f>L25-L26</f>
        <v>5180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5714</v>
      </c>
      <c r="T39" s="68"/>
      <c r="U39" s="68">
        <f>J25</f>
        <v>2321</v>
      </c>
      <c r="V39" s="54"/>
      <c r="W39" s="68">
        <f>H25</f>
        <v>444</v>
      </c>
      <c r="X39" s="54"/>
      <c r="Y39" s="68">
        <f>F25</f>
        <v>28075</v>
      </c>
      <c r="Z39" s="54"/>
      <c r="AA39" s="68">
        <f>D25</f>
        <v>229</v>
      </c>
      <c r="AB39" s="54"/>
      <c r="AC39" s="68">
        <f>SUM(S39+U39+W39+Y39+AA39)</f>
        <v>36783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5180</v>
      </c>
      <c r="T40" s="90"/>
      <c r="U40" s="89">
        <f>J27</f>
        <v>2300</v>
      </c>
      <c r="V40" s="94"/>
      <c r="W40" s="89">
        <f>H27</f>
        <v>264</v>
      </c>
      <c r="X40" s="94"/>
      <c r="Y40" s="89">
        <f>F27</f>
        <v>24226</v>
      </c>
      <c r="Z40" s="94"/>
      <c r="AA40" s="89">
        <f>D27</f>
        <v>196</v>
      </c>
      <c r="AB40" s="94"/>
      <c r="AC40" s="89">
        <f>SUM(S40+U40+W40+Y40+AA40)</f>
        <v>32166</v>
      </c>
    </row>
    <row r="41" spans="2:29" s="15" customFormat="1" ht="12" customHeight="1">
      <c r="B41" s="81">
        <f>D41+F41+H41+J41+L41</f>
        <v>18690</v>
      </c>
      <c r="C41" s="68"/>
      <c r="D41" s="81">
        <f>D42+D43</f>
        <v>195</v>
      </c>
      <c r="E41" s="66">
        <v>0</v>
      </c>
      <c r="F41" s="81">
        <f>F42+F43</f>
        <v>14889</v>
      </c>
      <c r="G41" s="66"/>
      <c r="H41" s="81">
        <f>H42+H43</f>
        <v>282</v>
      </c>
      <c r="I41" s="66"/>
      <c r="J41" s="81">
        <f>J42+J43</f>
        <v>911</v>
      </c>
      <c r="K41" s="66"/>
      <c r="L41" s="81">
        <f>L42+L43</f>
        <v>2413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14103</v>
      </c>
      <c r="C42" s="82"/>
      <c r="D42" s="96">
        <v>161</v>
      </c>
      <c r="E42" s="67">
        <v>0</v>
      </c>
      <c r="F42" s="96">
        <v>10988</v>
      </c>
      <c r="G42" s="67"/>
      <c r="H42" s="96">
        <v>225</v>
      </c>
      <c r="I42" s="67"/>
      <c r="J42" s="96">
        <v>778</v>
      </c>
      <c r="K42" s="67"/>
      <c r="L42" s="96">
        <v>1951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4587</v>
      </c>
      <c r="C43" s="68"/>
      <c r="D43" s="96">
        <f>D45+D46</f>
        <v>34</v>
      </c>
      <c r="E43" s="66">
        <v>0</v>
      </c>
      <c r="F43" s="96">
        <f>F45+F46</f>
        <v>3901</v>
      </c>
      <c r="G43" s="66"/>
      <c r="H43" s="96">
        <f>H45+H46</f>
        <v>57</v>
      </c>
      <c r="I43" s="66"/>
      <c r="J43" s="96">
        <f>J45+J46</f>
        <v>133</v>
      </c>
      <c r="K43" s="66"/>
      <c r="L43" s="96">
        <f>L45+L46</f>
        <v>462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3673</v>
      </c>
      <c r="C45" s="70"/>
      <c r="D45" s="70">
        <v>34</v>
      </c>
      <c r="E45" s="70">
        <v>0</v>
      </c>
      <c r="F45" s="70">
        <v>2987</v>
      </c>
      <c r="G45" s="70"/>
      <c r="H45" s="70">
        <v>57</v>
      </c>
      <c r="I45" s="70"/>
      <c r="J45" s="70">
        <v>133</v>
      </c>
      <c r="K45" s="70"/>
      <c r="L45" s="70">
        <v>462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914</v>
      </c>
      <c r="C46" s="73"/>
      <c r="D46" s="102">
        <v>0</v>
      </c>
      <c r="E46" s="71">
        <v>0</v>
      </c>
      <c r="F46" s="102">
        <v>914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358</v>
      </c>
      <c r="C47" s="104"/>
      <c r="D47" s="104">
        <v>1</v>
      </c>
      <c r="E47" s="104">
        <v>0</v>
      </c>
      <c r="F47" s="104">
        <v>267</v>
      </c>
      <c r="G47" s="104"/>
      <c r="H47" s="104">
        <v>33</v>
      </c>
      <c r="I47" s="104"/>
      <c r="J47" s="104">
        <v>12</v>
      </c>
      <c r="K47" s="104"/>
      <c r="L47" s="104">
        <v>45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-108</v>
      </c>
      <c r="C49" s="104"/>
      <c r="D49" s="104">
        <v>0</v>
      </c>
      <c r="E49" s="104">
        <v>0</v>
      </c>
      <c r="F49" s="104">
        <v>-75</v>
      </c>
      <c r="G49" s="104"/>
      <c r="H49" s="104">
        <v>-3</v>
      </c>
      <c r="I49" s="104"/>
      <c r="J49" s="104">
        <v>-7</v>
      </c>
      <c r="K49" s="104"/>
      <c r="L49" s="104">
        <v>-23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17843</v>
      </c>
      <c r="C50" s="108"/>
      <c r="D50" s="108">
        <f>AA39-D41-D47-D49</f>
        <v>33</v>
      </c>
      <c r="E50" s="108">
        <v>0</v>
      </c>
      <c r="F50" s="108">
        <f>Y39-F41-F47-F49</f>
        <v>12994</v>
      </c>
      <c r="G50" s="108"/>
      <c r="H50" s="108">
        <f>W39-H41-H47-H49</f>
        <v>132</v>
      </c>
      <c r="I50" s="108"/>
      <c r="J50" s="108">
        <f>U39-J41-J47-J49</f>
        <v>1405</v>
      </c>
      <c r="K50" s="108"/>
      <c r="L50" s="108">
        <f>S39-L41-L47-L49</f>
        <v>3279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13226</v>
      </c>
      <c r="C51" s="84"/>
      <c r="D51" s="83">
        <f>AA40-D41-D47-D49</f>
        <v>0</v>
      </c>
      <c r="E51" s="84">
        <v>0</v>
      </c>
      <c r="F51" s="83">
        <f>Y40-F41-F47-F49</f>
        <v>9145</v>
      </c>
      <c r="G51" s="84"/>
      <c r="H51" s="83">
        <f>W40-H41-H47-H49</f>
        <v>-48</v>
      </c>
      <c r="I51" s="84"/>
      <c r="J51" s="83">
        <f>U40-J41-J47-J49</f>
        <v>1384</v>
      </c>
      <c r="K51" s="84"/>
      <c r="L51" s="83">
        <f>S40-L41-L47-L49</f>
        <v>2745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3279</v>
      </c>
      <c r="T63" s="68"/>
      <c r="U63" s="68">
        <f>J50</f>
        <v>1405</v>
      </c>
      <c r="V63" s="54"/>
      <c r="W63" s="68">
        <f>H50</f>
        <v>132</v>
      </c>
      <c r="X63" s="54"/>
      <c r="Y63" s="68">
        <f>F50</f>
        <v>12994</v>
      </c>
      <c r="Z63" s="54"/>
      <c r="AA63" s="68">
        <f>D50</f>
        <v>33</v>
      </c>
      <c r="AB63" s="54"/>
      <c r="AC63" s="68">
        <f aca="true" t="shared" si="0" ref="AC63:AC68">SUM(S63+U63+W63+Y63+AA63)</f>
        <v>17843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2745</v>
      </c>
      <c r="T64" s="90"/>
      <c r="U64" s="89">
        <f>J51</f>
        <v>1384</v>
      </c>
      <c r="V64" s="94"/>
      <c r="W64" s="89">
        <f>H51</f>
        <v>-48</v>
      </c>
      <c r="X64" s="94"/>
      <c r="Y64" s="89">
        <f>F51</f>
        <v>9145</v>
      </c>
      <c r="Z64" s="94"/>
      <c r="AA64" s="89">
        <f>D51</f>
        <v>0</v>
      </c>
      <c r="AB64" s="94"/>
      <c r="AC64" s="89">
        <f t="shared" si="0"/>
        <v>13226</v>
      </c>
    </row>
    <row r="65" spans="2:29" s="15" customFormat="1" ht="12" customHeight="1">
      <c r="B65" s="104">
        <f>D65+F65+H65+J65+L65</f>
        <v>76764</v>
      </c>
      <c r="C65" s="104"/>
      <c r="D65" s="104">
        <f>D66+D67+D68+D70+D72</f>
        <v>1573</v>
      </c>
      <c r="E65" s="104">
        <v>0</v>
      </c>
      <c r="F65" s="104">
        <f>F66+F67+F68+F70+F72</f>
        <v>48317</v>
      </c>
      <c r="G65" s="104"/>
      <c r="H65" s="104">
        <f>H66+H67+H68+H70+H72</f>
        <v>13632</v>
      </c>
      <c r="I65" s="104"/>
      <c r="J65" s="104">
        <f>J66+J67+J68+J70+J72</f>
        <v>668</v>
      </c>
      <c r="K65" s="104"/>
      <c r="L65" s="104">
        <f>L66+L67+L68+L70+L72</f>
        <v>12574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11895</v>
      </c>
      <c r="T65" s="104"/>
      <c r="U65" s="104">
        <f>U66+U67+U68+U70+U72</f>
        <v>284</v>
      </c>
      <c r="V65" s="104"/>
      <c r="W65" s="104">
        <f>W66+W67+W68+W70+W72</f>
        <v>13849</v>
      </c>
      <c r="X65" s="104"/>
      <c r="Y65" s="104">
        <f>Y66+Y67+Y68+Y70+Y72</f>
        <v>50249</v>
      </c>
      <c r="Z65" s="104"/>
      <c r="AA65" s="104">
        <f>AA66+AA67+AA68+AA70+AA72</f>
        <v>2097</v>
      </c>
      <c r="AB65" s="104"/>
      <c r="AC65" s="104">
        <f t="shared" si="0"/>
        <v>78374</v>
      </c>
    </row>
    <row r="66" spans="2:29" s="19" customFormat="1" ht="12" customHeight="1">
      <c r="B66" s="118">
        <f>D66+F66+H66+J66+L66</f>
        <v>58434</v>
      </c>
      <c r="C66" s="118"/>
      <c r="D66" s="118">
        <v>838</v>
      </c>
      <c r="E66" s="118">
        <v>0</v>
      </c>
      <c r="F66" s="118">
        <v>43656</v>
      </c>
      <c r="G66" s="118"/>
      <c r="H66" s="118">
        <v>12357</v>
      </c>
      <c r="I66" s="118"/>
      <c r="J66" s="118">
        <v>1</v>
      </c>
      <c r="K66" s="118"/>
      <c r="L66" s="118">
        <v>1582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11043</v>
      </c>
      <c r="T66" s="118"/>
      <c r="U66" s="118">
        <v>274</v>
      </c>
      <c r="V66" s="118"/>
      <c r="W66" s="118">
        <v>12819</v>
      </c>
      <c r="X66" s="118"/>
      <c r="Y66" s="118">
        <v>44073</v>
      </c>
      <c r="Z66" s="118"/>
      <c r="AA66" s="118">
        <v>2078</v>
      </c>
      <c r="AB66" s="118"/>
      <c r="AC66" s="118">
        <f t="shared" si="0"/>
        <v>70287</v>
      </c>
    </row>
    <row r="67" spans="2:29" s="19" customFormat="1" ht="12" customHeight="1">
      <c r="B67" s="118">
        <f>D67+F67+H67+J67+L67</f>
        <v>8552</v>
      </c>
      <c r="C67" s="118"/>
      <c r="D67" s="118">
        <v>735</v>
      </c>
      <c r="E67" s="118">
        <v>0</v>
      </c>
      <c r="F67" s="118">
        <v>4034</v>
      </c>
      <c r="G67" s="118"/>
      <c r="H67" s="118">
        <v>1275</v>
      </c>
      <c r="I67" s="118"/>
      <c r="J67" s="118">
        <v>667</v>
      </c>
      <c r="K67" s="118"/>
      <c r="L67" s="118">
        <v>1841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852</v>
      </c>
      <c r="T67" s="118"/>
      <c r="U67" s="118">
        <v>10</v>
      </c>
      <c r="V67" s="118"/>
      <c r="W67" s="118">
        <v>1030</v>
      </c>
      <c r="X67" s="118"/>
      <c r="Y67" s="118">
        <v>6050</v>
      </c>
      <c r="Z67" s="118"/>
      <c r="AA67" s="118">
        <v>19</v>
      </c>
      <c r="AB67" s="118"/>
      <c r="AC67" s="118">
        <f t="shared" si="0"/>
        <v>7961</v>
      </c>
    </row>
    <row r="68" spans="2:29" s="19" customFormat="1" ht="12" customHeight="1">
      <c r="B68" s="118">
        <f>D68+F68+H68+J68+L68</f>
        <v>3</v>
      </c>
      <c r="C68" s="118"/>
      <c r="D68" s="118">
        <v>0</v>
      </c>
      <c r="E68" s="118">
        <v>0</v>
      </c>
      <c r="F68" s="118">
        <v>3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126</v>
      </c>
      <c r="Z68" s="118"/>
      <c r="AA68" s="118">
        <v>0</v>
      </c>
      <c r="AB68" s="118"/>
      <c r="AC68" s="118">
        <f t="shared" si="0"/>
        <v>126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9775</v>
      </c>
      <c r="C70" s="118"/>
      <c r="D70" s="118">
        <v>0</v>
      </c>
      <c r="E70" s="118">
        <v>0</v>
      </c>
      <c r="F70" s="118">
        <v>624</v>
      </c>
      <c r="G70" s="118"/>
      <c r="H70" s="118">
        <v>0</v>
      </c>
      <c r="I70" s="118"/>
      <c r="J70" s="118">
        <v>0</v>
      </c>
      <c r="K70" s="118"/>
      <c r="L70" s="118">
        <v>9151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19453</v>
      </c>
      <c r="C73" s="108"/>
      <c r="D73" s="108">
        <f>AA63+AA65-D65</f>
        <v>557</v>
      </c>
      <c r="E73" s="108">
        <v>0</v>
      </c>
      <c r="F73" s="108">
        <f>Y63+Y65-F65</f>
        <v>14926</v>
      </c>
      <c r="G73" s="108"/>
      <c r="H73" s="108">
        <f>W63+W65-H65</f>
        <v>349</v>
      </c>
      <c r="I73" s="108"/>
      <c r="J73" s="108">
        <f>U63+U65-J65</f>
        <v>1021</v>
      </c>
      <c r="K73" s="108"/>
      <c r="L73" s="108">
        <f>S63+S65-L65</f>
        <v>2600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14836</v>
      </c>
      <c r="C74" s="84"/>
      <c r="D74" s="83">
        <f>AA64+AA65-D65</f>
        <v>524</v>
      </c>
      <c r="E74" s="84">
        <v>0</v>
      </c>
      <c r="F74" s="83">
        <f>Y64+Y65-F65</f>
        <v>11077</v>
      </c>
      <c r="G74" s="84"/>
      <c r="H74" s="83">
        <f>W64+W65-H65</f>
        <v>169</v>
      </c>
      <c r="I74" s="84"/>
      <c r="J74" s="83">
        <f>U64+U65-J65</f>
        <v>1000</v>
      </c>
      <c r="K74" s="84"/>
      <c r="L74" s="83">
        <f>S64+S65-L65</f>
        <v>2066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2600</v>
      </c>
      <c r="T86" s="104"/>
      <c r="U86" s="104">
        <f>J73</f>
        <v>1021</v>
      </c>
      <c r="V86" s="104"/>
      <c r="W86" s="104">
        <f>H73</f>
        <v>349</v>
      </c>
      <c r="X86" s="104"/>
      <c r="Y86" s="104">
        <f>F73</f>
        <v>14926</v>
      </c>
      <c r="Z86" s="104"/>
      <c r="AA86" s="104">
        <f>D73</f>
        <v>557</v>
      </c>
      <c r="AB86" s="104"/>
      <c r="AC86" s="104">
        <f>SUM(S86+U86+W86+Y86+AA86)</f>
        <v>19453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2066</v>
      </c>
      <c r="T87" s="90"/>
      <c r="U87" s="89">
        <f>J74</f>
        <v>1000</v>
      </c>
      <c r="V87" s="90"/>
      <c r="W87" s="89">
        <f>H74</f>
        <v>169</v>
      </c>
      <c r="X87" s="90"/>
      <c r="Y87" s="89">
        <f>F74</f>
        <v>11077</v>
      </c>
      <c r="Z87" s="90"/>
      <c r="AA87" s="89">
        <f>D74</f>
        <v>524</v>
      </c>
      <c r="AB87" s="90"/>
      <c r="AC87" s="89">
        <f>SUM(S87+U87+W87+Y87+AA87)</f>
        <v>14836</v>
      </c>
    </row>
    <row r="88" spans="2:29" s="6" customFormat="1" ht="12" customHeight="1">
      <c r="B88" s="104">
        <f>D88+F88+H88+J88+L88</f>
        <v>5698</v>
      </c>
      <c r="C88" s="104"/>
      <c r="D88" s="104">
        <v>0</v>
      </c>
      <c r="E88" s="104">
        <v>0</v>
      </c>
      <c r="F88" s="104">
        <v>3484</v>
      </c>
      <c r="G88" s="104"/>
      <c r="H88" s="104">
        <v>190</v>
      </c>
      <c r="I88" s="104"/>
      <c r="J88" s="104">
        <v>540</v>
      </c>
      <c r="K88" s="104"/>
      <c r="L88" s="104">
        <v>1484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3466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1718</v>
      </c>
      <c r="Z90" s="104"/>
      <c r="AA90" s="104">
        <f>AA91+AA92</f>
        <v>0</v>
      </c>
      <c r="AB90" s="104"/>
      <c r="AC90" s="104">
        <f>SUM(S90+U90+W90+Y90+AA90)</f>
        <v>5184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3466</v>
      </c>
      <c r="T91" s="118"/>
      <c r="U91" s="118">
        <v>0</v>
      </c>
      <c r="V91" s="118"/>
      <c r="W91" s="118">
        <v>0</v>
      </c>
      <c r="X91" s="118"/>
      <c r="Y91" s="118">
        <v>804</v>
      </c>
      <c r="Z91" s="118"/>
      <c r="AA91" s="118">
        <v>0</v>
      </c>
      <c r="AB91" s="118"/>
      <c r="AC91" s="118">
        <f>SUM(S91+U91+W91+Y91+AA91)</f>
        <v>4270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914</v>
      </c>
      <c r="Z92" s="73"/>
      <c r="AA92" s="102">
        <v>0</v>
      </c>
      <c r="AB92" s="73"/>
      <c r="AC92" s="102">
        <f>SUM(S92+U92+W92+Y92+AA92)</f>
        <v>914</v>
      </c>
    </row>
    <row r="93" spans="2:29" s="15" customFormat="1" ht="12" customHeight="1">
      <c r="B93" s="104">
        <f>D93+F93+H93+J93+L93</f>
        <v>4884</v>
      </c>
      <c r="C93" s="104"/>
      <c r="D93" s="104">
        <f>D95+D97</f>
        <v>0</v>
      </c>
      <c r="E93" s="104">
        <v>0</v>
      </c>
      <c r="F93" s="104">
        <f>F95+F97</f>
        <v>2832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2052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3970</v>
      </c>
      <c r="C95" s="118"/>
      <c r="D95" s="118">
        <v>0</v>
      </c>
      <c r="E95" s="118">
        <v>0</v>
      </c>
      <c r="F95" s="118">
        <v>1918</v>
      </c>
      <c r="G95" s="118"/>
      <c r="H95" s="118">
        <v>0</v>
      </c>
      <c r="I95" s="118"/>
      <c r="J95" s="118">
        <v>0</v>
      </c>
      <c r="K95" s="118"/>
      <c r="L95" s="118">
        <v>2052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914</v>
      </c>
      <c r="C97" s="118"/>
      <c r="D97" s="118">
        <v>0</v>
      </c>
      <c r="E97" s="118">
        <v>0</v>
      </c>
      <c r="F97" s="118">
        <v>914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20140</v>
      </c>
      <c r="C99" s="104"/>
      <c r="D99" s="104">
        <f>D100+D101+D102</f>
        <v>3</v>
      </c>
      <c r="E99" s="104">
        <v>0</v>
      </c>
      <c r="F99" s="104">
        <f>F100+F101+F102</f>
        <v>1183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18949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18943</v>
      </c>
      <c r="T99" s="104"/>
      <c r="U99" s="104">
        <f>U100+U101+U102</f>
        <v>2</v>
      </c>
      <c r="V99" s="104"/>
      <c r="W99" s="104">
        <f>W100+W101+W102</f>
        <v>0</v>
      </c>
      <c r="X99" s="104"/>
      <c r="Y99" s="104">
        <f>Y100+Y101+Y102</f>
        <v>7</v>
      </c>
      <c r="Z99" s="104"/>
      <c r="AA99" s="104">
        <f>AA100+AA101+AA102</f>
        <v>0</v>
      </c>
      <c r="AB99" s="104"/>
      <c r="AC99" s="104">
        <f>SUM(S99+U99+W99+Y99+AA99)</f>
        <v>18952</v>
      </c>
    </row>
    <row r="100" spans="2:29" s="19" customFormat="1" ht="12" customHeight="1">
      <c r="B100" s="118">
        <f t="shared" si="1"/>
        <v>70</v>
      </c>
      <c r="C100" s="118"/>
      <c r="D100" s="118">
        <v>0</v>
      </c>
      <c r="E100" s="118">
        <v>0</v>
      </c>
      <c r="F100" s="118">
        <v>57</v>
      </c>
      <c r="G100" s="118"/>
      <c r="H100" s="118">
        <v>0</v>
      </c>
      <c r="I100" s="118"/>
      <c r="J100" s="118">
        <v>5</v>
      </c>
      <c r="K100" s="118"/>
      <c r="L100" s="118">
        <v>8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18941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18941</v>
      </c>
    </row>
    <row r="101" spans="2:29" s="19" customFormat="1" ht="12" customHeight="1">
      <c r="B101" s="118">
        <f t="shared" si="1"/>
        <v>18941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18941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2</v>
      </c>
      <c r="V101" s="118"/>
      <c r="W101" s="118">
        <v>0</v>
      </c>
      <c r="X101" s="118"/>
      <c r="Y101" s="118">
        <v>7</v>
      </c>
      <c r="Z101" s="118"/>
      <c r="AA101" s="118">
        <v>0</v>
      </c>
      <c r="AB101" s="118"/>
      <c r="AC101" s="118">
        <f>SUM(S101+U101+W101+Y101+AA101)</f>
        <v>11</v>
      </c>
    </row>
    <row r="102" spans="2:29" s="19" customFormat="1" ht="12" customHeight="1">
      <c r="B102" s="118">
        <f t="shared" si="1"/>
        <v>1129</v>
      </c>
      <c r="C102" s="118"/>
      <c r="D102" s="118">
        <v>3</v>
      </c>
      <c r="E102" s="118">
        <v>0</v>
      </c>
      <c r="F102" s="118">
        <v>1126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12867</v>
      </c>
      <c r="C103" s="108"/>
      <c r="D103" s="108">
        <f>AA86+AA88+AA90+AA99-D88-D93-D99</f>
        <v>554</v>
      </c>
      <c r="E103" s="108">
        <v>0</v>
      </c>
      <c r="F103" s="108">
        <f>Y86+Y88+Y90+Y99-F88-F93-F99</f>
        <v>9152</v>
      </c>
      <c r="G103" s="108"/>
      <c r="H103" s="108">
        <f>W86+W88+W90+W99-H88-H93-H99</f>
        <v>159</v>
      </c>
      <c r="I103" s="108"/>
      <c r="J103" s="108">
        <f>U86+U88+U90+U99-J88-J93-J99</f>
        <v>478</v>
      </c>
      <c r="K103" s="108"/>
      <c r="L103" s="108">
        <f>S86+S88+S90+S99-L88-L93-L99</f>
        <v>2524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8250</v>
      </c>
      <c r="C104" s="84"/>
      <c r="D104" s="83">
        <f>AA87+AA88+AA90+AA99-D88-D93-D99</f>
        <v>521</v>
      </c>
      <c r="E104" s="84">
        <v>0</v>
      </c>
      <c r="F104" s="83">
        <f>Y87+Y88+Y90+Y99-F88-F93-F99</f>
        <v>5303</v>
      </c>
      <c r="G104" s="84"/>
      <c r="H104" s="83">
        <f>W87+W88+W90+W99-H88-H93-H99</f>
        <v>-21</v>
      </c>
      <c r="I104" s="84"/>
      <c r="J104" s="83">
        <f>U87+U88+U90+U99-J88-J93-J99</f>
        <v>457</v>
      </c>
      <c r="K104" s="84"/>
      <c r="L104" s="83">
        <f>S87+S88+S90+S99-L88-L93-L99</f>
        <v>1990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2524</v>
      </c>
      <c r="T116" s="104"/>
      <c r="U116" s="104">
        <f>J103</f>
        <v>478</v>
      </c>
      <c r="V116" s="104"/>
      <c r="W116" s="104">
        <f>H103</f>
        <v>159</v>
      </c>
      <c r="X116" s="104"/>
      <c r="Y116" s="104">
        <f>F103</f>
        <v>9152</v>
      </c>
      <c r="Z116" s="104"/>
      <c r="AA116" s="104">
        <f>D103</f>
        <v>554</v>
      </c>
      <c r="AB116" s="104"/>
      <c r="AC116" s="104">
        <f>SUM(S116+U116+W116+Y116+AA116)</f>
        <v>12867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1990</v>
      </c>
      <c r="T117" s="90"/>
      <c r="U117" s="89">
        <f>J104</f>
        <v>457</v>
      </c>
      <c r="V117" s="90"/>
      <c r="W117" s="89">
        <f>H104</f>
        <v>-21</v>
      </c>
      <c r="X117" s="90"/>
      <c r="Y117" s="89">
        <f>F104</f>
        <v>5303</v>
      </c>
      <c r="Z117" s="90"/>
      <c r="AA117" s="89">
        <f>D104</f>
        <v>521</v>
      </c>
      <c r="AB117" s="90"/>
      <c r="AC117" s="89">
        <f>SUM(S117+U117+W117+Y117+AA117)</f>
        <v>8250</v>
      </c>
    </row>
    <row r="118" spans="2:29" s="7" customFormat="1" ht="12" customHeight="1">
      <c r="B118" s="104">
        <f>D118+F118+H118+J118+L118</f>
        <v>300</v>
      </c>
      <c r="C118" s="104"/>
      <c r="D118" s="104">
        <v>0</v>
      </c>
      <c r="E118" s="104">
        <v>0</v>
      </c>
      <c r="F118" s="104">
        <v>-1114</v>
      </c>
      <c r="G118" s="104"/>
      <c r="H118" s="104">
        <v>0</v>
      </c>
      <c r="I118" s="104"/>
      <c r="J118" s="104">
        <v>0</v>
      </c>
      <c r="K118" s="104"/>
      <c r="L118" s="104">
        <v>1414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12567</v>
      </c>
      <c r="C121" s="108"/>
      <c r="D121" s="108">
        <f>AA116-D118</f>
        <v>554</v>
      </c>
      <c r="E121" s="108">
        <v>0</v>
      </c>
      <c r="F121" s="108">
        <f>Y116-F118</f>
        <v>10266</v>
      </c>
      <c r="G121" s="108"/>
      <c r="H121" s="108">
        <f>W116-H118</f>
        <v>159</v>
      </c>
      <c r="I121" s="108"/>
      <c r="J121" s="108">
        <f>U116-J118</f>
        <v>478</v>
      </c>
      <c r="K121" s="108"/>
      <c r="L121" s="108">
        <f>S116-L118</f>
        <v>1110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7950</v>
      </c>
      <c r="C122" s="84"/>
      <c r="D122" s="83">
        <f>AA117-D118</f>
        <v>521</v>
      </c>
      <c r="E122" s="84">
        <v>0</v>
      </c>
      <c r="F122" s="83">
        <f>Y117-F118</f>
        <v>6417</v>
      </c>
      <c r="G122" s="84"/>
      <c r="H122" s="83">
        <f>W117-H118</f>
        <v>-21</v>
      </c>
      <c r="I122" s="84"/>
      <c r="J122" s="83">
        <f>U117-J118</f>
        <v>457</v>
      </c>
      <c r="K122" s="84"/>
      <c r="L122" s="83">
        <f>S117-L118</f>
        <v>576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576</v>
      </c>
      <c r="T135" s="90"/>
      <c r="U135" s="89">
        <f>J122</f>
        <v>457</v>
      </c>
      <c r="V135" s="90"/>
      <c r="W135" s="89">
        <f>H122</f>
        <v>-21</v>
      </c>
      <c r="X135" s="90"/>
      <c r="Y135" s="89">
        <f>F122</f>
        <v>6417</v>
      </c>
      <c r="Z135" s="90"/>
      <c r="AA135" s="89">
        <f>D122</f>
        <v>521</v>
      </c>
      <c r="AB135" s="90"/>
      <c r="AC135" s="89">
        <f>SUM(S135+U135+W135+Y135+AA135)</f>
        <v>7950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81</v>
      </c>
      <c r="T136" s="104"/>
      <c r="U136" s="104">
        <f>U137+U138+U139</f>
        <v>297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aca="true" t="shared" si="2" ref="AC136:AC143">SUM(S136+U136+W136+Y136+AA136)</f>
        <v>378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81</v>
      </c>
      <c r="T139" s="73"/>
      <c r="U139" s="102">
        <v>297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378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-81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-1685</v>
      </c>
      <c r="Z140" s="104"/>
      <c r="AA140" s="104">
        <f>AA141+AA142+AA143</f>
        <v>0</v>
      </c>
      <c r="AB140" s="104"/>
      <c r="AC140" s="104">
        <f t="shared" si="2"/>
        <v>-1766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-81</v>
      </c>
      <c r="T143" s="118"/>
      <c r="U143" s="118">
        <v>0</v>
      </c>
      <c r="V143" s="118"/>
      <c r="W143" s="118">
        <v>0</v>
      </c>
      <c r="X143" s="118"/>
      <c r="Y143" s="118">
        <v>-1685</v>
      </c>
      <c r="Z143" s="118"/>
      <c r="AA143" s="118">
        <v>0</v>
      </c>
      <c r="AB143" s="118"/>
      <c r="AC143" s="118">
        <f t="shared" si="2"/>
        <v>-1766</v>
      </c>
    </row>
    <row r="144" spans="2:29" s="15" customFormat="1" ht="12" customHeight="1">
      <c r="B144" s="136">
        <f>D144+F144+H144+J144+L144</f>
        <v>6562</v>
      </c>
      <c r="C144" s="136"/>
      <c r="D144" s="136">
        <f>AA135+AA136+AA140</f>
        <v>521</v>
      </c>
      <c r="E144" s="136"/>
      <c r="F144" s="136">
        <f>Y135+Y136+Y140</f>
        <v>4732</v>
      </c>
      <c r="G144" s="136"/>
      <c r="H144" s="136">
        <f>W135+W136+W140</f>
        <v>-21</v>
      </c>
      <c r="I144" s="136"/>
      <c r="J144" s="136">
        <f>U135+U136+U140</f>
        <v>754</v>
      </c>
      <c r="K144" s="136"/>
      <c r="L144" s="136">
        <f>S135+S136+S140</f>
        <v>576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576</v>
      </c>
      <c r="T158" s="142"/>
      <c r="U158" s="142">
        <f>J144</f>
        <v>754</v>
      </c>
      <c r="V158" s="142"/>
      <c r="W158" s="142">
        <f>H144</f>
        <v>-21</v>
      </c>
      <c r="X158" s="142"/>
      <c r="Y158" s="142">
        <f>F144</f>
        <v>4732</v>
      </c>
      <c r="Z158" s="142"/>
      <c r="AA158" s="142">
        <f>D144</f>
        <v>521</v>
      </c>
      <c r="AB158" s="142"/>
      <c r="AC158" s="142">
        <f>SUM(S158+U158+W158+Y158+AA158)</f>
        <v>6562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3347</v>
      </c>
      <c r="C161" s="69"/>
      <c r="D161" s="145">
        <f>D162+D164</f>
        <v>-731</v>
      </c>
      <c r="E161" s="146"/>
      <c r="F161" s="145">
        <f>F162+F164</f>
        <v>2719</v>
      </c>
      <c r="G161" s="146"/>
      <c r="H161" s="145">
        <f>H162+H164</f>
        <v>1187</v>
      </c>
      <c r="I161" s="146"/>
      <c r="J161" s="145">
        <f>J162+J164</f>
        <v>57</v>
      </c>
      <c r="K161" s="146"/>
      <c r="L161" s="145">
        <f>L162+L164</f>
        <v>115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4114</v>
      </c>
      <c r="C162" s="118"/>
      <c r="D162" s="118">
        <v>36</v>
      </c>
      <c r="E162" s="118">
        <v>0</v>
      </c>
      <c r="F162" s="118">
        <v>2719</v>
      </c>
      <c r="G162" s="118"/>
      <c r="H162" s="118">
        <v>1187</v>
      </c>
      <c r="I162" s="118"/>
      <c r="J162" s="118">
        <v>57</v>
      </c>
      <c r="K162" s="118"/>
      <c r="L162" s="118">
        <v>115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-4617</v>
      </c>
      <c r="C163" s="104"/>
      <c r="D163" s="104">
        <v>-33</v>
      </c>
      <c r="E163" s="104">
        <v>0</v>
      </c>
      <c r="F163" s="104">
        <v>-3849</v>
      </c>
      <c r="G163" s="104"/>
      <c r="H163" s="104">
        <v>-180</v>
      </c>
      <c r="I163" s="104"/>
      <c r="J163" s="104">
        <v>-21</v>
      </c>
      <c r="K163" s="104"/>
      <c r="L163" s="104">
        <v>-534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-767</v>
      </c>
      <c r="C164" s="118"/>
      <c r="D164" s="118">
        <v>-767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7832</v>
      </c>
      <c r="C168" s="108"/>
      <c r="D168" s="108">
        <f>AA158-D161-D163-D165</f>
        <v>1285</v>
      </c>
      <c r="E168" s="108">
        <v>0</v>
      </c>
      <c r="F168" s="108">
        <f>Y158-F161-F163-F165</f>
        <v>5862</v>
      </c>
      <c r="G168" s="108"/>
      <c r="H168" s="108">
        <f>W158-H161-H163-H165</f>
        <v>-1028</v>
      </c>
      <c r="I168" s="108"/>
      <c r="J168" s="108">
        <f>U158-J161-J163-J165</f>
        <v>718</v>
      </c>
      <c r="K168" s="108"/>
      <c r="L168" s="108">
        <f>S158-L161-L163-L165</f>
        <v>995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15620</v>
      </c>
      <c r="T20" s="68"/>
      <c r="U20" s="68">
        <f>SUM(U21:U23)</f>
        <v>7136</v>
      </c>
      <c r="V20" s="69"/>
      <c r="W20" s="68">
        <f>SUM(W21:W23)</f>
        <v>1154</v>
      </c>
      <c r="X20" s="69"/>
      <c r="Y20" s="68">
        <f>SUM(Y21:Y23)</f>
        <v>41344</v>
      </c>
      <c r="Z20" s="69"/>
      <c r="AA20" s="68">
        <f>SUM(AA21:AA23)</f>
        <v>449</v>
      </c>
      <c r="AB20" s="69"/>
      <c r="AC20" s="68">
        <f>SUM(S20+U20+W20+Y20+AA20)</f>
        <v>65703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15620</v>
      </c>
      <c r="T21" s="73"/>
      <c r="U21" s="73">
        <v>7136</v>
      </c>
      <c r="V21" s="74"/>
      <c r="W21" s="73">
        <v>1154</v>
      </c>
      <c r="X21" s="74"/>
      <c r="Y21" s="73">
        <v>41344</v>
      </c>
      <c r="Z21" s="74"/>
      <c r="AA21" s="73">
        <v>449</v>
      </c>
      <c r="AB21" s="74"/>
      <c r="AC21" s="73">
        <f>SUM(S21+U21+W21+Y21+AA21)</f>
        <v>65703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25439</v>
      </c>
      <c r="C24" s="66"/>
      <c r="D24" s="65">
        <v>208</v>
      </c>
      <c r="E24" s="66" t="s">
        <v>34</v>
      </c>
      <c r="F24" s="65">
        <v>10250</v>
      </c>
      <c r="G24" s="66"/>
      <c r="H24" s="65">
        <v>641</v>
      </c>
      <c r="I24" s="66"/>
      <c r="J24" s="65">
        <v>4571</v>
      </c>
      <c r="K24" s="66"/>
      <c r="L24" s="65">
        <v>9769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40264</v>
      </c>
      <c r="C25" s="76"/>
      <c r="D25" s="75">
        <f>AA20-D24</f>
        <v>241</v>
      </c>
      <c r="E25" s="76" t="s">
        <v>34</v>
      </c>
      <c r="F25" s="75">
        <f>Y20-F24</f>
        <v>31094</v>
      </c>
      <c r="G25" s="76"/>
      <c r="H25" s="75">
        <f>W20-H24</f>
        <v>513</v>
      </c>
      <c r="I25" s="76"/>
      <c r="J25" s="75">
        <f>U20-J24</f>
        <v>2565</v>
      </c>
      <c r="K25" s="76"/>
      <c r="L25" s="75">
        <f>S20-L24</f>
        <v>5851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4924</v>
      </c>
      <c r="C26" s="82"/>
      <c r="D26" s="65">
        <v>35</v>
      </c>
      <c r="E26" s="66" t="s">
        <v>34</v>
      </c>
      <c r="F26" s="65">
        <v>4086</v>
      </c>
      <c r="G26" s="66"/>
      <c r="H26" s="65">
        <v>224</v>
      </c>
      <c r="I26" s="66"/>
      <c r="J26" s="65">
        <v>24</v>
      </c>
      <c r="K26" s="66"/>
      <c r="L26" s="65">
        <v>555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35340</v>
      </c>
      <c r="C27" s="84"/>
      <c r="D27" s="83">
        <f>D25-D26</f>
        <v>206</v>
      </c>
      <c r="E27" s="84" t="s">
        <v>34</v>
      </c>
      <c r="F27" s="83">
        <f>F25-F26</f>
        <v>27008</v>
      </c>
      <c r="G27" s="84"/>
      <c r="H27" s="83">
        <f>H25-H26</f>
        <v>289</v>
      </c>
      <c r="I27" s="84"/>
      <c r="J27" s="83">
        <f>J25-J26</f>
        <v>2541</v>
      </c>
      <c r="K27" s="84"/>
      <c r="L27" s="83">
        <f>L25-L26</f>
        <v>5296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5851</v>
      </c>
      <c r="T39" s="68"/>
      <c r="U39" s="68">
        <f>J25</f>
        <v>2565</v>
      </c>
      <c r="V39" s="54"/>
      <c r="W39" s="68">
        <f>H25</f>
        <v>513</v>
      </c>
      <c r="X39" s="54"/>
      <c r="Y39" s="68">
        <f>F25</f>
        <v>31094</v>
      </c>
      <c r="Z39" s="54"/>
      <c r="AA39" s="68">
        <f>D25</f>
        <v>241</v>
      </c>
      <c r="AB39" s="54"/>
      <c r="AC39" s="68">
        <f>SUM(S39+U39+W39+Y39+AA39)</f>
        <v>40264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5296</v>
      </c>
      <c r="T40" s="90"/>
      <c r="U40" s="89">
        <f>J27</f>
        <v>2541</v>
      </c>
      <c r="V40" s="94"/>
      <c r="W40" s="89">
        <f>H27</f>
        <v>289</v>
      </c>
      <c r="X40" s="94"/>
      <c r="Y40" s="89">
        <f>F27</f>
        <v>27008</v>
      </c>
      <c r="Z40" s="94"/>
      <c r="AA40" s="89">
        <f>D27</f>
        <v>206</v>
      </c>
      <c r="AB40" s="94"/>
      <c r="AC40" s="89">
        <f>SUM(S40+U40+W40+Y40+AA40)</f>
        <v>35340</v>
      </c>
    </row>
    <row r="41" spans="2:29" s="15" customFormat="1" ht="12" customHeight="1">
      <c r="B41" s="81">
        <f>D41+F41+H41+J41+L41</f>
        <v>20185</v>
      </c>
      <c r="C41" s="68"/>
      <c r="D41" s="81">
        <f>D42+D43</f>
        <v>205</v>
      </c>
      <c r="E41" s="66">
        <v>0</v>
      </c>
      <c r="F41" s="81">
        <f>F42+F43</f>
        <v>16076</v>
      </c>
      <c r="G41" s="66"/>
      <c r="H41" s="81">
        <f>H42+H43</f>
        <v>289</v>
      </c>
      <c r="I41" s="66"/>
      <c r="J41" s="81">
        <f>J42+J43</f>
        <v>1058</v>
      </c>
      <c r="K41" s="66"/>
      <c r="L41" s="81">
        <f>L42+L43</f>
        <v>2557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15225</v>
      </c>
      <c r="C42" s="82"/>
      <c r="D42" s="96">
        <v>170</v>
      </c>
      <c r="E42" s="67">
        <v>0</v>
      </c>
      <c r="F42" s="96">
        <v>11861</v>
      </c>
      <c r="G42" s="67"/>
      <c r="H42" s="96">
        <v>241</v>
      </c>
      <c r="I42" s="67"/>
      <c r="J42" s="96">
        <v>888</v>
      </c>
      <c r="K42" s="67"/>
      <c r="L42" s="96">
        <v>2065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4960</v>
      </c>
      <c r="C43" s="68"/>
      <c r="D43" s="96">
        <f>D45+D46</f>
        <v>35</v>
      </c>
      <c r="E43" s="66">
        <v>0</v>
      </c>
      <c r="F43" s="96">
        <f>F45+F46</f>
        <v>4215</v>
      </c>
      <c r="G43" s="66"/>
      <c r="H43" s="96">
        <f>H45+H46</f>
        <v>48</v>
      </c>
      <c r="I43" s="66"/>
      <c r="J43" s="96">
        <f>J45+J46</f>
        <v>170</v>
      </c>
      <c r="K43" s="66"/>
      <c r="L43" s="96">
        <f>L45+L46</f>
        <v>492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3904</v>
      </c>
      <c r="C45" s="70"/>
      <c r="D45" s="70">
        <v>35</v>
      </c>
      <c r="E45" s="70">
        <v>0</v>
      </c>
      <c r="F45" s="70">
        <v>3159</v>
      </c>
      <c r="G45" s="70"/>
      <c r="H45" s="70">
        <v>48</v>
      </c>
      <c r="I45" s="70"/>
      <c r="J45" s="70">
        <v>170</v>
      </c>
      <c r="K45" s="70"/>
      <c r="L45" s="70">
        <v>492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1056</v>
      </c>
      <c r="C46" s="73"/>
      <c r="D46" s="102">
        <v>0</v>
      </c>
      <c r="E46" s="71">
        <v>0</v>
      </c>
      <c r="F46" s="102">
        <v>1056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400</v>
      </c>
      <c r="C47" s="104"/>
      <c r="D47" s="104">
        <v>1</v>
      </c>
      <c r="E47" s="104">
        <v>0</v>
      </c>
      <c r="F47" s="104">
        <v>303</v>
      </c>
      <c r="G47" s="104"/>
      <c r="H47" s="104">
        <v>38</v>
      </c>
      <c r="I47" s="104"/>
      <c r="J47" s="104">
        <v>12</v>
      </c>
      <c r="K47" s="104"/>
      <c r="L47" s="104">
        <v>46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-115</v>
      </c>
      <c r="C49" s="104"/>
      <c r="D49" s="104">
        <v>0</v>
      </c>
      <c r="E49" s="104">
        <v>0</v>
      </c>
      <c r="F49" s="104">
        <v>-79</v>
      </c>
      <c r="G49" s="104"/>
      <c r="H49" s="104">
        <v>-3</v>
      </c>
      <c r="I49" s="104"/>
      <c r="J49" s="104">
        <v>-8</v>
      </c>
      <c r="K49" s="104"/>
      <c r="L49" s="104">
        <v>-25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19794</v>
      </c>
      <c r="C50" s="108"/>
      <c r="D50" s="108">
        <f>AA39-D41-D47-D49</f>
        <v>35</v>
      </c>
      <c r="E50" s="108">
        <v>0</v>
      </c>
      <c r="F50" s="108">
        <f>Y39-F41-F47-F49</f>
        <v>14794</v>
      </c>
      <c r="G50" s="108"/>
      <c r="H50" s="108">
        <f>W39-H41-H47-H49</f>
        <v>189</v>
      </c>
      <c r="I50" s="108"/>
      <c r="J50" s="108">
        <f>U39-J41-J47-J49</f>
        <v>1503</v>
      </c>
      <c r="K50" s="108"/>
      <c r="L50" s="108">
        <f>S39-L41-L47-L49</f>
        <v>3273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14870</v>
      </c>
      <c r="C51" s="84"/>
      <c r="D51" s="83">
        <f>AA40-D41-D47-D49</f>
        <v>0</v>
      </c>
      <c r="E51" s="84">
        <v>0</v>
      </c>
      <c r="F51" s="83">
        <f>Y40-F41-F47-F49</f>
        <v>10708</v>
      </c>
      <c r="G51" s="84"/>
      <c r="H51" s="83">
        <f>W40-H41-H47-H49</f>
        <v>-35</v>
      </c>
      <c r="I51" s="84"/>
      <c r="J51" s="83">
        <f>U40-J41-J47-J49</f>
        <v>1479</v>
      </c>
      <c r="K51" s="84"/>
      <c r="L51" s="83">
        <f>S40-L41-L47-L49</f>
        <v>2718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3273</v>
      </c>
      <c r="T63" s="68"/>
      <c r="U63" s="68">
        <f>J50</f>
        <v>1503</v>
      </c>
      <c r="V63" s="54"/>
      <c r="W63" s="68">
        <f>H50</f>
        <v>189</v>
      </c>
      <c r="X63" s="54"/>
      <c r="Y63" s="68">
        <f>F50</f>
        <v>14794</v>
      </c>
      <c r="Z63" s="54"/>
      <c r="AA63" s="68">
        <f>D50</f>
        <v>35</v>
      </c>
      <c r="AB63" s="54"/>
      <c r="AC63" s="68">
        <f aca="true" t="shared" si="0" ref="AC63:AC68">SUM(S63+U63+W63+Y63+AA63)</f>
        <v>19794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2718</v>
      </c>
      <c r="T64" s="90"/>
      <c r="U64" s="89">
        <f>J51</f>
        <v>1479</v>
      </c>
      <c r="V64" s="94"/>
      <c r="W64" s="89">
        <f>H51</f>
        <v>-35</v>
      </c>
      <c r="X64" s="94"/>
      <c r="Y64" s="89">
        <f>F51</f>
        <v>10708</v>
      </c>
      <c r="Z64" s="94"/>
      <c r="AA64" s="89">
        <f>D51</f>
        <v>0</v>
      </c>
      <c r="AB64" s="94"/>
      <c r="AC64" s="89">
        <f t="shared" si="0"/>
        <v>14870</v>
      </c>
    </row>
    <row r="65" spans="2:29" s="15" customFormat="1" ht="12" customHeight="1">
      <c r="B65" s="104">
        <f>D65+F65+H65+J65+L65</f>
        <v>106401</v>
      </c>
      <c r="C65" s="104"/>
      <c r="D65" s="104">
        <f>D66+D67+D68+D70+D72</f>
        <v>2586</v>
      </c>
      <c r="E65" s="104">
        <v>0</v>
      </c>
      <c r="F65" s="104">
        <f>F66+F67+F68+F70+F72</f>
        <v>69229</v>
      </c>
      <c r="G65" s="104"/>
      <c r="H65" s="104">
        <f>H66+H67+H68+H70+H72</f>
        <v>19432</v>
      </c>
      <c r="I65" s="104"/>
      <c r="J65" s="104">
        <f>J66+J67+J68+J70+J72</f>
        <v>797</v>
      </c>
      <c r="K65" s="104"/>
      <c r="L65" s="104">
        <f>L66+L67+L68+L70+L72</f>
        <v>14357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13590</v>
      </c>
      <c r="T65" s="104"/>
      <c r="U65" s="104">
        <f>U66+U67+U68+U70+U72</f>
        <v>354</v>
      </c>
      <c r="V65" s="104"/>
      <c r="W65" s="104">
        <f>W66+W67+W68+W70+W72</f>
        <v>19502</v>
      </c>
      <c r="X65" s="104"/>
      <c r="Y65" s="104">
        <f>Y66+Y67+Y68+Y70+Y72</f>
        <v>74866</v>
      </c>
      <c r="Z65" s="104"/>
      <c r="AA65" s="104">
        <f>AA66+AA67+AA68+AA70+AA72</f>
        <v>3100</v>
      </c>
      <c r="AB65" s="104"/>
      <c r="AC65" s="104">
        <f t="shared" si="0"/>
        <v>111412</v>
      </c>
    </row>
    <row r="66" spans="2:29" s="19" customFormat="1" ht="12" customHeight="1">
      <c r="B66" s="118">
        <f>D66+F66+H66+J66+L66</f>
        <v>83272</v>
      </c>
      <c r="C66" s="118"/>
      <c r="D66" s="118">
        <v>1360</v>
      </c>
      <c r="E66" s="118">
        <v>0</v>
      </c>
      <c r="F66" s="118">
        <v>62081</v>
      </c>
      <c r="G66" s="118"/>
      <c r="H66" s="118">
        <v>17693</v>
      </c>
      <c r="I66" s="118"/>
      <c r="J66" s="118">
        <v>16</v>
      </c>
      <c r="K66" s="118"/>
      <c r="L66" s="118">
        <v>2122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12501</v>
      </c>
      <c r="T66" s="118"/>
      <c r="U66" s="118">
        <v>343</v>
      </c>
      <c r="V66" s="118"/>
      <c r="W66" s="118">
        <v>18056</v>
      </c>
      <c r="X66" s="118"/>
      <c r="Y66" s="118">
        <v>63743</v>
      </c>
      <c r="Z66" s="118"/>
      <c r="AA66" s="118">
        <v>3080</v>
      </c>
      <c r="AB66" s="118"/>
      <c r="AC66" s="118">
        <f t="shared" si="0"/>
        <v>97723</v>
      </c>
    </row>
    <row r="67" spans="2:29" s="19" customFormat="1" ht="12" customHeight="1">
      <c r="B67" s="118">
        <f>D67+F67+H67+J67+L67</f>
        <v>12100</v>
      </c>
      <c r="C67" s="118"/>
      <c r="D67" s="118">
        <v>1226</v>
      </c>
      <c r="E67" s="118">
        <v>0</v>
      </c>
      <c r="F67" s="118">
        <v>6254</v>
      </c>
      <c r="G67" s="118"/>
      <c r="H67" s="118">
        <v>1739</v>
      </c>
      <c r="I67" s="118"/>
      <c r="J67" s="118">
        <v>781</v>
      </c>
      <c r="K67" s="118"/>
      <c r="L67" s="118">
        <v>2100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1089</v>
      </c>
      <c r="T67" s="118"/>
      <c r="U67" s="118">
        <v>11</v>
      </c>
      <c r="V67" s="118"/>
      <c r="W67" s="118">
        <v>1446</v>
      </c>
      <c r="X67" s="118"/>
      <c r="Y67" s="118">
        <v>9359</v>
      </c>
      <c r="Z67" s="118"/>
      <c r="AA67" s="118">
        <v>20</v>
      </c>
      <c r="AB67" s="118"/>
      <c r="AC67" s="118">
        <f t="shared" si="0"/>
        <v>11925</v>
      </c>
    </row>
    <row r="68" spans="2:29" s="19" customFormat="1" ht="12" customHeight="1">
      <c r="B68" s="118">
        <f>D68+F68+H68+J68+L68</f>
        <v>280</v>
      </c>
      <c r="C68" s="118"/>
      <c r="D68" s="118">
        <v>0</v>
      </c>
      <c r="E68" s="118">
        <v>0</v>
      </c>
      <c r="F68" s="118">
        <v>280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1764</v>
      </c>
      <c r="Z68" s="118"/>
      <c r="AA68" s="118">
        <v>0</v>
      </c>
      <c r="AB68" s="118"/>
      <c r="AC68" s="118">
        <f t="shared" si="0"/>
        <v>1764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10749</v>
      </c>
      <c r="C70" s="118"/>
      <c r="D70" s="118">
        <v>0</v>
      </c>
      <c r="E70" s="118">
        <v>0</v>
      </c>
      <c r="F70" s="118">
        <v>614</v>
      </c>
      <c r="G70" s="118"/>
      <c r="H70" s="118">
        <v>0</v>
      </c>
      <c r="I70" s="118"/>
      <c r="J70" s="118">
        <v>0</v>
      </c>
      <c r="K70" s="118"/>
      <c r="L70" s="118">
        <v>10135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24805</v>
      </c>
      <c r="C73" s="108"/>
      <c r="D73" s="108">
        <f>AA63+AA65-D65</f>
        <v>549</v>
      </c>
      <c r="E73" s="108">
        <v>0</v>
      </c>
      <c r="F73" s="108">
        <f>Y63+Y65-F65</f>
        <v>20431</v>
      </c>
      <c r="G73" s="108"/>
      <c r="H73" s="108">
        <f>W63+W65-H65</f>
        <v>259</v>
      </c>
      <c r="I73" s="108"/>
      <c r="J73" s="108">
        <f>U63+U65-J65</f>
        <v>1060</v>
      </c>
      <c r="K73" s="108"/>
      <c r="L73" s="108">
        <f>S63+S65-L65</f>
        <v>2506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19881</v>
      </c>
      <c r="C74" s="84"/>
      <c r="D74" s="83">
        <f>AA64+AA65-D65</f>
        <v>514</v>
      </c>
      <c r="E74" s="84">
        <v>0</v>
      </c>
      <c r="F74" s="83">
        <f>Y64+Y65-F65</f>
        <v>16345</v>
      </c>
      <c r="G74" s="84"/>
      <c r="H74" s="83">
        <f>W64+W65-H65</f>
        <v>35</v>
      </c>
      <c r="I74" s="84"/>
      <c r="J74" s="83">
        <f>U64+U65-J65</f>
        <v>1036</v>
      </c>
      <c r="K74" s="84"/>
      <c r="L74" s="83">
        <f>S64+S65-L65</f>
        <v>1951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2506</v>
      </c>
      <c r="T86" s="104"/>
      <c r="U86" s="104">
        <f>J73</f>
        <v>1060</v>
      </c>
      <c r="V86" s="104"/>
      <c r="W86" s="104">
        <f>H73</f>
        <v>259</v>
      </c>
      <c r="X86" s="104"/>
      <c r="Y86" s="104">
        <f>F73</f>
        <v>20431</v>
      </c>
      <c r="Z86" s="104"/>
      <c r="AA86" s="104">
        <f>D73</f>
        <v>549</v>
      </c>
      <c r="AB86" s="104"/>
      <c r="AC86" s="104">
        <f>SUM(S86+U86+W86+Y86+AA86)</f>
        <v>24805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1951</v>
      </c>
      <c r="T87" s="90"/>
      <c r="U87" s="89">
        <f>J74</f>
        <v>1036</v>
      </c>
      <c r="V87" s="90"/>
      <c r="W87" s="89">
        <f>H74</f>
        <v>35</v>
      </c>
      <c r="X87" s="90"/>
      <c r="Y87" s="89">
        <f>F74</f>
        <v>16345</v>
      </c>
      <c r="Z87" s="90"/>
      <c r="AA87" s="89">
        <f>D74</f>
        <v>514</v>
      </c>
      <c r="AB87" s="90"/>
      <c r="AC87" s="89">
        <f>SUM(S87+U87+W87+Y87+AA87)</f>
        <v>19881</v>
      </c>
    </row>
    <row r="88" spans="2:29" s="6" customFormat="1" ht="12" customHeight="1">
      <c r="B88" s="104">
        <f>D88+F88+H88+J88+L88</f>
        <v>7526</v>
      </c>
      <c r="C88" s="104"/>
      <c r="D88" s="104">
        <v>0</v>
      </c>
      <c r="E88" s="104">
        <v>0</v>
      </c>
      <c r="F88" s="104">
        <v>4943</v>
      </c>
      <c r="G88" s="104"/>
      <c r="H88" s="104">
        <v>319</v>
      </c>
      <c r="I88" s="104"/>
      <c r="J88" s="104">
        <v>611</v>
      </c>
      <c r="K88" s="104"/>
      <c r="L88" s="104">
        <v>1653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4666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1894</v>
      </c>
      <c r="Z90" s="104"/>
      <c r="AA90" s="104">
        <f>AA91+AA92</f>
        <v>0</v>
      </c>
      <c r="AB90" s="104"/>
      <c r="AC90" s="104">
        <f>SUM(S90+U90+W90+Y90+AA90)</f>
        <v>6560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4666</v>
      </c>
      <c r="T91" s="118"/>
      <c r="U91" s="118">
        <v>0</v>
      </c>
      <c r="V91" s="118"/>
      <c r="W91" s="118">
        <v>0</v>
      </c>
      <c r="X91" s="118"/>
      <c r="Y91" s="118">
        <v>838</v>
      </c>
      <c r="Z91" s="118"/>
      <c r="AA91" s="118">
        <v>0</v>
      </c>
      <c r="AB91" s="118"/>
      <c r="AC91" s="118">
        <f>SUM(S91+U91+W91+Y91+AA91)</f>
        <v>5504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1056</v>
      </c>
      <c r="Z92" s="73"/>
      <c r="AA92" s="102">
        <v>0</v>
      </c>
      <c r="AB92" s="73"/>
      <c r="AC92" s="102">
        <f>SUM(S92+U92+W92+Y92+AA92)</f>
        <v>1056</v>
      </c>
    </row>
    <row r="93" spans="2:29" s="15" customFormat="1" ht="12" customHeight="1">
      <c r="B93" s="104">
        <f>D93+F93+H93+J93+L93</f>
        <v>5675</v>
      </c>
      <c r="C93" s="104"/>
      <c r="D93" s="104">
        <f>D95+D97</f>
        <v>0</v>
      </c>
      <c r="E93" s="104">
        <v>0</v>
      </c>
      <c r="F93" s="104">
        <f>F95+F97</f>
        <v>3292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2383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4619</v>
      </c>
      <c r="C95" s="118"/>
      <c r="D95" s="118">
        <v>0</v>
      </c>
      <c r="E95" s="118">
        <v>0</v>
      </c>
      <c r="F95" s="118">
        <v>2236</v>
      </c>
      <c r="G95" s="118"/>
      <c r="H95" s="118">
        <v>0</v>
      </c>
      <c r="I95" s="118"/>
      <c r="J95" s="118">
        <v>0</v>
      </c>
      <c r="K95" s="118"/>
      <c r="L95" s="118">
        <v>2383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1056</v>
      </c>
      <c r="C97" s="118"/>
      <c r="D97" s="118">
        <v>0</v>
      </c>
      <c r="E97" s="118">
        <v>0</v>
      </c>
      <c r="F97" s="118">
        <v>1056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21634</v>
      </c>
      <c r="C99" s="104"/>
      <c r="D99" s="104">
        <f>D100+D101+D102</f>
        <v>4</v>
      </c>
      <c r="E99" s="104">
        <v>0</v>
      </c>
      <c r="F99" s="104">
        <f>F100+F101+F102</f>
        <v>1360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20265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20258</v>
      </c>
      <c r="T99" s="104"/>
      <c r="U99" s="104">
        <f>U100+U101+U102</f>
        <v>2</v>
      </c>
      <c r="V99" s="104"/>
      <c r="W99" s="104">
        <f>W100+W101+W102</f>
        <v>0</v>
      </c>
      <c r="X99" s="104"/>
      <c r="Y99" s="104">
        <f>Y100+Y101+Y102</f>
        <v>10</v>
      </c>
      <c r="Z99" s="104"/>
      <c r="AA99" s="104">
        <f>AA100+AA101+AA102</f>
        <v>0</v>
      </c>
      <c r="AB99" s="104"/>
      <c r="AC99" s="104">
        <f>SUM(S99+U99+W99+Y99+AA99)</f>
        <v>20270</v>
      </c>
    </row>
    <row r="100" spans="2:29" s="19" customFormat="1" ht="12" customHeight="1">
      <c r="B100" s="118">
        <f t="shared" si="1"/>
        <v>73</v>
      </c>
      <c r="C100" s="118"/>
      <c r="D100" s="118">
        <v>0</v>
      </c>
      <c r="E100" s="118">
        <v>0</v>
      </c>
      <c r="F100" s="118">
        <v>59</v>
      </c>
      <c r="G100" s="118"/>
      <c r="H100" s="118">
        <v>0</v>
      </c>
      <c r="I100" s="118"/>
      <c r="J100" s="118">
        <v>5</v>
      </c>
      <c r="K100" s="118"/>
      <c r="L100" s="118">
        <v>9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20256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20256</v>
      </c>
    </row>
    <row r="101" spans="2:29" s="19" customFormat="1" ht="12" customHeight="1">
      <c r="B101" s="118">
        <f t="shared" si="1"/>
        <v>20256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20256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2</v>
      </c>
      <c r="T101" s="118"/>
      <c r="U101" s="118">
        <v>2</v>
      </c>
      <c r="V101" s="118"/>
      <c r="W101" s="118">
        <v>0</v>
      </c>
      <c r="X101" s="118"/>
      <c r="Y101" s="118">
        <v>10</v>
      </c>
      <c r="Z101" s="118"/>
      <c r="AA101" s="118">
        <v>0</v>
      </c>
      <c r="AB101" s="118"/>
      <c r="AC101" s="118">
        <f>SUM(S101+U101+W101+Y101+AA101)</f>
        <v>14</v>
      </c>
    </row>
    <row r="102" spans="2:29" s="19" customFormat="1" ht="12" customHeight="1">
      <c r="B102" s="118">
        <f t="shared" si="1"/>
        <v>1305</v>
      </c>
      <c r="C102" s="118"/>
      <c r="D102" s="118">
        <v>4</v>
      </c>
      <c r="E102" s="118">
        <v>0</v>
      </c>
      <c r="F102" s="118">
        <v>1301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16800</v>
      </c>
      <c r="C103" s="108"/>
      <c r="D103" s="108">
        <f>AA86+AA88+AA90+AA99-D88-D93-D99</f>
        <v>545</v>
      </c>
      <c r="E103" s="108">
        <v>0</v>
      </c>
      <c r="F103" s="108">
        <f>Y86+Y88+Y90+Y99-F88-F93-F99</f>
        <v>12740</v>
      </c>
      <c r="G103" s="108"/>
      <c r="H103" s="108">
        <f>W86+W88+W90+W99-H88-H93-H99</f>
        <v>-60</v>
      </c>
      <c r="I103" s="108"/>
      <c r="J103" s="108">
        <f>U86+U88+U90+U99-J88-J93-J99</f>
        <v>446</v>
      </c>
      <c r="K103" s="108"/>
      <c r="L103" s="108">
        <f>S86+S88+S90+S99-L88-L93-L99</f>
        <v>3129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11876</v>
      </c>
      <c r="C104" s="84"/>
      <c r="D104" s="83">
        <f>AA87+AA88+AA90+AA99-D88-D93-D99</f>
        <v>510</v>
      </c>
      <c r="E104" s="84">
        <v>0</v>
      </c>
      <c r="F104" s="83">
        <f>Y87+Y88+Y90+Y99-F88-F93-F99</f>
        <v>8654</v>
      </c>
      <c r="G104" s="84"/>
      <c r="H104" s="83">
        <f>W87+W88+W90+W99-H88-H93-H99</f>
        <v>-284</v>
      </c>
      <c r="I104" s="84"/>
      <c r="J104" s="83">
        <f>U87+U88+U90+U99-J88-J93-J99</f>
        <v>422</v>
      </c>
      <c r="K104" s="84"/>
      <c r="L104" s="83">
        <f>S87+S88+S90+S99-L88-L93-L99</f>
        <v>2574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3129</v>
      </c>
      <c r="T116" s="104"/>
      <c r="U116" s="104">
        <f>J103</f>
        <v>446</v>
      </c>
      <c r="V116" s="104"/>
      <c r="W116" s="104">
        <f>H103</f>
        <v>-60</v>
      </c>
      <c r="X116" s="104"/>
      <c r="Y116" s="104">
        <f>F103</f>
        <v>12740</v>
      </c>
      <c r="Z116" s="104"/>
      <c r="AA116" s="104">
        <f>D103</f>
        <v>545</v>
      </c>
      <c r="AB116" s="104"/>
      <c r="AC116" s="104">
        <f>SUM(S116+U116+W116+Y116+AA116)</f>
        <v>16800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2574</v>
      </c>
      <c r="T117" s="90"/>
      <c r="U117" s="89">
        <f>J104</f>
        <v>422</v>
      </c>
      <c r="V117" s="90"/>
      <c r="W117" s="89">
        <f>H104</f>
        <v>-284</v>
      </c>
      <c r="X117" s="90"/>
      <c r="Y117" s="89">
        <f>F104</f>
        <v>8654</v>
      </c>
      <c r="Z117" s="90"/>
      <c r="AA117" s="89">
        <f>D104</f>
        <v>510</v>
      </c>
      <c r="AB117" s="90"/>
      <c r="AC117" s="89">
        <f>SUM(S117+U117+W117+Y117+AA117)</f>
        <v>11876</v>
      </c>
    </row>
    <row r="118" spans="2:29" s="7" customFormat="1" ht="12" customHeight="1">
      <c r="B118" s="104">
        <f>D118+F118+H118+J118+L118</f>
        <v>885</v>
      </c>
      <c r="C118" s="104"/>
      <c r="D118" s="104">
        <v>0</v>
      </c>
      <c r="E118" s="104">
        <v>0</v>
      </c>
      <c r="F118" s="104">
        <v>-1398</v>
      </c>
      <c r="G118" s="104"/>
      <c r="H118" s="104">
        <v>0</v>
      </c>
      <c r="I118" s="104"/>
      <c r="J118" s="104">
        <v>0</v>
      </c>
      <c r="K118" s="104"/>
      <c r="L118" s="104">
        <v>2283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15915</v>
      </c>
      <c r="C121" s="108"/>
      <c r="D121" s="108">
        <f>AA116-D118</f>
        <v>545</v>
      </c>
      <c r="E121" s="108">
        <v>0</v>
      </c>
      <c r="F121" s="108">
        <f>Y116-F118</f>
        <v>14138</v>
      </c>
      <c r="G121" s="108"/>
      <c r="H121" s="108">
        <f>W116-H118</f>
        <v>-60</v>
      </c>
      <c r="I121" s="108"/>
      <c r="J121" s="108">
        <f>U116-J118</f>
        <v>446</v>
      </c>
      <c r="K121" s="108"/>
      <c r="L121" s="108">
        <f>S116-L118</f>
        <v>846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10991</v>
      </c>
      <c r="C122" s="84"/>
      <c r="D122" s="83">
        <f>AA117-D118</f>
        <v>510</v>
      </c>
      <c r="E122" s="84">
        <v>0</v>
      </c>
      <c r="F122" s="83">
        <f>Y117-F118</f>
        <v>10052</v>
      </c>
      <c r="G122" s="84"/>
      <c r="H122" s="83">
        <f>W117-H118</f>
        <v>-284</v>
      </c>
      <c r="I122" s="84"/>
      <c r="J122" s="83">
        <f>U117-J118</f>
        <v>422</v>
      </c>
      <c r="K122" s="84"/>
      <c r="L122" s="83">
        <f>S117-L118</f>
        <v>291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291</v>
      </c>
      <c r="T135" s="90"/>
      <c r="U135" s="89">
        <f>J122</f>
        <v>422</v>
      </c>
      <c r="V135" s="90"/>
      <c r="W135" s="89">
        <f>H122</f>
        <v>-284</v>
      </c>
      <c r="X135" s="90"/>
      <c r="Y135" s="89">
        <f>F122</f>
        <v>10052</v>
      </c>
      <c r="Z135" s="90"/>
      <c r="AA135" s="89">
        <f>D122</f>
        <v>510</v>
      </c>
      <c r="AB135" s="90"/>
      <c r="AC135" s="89">
        <f aca="true" t="shared" si="2" ref="AC135:AC143">SUM(S135+U135+W135+Y135+AA135)</f>
        <v>10991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58</v>
      </c>
      <c r="T136" s="104"/>
      <c r="U136" s="104">
        <f>U137+U138+U139</f>
        <v>329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387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58</v>
      </c>
      <c r="T139" s="73"/>
      <c r="U139" s="102">
        <v>329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387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-58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-2964</v>
      </c>
      <c r="Z140" s="104"/>
      <c r="AA140" s="104">
        <f>AA141+AA142+AA143</f>
        <v>0</v>
      </c>
      <c r="AB140" s="104"/>
      <c r="AC140" s="104">
        <f t="shared" si="2"/>
        <v>-3022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-58</v>
      </c>
      <c r="T143" s="118"/>
      <c r="U143" s="118">
        <v>0</v>
      </c>
      <c r="V143" s="118"/>
      <c r="W143" s="118">
        <v>0</v>
      </c>
      <c r="X143" s="118"/>
      <c r="Y143" s="118">
        <v>-2964</v>
      </c>
      <c r="Z143" s="118"/>
      <c r="AA143" s="118">
        <v>0</v>
      </c>
      <c r="AB143" s="118"/>
      <c r="AC143" s="118">
        <f t="shared" si="2"/>
        <v>-3022</v>
      </c>
    </row>
    <row r="144" spans="2:29" s="15" customFormat="1" ht="12" customHeight="1">
      <c r="B144" s="136">
        <f>D144+F144+H144+J144+L144</f>
        <v>8356</v>
      </c>
      <c r="C144" s="136"/>
      <c r="D144" s="136">
        <f>AA135+AA136+AA140</f>
        <v>510</v>
      </c>
      <c r="E144" s="136"/>
      <c r="F144" s="136">
        <f>Y135+Y136+Y140</f>
        <v>7088</v>
      </c>
      <c r="G144" s="136"/>
      <c r="H144" s="136">
        <f>W135+W136+W140</f>
        <v>-284</v>
      </c>
      <c r="I144" s="136"/>
      <c r="J144" s="136">
        <f>U135+U136+U140</f>
        <v>751</v>
      </c>
      <c r="K144" s="136"/>
      <c r="L144" s="136">
        <f>S135+S136+S140</f>
        <v>291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291</v>
      </c>
      <c r="T158" s="142"/>
      <c r="U158" s="142">
        <f>J144</f>
        <v>751</v>
      </c>
      <c r="V158" s="142"/>
      <c r="W158" s="142">
        <f>H144</f>
        <v>-284</v>
      </c>
      <c r="X158" s="142"/>
      <c r="Y158" s="142">
        <f>F144</f>
        <v>7088</v>
      </c>
      <c r="Z158" s="142"/>
      <c r="AA158" s="142">
        <f>D144</f>
        <v>510</v>
      </c>
      <c r="AB158" s="142"/>
      <c r="AC158" s="142">
        <f>SUM(S158+U158+W158+Y158+AA158)</f>
        <v>8356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6043</v>
      </c>
      <c r="C161" s="69"/>
      <c r="D161" s="145">
        <f>D162+D164</f>
        <v>-584</v>
      </c>
      <c r="E161" s="146"/>
      <c r="F161" s="145">
        <f>F162+F164</f>
        <v>4185</v>
      </c>
      <c r="G161" s="146"/>
      <c r="H161" s="145">
        <f>H162+H164</f>
        <v>1758</v>
      </c>
      <c r="I161" s="146"/>
      <c r="J161" s="145">
        <f>J162+J164</f>
        <v>104</v>
      </c>
      <c r="K161" s="146"/>
      <c r="L161" s="145">
        <f>L162+L164</f>
        <v>580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6667</v>
      </c>
      <c r="C162" s="118"/>
      <c r="D162" s="118">
        <v>40</v>
      </c>
      <c r="E162" s="118">
        <v>0</v>
      </c>
      <c r="F162" s="118">
        <v>4185</v>
      </c>
      <c r="G162" s="118"/>
      <c r="H162" s="118">
        <v>1758</v>
      </c>
      <c r="I162" s="118"/>
      <c r="J162" s="118">
        <v>104</v>
      </c>
      <c r="K162" s="118"/>
      <c r="L162" s="118">
        <v>580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-4924</v>
      </c>
      <c r="C163" s="104"/>
      <c r="D163" s="104">
        <v>-35</v>
      </c>
      <c r="E163" s="104">
        <v>0</v>
      </c>
      <c r="F163" s="104">
        <v>-4086</v>
      </c>
      <c r="G163" s="104"/>
      <c r="H163" s="104">
        <v>-224</v>
      </c>
      <c r="I163" s="104"/>
      <c r="J163" s="104">
        <v>-24</v>
      </c>
      <c r="K163" s="104"/>
      <c r="L163" s="104">
        <v>-555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-624</v>
      </c>
      <c r="C164" s="118"/>
      <c r="D164" s="118">
        <v>-624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7237</v>
      </c>
      <c r="C168" s="108"/>
      <c r="D168" s="108">
        <f>AA158-D161-D163-D165</f>
        <v>1129</v>
      </c>
      <c r="E168" s="108">
        <v>0</v>
      </c>
      <c r="F168" s="108">
        <f>Y158-F161-F163-F165</f>
        <v>6989</v>
      </c>
      <c r="G168" s="108"/>
      <c r="H168" s="108">
        <f>W158-H161-H163-H165</f>
        <v>-1818</v>
      </c>
      <c r="I168" s="108"/>
      <c r="J168" s="108">
        <f>U158-J161-J163-J165</f>
        <v>671</v>
      </c>
      <c r="K168" s="108"/>
      <c r="L168" s="108">
        <f>S158-L161-L163-L165</f>
        <v>266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BJ189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2.8515625" style="2" customWidth="1"/>
    <col min="2" max="2" width="9.7109375" style="20" customWidth="1"/>
    <col min="3" max="3" width="0.5625" style="20" customWidth="1"/>
    <col min="4" max="4" width="7.00390625" style="20" customWidth="1"/>
    <col min="5" max="5" width="0.5625" style="20" customWidth="1"/>
    <col min="6" max="6" width="8.8515625" style="20" customWidth="1"/>
    <col min="7" max="7" width="0.5625" style="20" customWidth="1"/>
    <col min="8" max="8" width="8.28125" style="20" customWidth="1"/>
    <col min="9" max="9" width="0.5625" style="20" customWidth="1"/>
    <col min="10" max="10" width="10.00390625" style="20" customWidth="1"/>
    <col min="11" max="11" width="0.5625" style="20" customWidth="1"/>
    <col min="12" max="12" width="8.57421875" style="20" customWidth="1"/>
    <col min="13" max="13" width="0.5625" style="20" customWidth="1"/>
    <col min="14" max="14" width="6.7109375" style="20" customWidth="1"/>
    <col min="15" max="15" width="0.5625" style="20" customWidth="1"/>
    <col min="16" max="16" width="3.57421875" style="20" customWidth="1"/>
    <col min="17" max="17" width="22.28125" style="20" customWidth="1"/>
    <col min="18" max="18" width="0.5625" style="20" customWidth="1"/>
    <col min="19" max="19" width="9.140625" style="20" customWidth="1"/>
    <col min="20" max="20" width="0.5625" style="20" customWidth="1"/>
    <col min="21" max="21" width="10.00390625" style="20" customWidth="1"/>
    <col min="22" max="22" width="0.5625" style="20" customWidth="1"/>
    <col min="23" max="23" width="7.8515625" style="20" customWidth="1"/>
    <col min="24" max="24" width="0.5625" style="20" customWidth="1"/>
    <col min="25" max="25" width="8.28125" style="20" customWidth="1"/>
    <col min="26" max="26" width="0.5625" style="20" customWidth="1"/>
    <col min="27" max="27" width="6.140625" style="20" customWidth="1"/>
    <col min="28" max="28" width="0.5625" style="20" customWidth="1"/>
    <col min="29" max="29" width="9.57421875" style="20" customWidth="1"/>
    <col min="30" max="16384" width="11.421875" style="2" customWidth="1"/>
  </cols>
  <sheetData>
    <row r="1" ht="9.75" customHeight="1"/>
    <row r="2" spans="2:62" ht="24.75" customHeight="1">
      <c r="B2" s="16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20.25" customHeight="1">
      <c r="B3" s="16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8" customHeight="1">
      <c r="B4" s="3" t="s">
        <v>181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4" t="s">
        <v>167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29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2:29" ht="17.25" customHeight="1"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ht="17.25" customHeight="1">
      <c r="B9" s="34" t="s">
        <v>3</v>
      </c>
      <c r="C9" s="34"/>
      <c r="D9" s="35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2:29" s="1" customFormat="1" ht="3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O10" s="41"/>
      <c r="P10" s="42"/>
      <c r="Q10" s="42"/>
      <c r="R10" s="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s="5" customFormat="1" ht="12" customHeight="1"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6" t="s">
        <v>5</v>
      </c>
      <c r="O11" s="47"/>
      <c r="P11" s="48" t="s">
        <v>6</v>
      </c>
      <c r="Q11" s="48"/>
      <c r="R11" s="49"/>
      <c r="S11" s="43" t="s">
        <v>7</v>
      </c>
      <c r="T11" s="44"/>
      <c r="U11" s="44"/>
      <c r="V11" s="44"/>
      <c r="W11" s="44"/>
      <c r="X11" s="44"/>
      <c r="Y11" s="44"/>
      <c r="Z11" s="44"/>
      <c r="AA11" s="44"/>
      <c r="AB11" s="44"/>
      <c r="AC11" s="43"/>
    </row>
    <row r="12" spans="2:29" s="5" customFormat="1" ht="2.2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4"/>
      <c r="O12" s="45"/>
      <c r="P12" s="44"/>
      <c r="Q12" s="4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2:29" s="5" customFormat="1" ht="11.25">
      <c r="B13" s="50" t="s">
        <v>8</v>
      </c>
      <c r="C13" s="51"/>
      <c r="D13" s="52" t="s">
        <v>9</v>
      </c>
      <c r="E13" s="51"/>
      <c r="F13" s="52" t="s">
        <v>10</v>
      </c>
      <c r="G13" s="51"/>
      <c r="H13" s="52" t="s">
        <v>11</v>
      </c>
      <c r="I13" s="51"/>
      <c r="J13" s="52" t="s">
        <v>12</v>
      </c>
      <c r="K13" s="51"/>
      <c r="L13" s="52" t="s">
        <v>13</v>
      </c>
      <c r="M13" s="51"/>
      <c r="N13" s="50"/>
      <c r="O13" s="53"/>
      <c r="P13" s="50" t="s">
        <v>14</v>
      </c>
      <c r="Q13" s="50"/>
      <c r="R13" s="49"/>
      <c r="S13" s="52" t="s">
        <v>13</v>
      </c>
      <c r="T13" s="51"/>
      <c r="U13" s="52" t="s">
        <v>12</v>
      </c>
      <c r="V13" s="51"/>
      <c r="W13" s="52" t="s">
        <v>11</v>
      </c>
      <c r="X13" s="51"/>
      <c r="Y13" s="52" t="s">
        <v>10</v>
      </c>
      <c r="Z13" s="51"/>
      <c r="AA13" s="52" t="s">
        <v>9</v>
      </c>
      <c r="AB13" s="51"/>
      <c r="AC13" s="50" t="s">
        <v>8</v>
      </c>
    </row>
    <row r="14" spans="2:29" s="6" customFormat="1" ht="2.25" customHeight="1"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3"/>
      <c r="P14" s="50"/>
      <c r="Q14" s="50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3"/>
    </row>
    <row r="15" spans="2:29" s="6" customFormat="1" ht="11.25">
      <c r="B15" s="55" t="s">
        <v>15</v>
      </c>
      <c r="C15" s="51"/>
      <c r="D15" s="56" t="s">
        <v>16</v>
      </c>
      <c r="E15" s="57"/>
      <c r="F15" s="56" t="s">
        <v>17</v>
      </c>
      <c r="G15" s="51"/>
      <c r="H15" s="56" t="s">
        <v>18</v>
      </c>
      <c r="I15" s="51"/>
      <c r="J15" s="52" t="s">
        <v>19</v>
      </c>
      <c r="K15" s="51"/>
      <c r="L15" s="52" t="s">
        <v>20</v>
      </c>
      <c r="M15" s="51"/>
      <c r="N15" s="50"/>
      <c r="O15" s="53"/>
      <c r="P15" s="50"/>
      <c r="Q15" s="50"/>
      <c r="R15" s="54"/>
      <c r="S15" s="52" t="s">
        <v>20</v>
      </c>
      <c r="T15" s="51"/>
      <c r="U15" s="52" t="s">
        <v>19</v>
      </c>
      <c r="V15" s="57"/>
      <c r="W15" s="56" t="s">
        <v>18</v>
      </c>
      <c r="X15" s="51"/>
      <c r="Y15" s="56" t="s">
        <v>17</v>
      </c>
      <c r="Z15" s="51"/>
      <c r="AA15" s="56" t="s">
        <v>16</v>
      </c>
      <c r="AB15" s="51"/>
      <c r="AC15" s="55" t="s">
        <v>15</v>
      </c>
    </row>
    <row r="16" spans="2:29" s="7" customFormat="1" ht="11.25">
      <c r="B16" s="58" t="s">
        <v>21</v>
      </c>
      <c r="C16" s="57"/>
      <c r="D16" s="56" t="s">
        <v>22</v>
      </c>
      <c r="E16" s="57"/>
      <c r="F16" s="56" t="s">
        <v>23</v>
      </c>
      <c r="G16" s="57"/>
      <c r="H16" s="56" t="s">
        <v>24</v>
      </c>
      <c r="I16" s="51"/>
      <c r="J16" s="56" t="s">
        <v>25</v>
      </c>
      <c r="K16" s="51"/>
      <c r="L16" s="56" t="s">
        <v>168</v>
      </c>
      <c r="M16" s="57"/>
      <c r="N16" s="48"/>
      <c r="O16" s="59"/>
      <c r="P16" s="48"/>
      <c r="Q16" s="48"/>
      <c r="R16" s="60"/>
      <c r="S16" s="56" t="s">
        <v>168</v>
      </c>
      <c r="T16" s="57"/>
      <c r="U16" s="56" t="s">
        <v>25</v>
      </c>
      <c r="V16" s="57"/>
      <c r="W16" s="56" t="s">
        <v>24</v>
      </c>
      <c r="X16" s="57"/>
      <c r="Y16" s="56" t="s">
        <v>23</v>
      </c>
      <c r="Z16" s="51"/>
      <c r="AA16" s="56" t="s">
        <v>22</v>
      </c>
      <c r="AB16" s="51"/>
      <c r="AC16" s="58" t="s">
        <v>21</v>
      </c>
    </row>
    <row r="17" spans="2:29" s="7" customFormat="1" ht="11.25">
      <c r="B17" s="58" t="s">
        <v>26</v>
      </c>
      <c r="C17" s="57"/>
      <c r="D17" s="56"/>
      <c r="E17" s="57"/>
      <c r="F17" s="56" t="s">
        <v>27</v>
      </c>
      <c r="G17" s="57"/>
      <c r="H17" s="56" t="s">
        <v>28</v>
      </c>
      <c r="I17" s="51"/>
      <c r="J17" s="56" t="s">
        <v>29</v>
      </c>
      <c r="K17" s="51"/>
      <c r="L17" s="56" t="s">
        <v>30</v>
      </c>
      <c r="M17" s="57"/>
      <c r="N17" s="48"/>
      <c r="O17" s="59"/>
      <c r="P17" s="48"/>
      <c r="Q17" s="48"/>
      <c r="R17" s="60"/>
      <c r="S17" s="56" t="s">
        <v>30</v>
      </c>
      <c r="T17" s="57"/>
      <c r="U17" s="56" t="s">
        <v>29</v>
      </c>
      <c r="V17" s="57"/>
      <c r="W17" s="56" t="s">
        <v>28</v>
      </c>
      <c r="X17" s="57"/>
      <c r="Y17" s="56" t="s">
        <v>27</v>
      </c>
      <c r="Z17" s="51"/>
      <c r="AA17" s="56"/>
      <c r="AB17" s="51"/>
      <c r="AC17" s="58" t="s">
        <v>26</v>
      </c>
    </row>
    <row r="18" spans="2:29" s="7" customFormat="1" ht="11.25">
      <c r="B18" s="58"/>
      <c r="C18" s="57"/>
      <c r="D18" s="56"/>
      <c r="E18" s="57"/>
      <c r="F18" s="56" t="s">
        <v>31</v>
      </c>
      <c r="G18" s="57"/>
      <c r="H18" s="56" t="s">
        <v>32</v>
      </c>
      <c r="I18" s="51"/>
      <c r="J18" s="56"/>
      <c r="K18" s="51"/>
      <c r="L18" s="56" t="s">
        <v>33</v>
      </c>
      <c r="M18" s="57"/>
      <c r="N18" s="48"/>
      <c r="O18" s="59"/>
      <c r="P18" s="48"/>
      <c r="Q18" s="48"/>
      <c r="R18" s="60"/>
      <c r="S18" s="56" t="s">
        <v>33</v>
      </c>
      <c r="T18" s="57"/>
      <c r="U18" s="56"/>
      <c r="V18" s="57"/>
      <c r="W18" s="56" t="s">
        <v>32</v>
      </c>
      <c r="X18" s="57"/>
      <c r="Y18" s="56" t="s">
        <v>31</v>
      </c>
      <c r="Z18" s="51"/>
      <c r="AA18" s="56"/>
      <c r="AB18" s="51"/>
      <c r="AC18" s="58"/>
    </row>
    <row r="19" spans="2:29" s="8" customFormat="1" ht="2.25" customHeight="1">
      <c r="B19" s="61"/>
      <c r="C19" s="62"/>
      <c r="D19" s="63"/>
      <c r="E19" s="62"/>
      <c r="F19" s="63"/>
      <c r="G19" s="62"/>
      <c r="H19" s="63"/>
      <c r="I19" s="62"/>
      <c r="J19" s="63"/>
      <c r="K19" s="62"/>
      <c r="L19" s="63"/>
      <c r="M19" s="62"/>
      <c r="N19" s="64"/>
      <c r="O19" s="64"/>
      <c r="P19" s="64"/>
      <c r="Q19" s="64"/>
      <c r="R19" s="64"/>
      <c r="S19" s="61"/>
      <c r="T19" s="62"/>
      <c r="U19" s="63"/>
      <c r="V19" s="62"/>
      <c r="W19" s="63"/>
      <c r="X19" s="62"/>
      <c r="Y19" s="63"/>
      <c r="Z19" s="62"/>
      <c r="AA19" s="63"/>
      <c r="AB19" s="62"/>
      <c r="AC19" s="63"/>
    </row>
    <row r="20" spans="2:60" s="5" customFormat="1" ht="12" customHeight="1"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5"/>
      <c r="M20" s="67" t="s">
        <v>34</v>
      </c>
      <c r="N20" s="54" t="s">
        <v>35</v>
      </c>
      <c r="O20" s="54" t="s">
        <v>36</v>
      </c>
      <c r="P20" s="54"/>
      <c r="Q20" s="54"/>
      <c r="R20" s="68"/>
      <c r="S20" s="68">
        <f>SUM(S21:S23)</f>
        <v>17984</v>
      </c>
      <c r="T20" s="68"/>
      <c r="U20" s="68">
        <f>SUM(U21:U23)</f>
        <v>7351</v>
      </c>
      <c r="V20" s="69"/>
      <c r="W20" s="68">
        <f>SUM(W21:W23)</f>
        <v>1404</v>
      </c>
      <c r="X20" s="69"/>
      <c r="Y20" s="68">
        <f>SUM(Y21:Y23)</f>
        <v>49401</v>
      </c>
      <c r="Z20" s="69"/>
      <c r="AA20" s="68">
        <f>SUM(AA21:AA23)</f>
        <v>443</v>
      </c>
      <c r="AB20" s="69"/>
      <c r="AC20" s="68">
        <f>SUM(S20+U20+W20+Y20+AA20)</f>
        <v>76583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s="10" customFormat="1" ht="12" customHeight="1">
      <c r="B21" s="70"/>
      <c r="C21" s="71"/>
      <c r="D21" s="70"/>
      <c r="E21" s="71"/>
      <c r="F21" s="70"/>
      <c r="G21" s="71"/>
      <c r="H21" s="70"/>
      <c r="I21" s="71"/>
      <c r="J21" s="70"/>
      <c r="K21" s="71"/>
      <c r="L21" s="70"/>
      <c r="M21" s="71" t="s">
        <v>34</v>
      </c>
      <c r="N21" s="72" t="s">
        <v>37</v>
      </c>
      <c r="O21" s="72"/>
      <c r="P21" s="72" t="s">
        <v>38</v>
      </c>
      <c r="Q21" s="72"/>
      <c r="R21" s="73"/>
      <c r="S21" s="73">
        <v>17984</v>
      </c>
      <c r="T21" s="73"/>
      <c r="U21" s="73">
        <v>7351</v>
      </c>
      <c r="V21" s="74"/>
      <c r="W21" s="73">
        <v>1404</v>
      </c>
      <c r="X21" s="74"/>
      <c r="Y21" s="73">
        <v>49401</v>
      </c>
      <c r="Z21" s="74"/>
      <c r="AA21" s="73">
        <v>443</v>
      </c>
      <c r="AB21" s="74"/>
      <c r="AC21" s="73">
        <f>SUM(S21+U21+W21+Y21+AA21)</f>
        <v>76583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2:60" s="5" customFormat="1" ht="12" customHeight="1">
      <c r="B22" s="65"/>
      <c r="C22" s="66"/>
      <c r="D22" s="65"/>
      <c r="E22" s="66"/>
      <c r="F22" s="65"/>
      <c r="G22" s="66"/>
      <c r="H22" s="65"/>
      <c r="I22" s="66"/>
      <c r="J22" s="65"/>
      <c r="K22" s="66"/>
      <c r="L22" s="65"/>
      <c r="M22" s="66" t="s">
        <v>34</v>
      </c>
      <c r="N22" s="72" t="s">
        <v>39</v>
      </c>
      <c r="O22" s="54"/>
      <c r="P22" s="72" t="s">
        <v>40</v>
      </c>
      <c r="Q22" s="54"/>
      <c r="R22" s="68"/>
      <c r="S22" s="68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2:60" s="5" customFormat="1" ht="12" customHeight="1">
      <c r="B23" s="65"/>
      <c r="C23" s="66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72" t="s">
        <v>41</v>
      </c>
      <c r="O23" s="54"/>
      <c r="P23" s="72" t="s">
        <v>42</v>
      </c>
      <c r="Q23" s="54"/>
      <c r="R23" s="68"/>
      <c r="S23" s="68"/>
      <c r="T23" s="68"/>
      <c r="U23" s="54"/>
      <c r="V23" s="54"/>
      <c r="W23" s="54"/>
      <c r="X23" s="54"/>
      <c r="Y23" s="54"/>
      <c r="Z23" s="54"/>
      <c r="AA23" s="54"/>
      <c r="AB23" s="54"/>
      <c r="AC23" s="5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s="5" customFormat="1" ht="12" customHeight="1">
      <c r="B24" s="65">
        <f>D24+F24+H24+J24+L24</f>
        <v>27772</v>
      </c>
      <c r="C24" s="66"/>
      <c r="D24" s="65">
        <v>194</v>
      </c>
      <c r="E24" s="66" t="s">
        <v>34</v>
      </c>
      <c r="F24" s="65">
        <v>11425</v>
      </c>
      <c r="G24" s="66"/>
      <c r="H24" s="65">
        <v>760</v>
      </c>
      <c r="I24" s="66"/>
      <c r="J24" s="65">
        <v>4715</v>
      </c>
      <c r="K24" s="66"/>
      <c r="L24" s="65">
        <v>10678</v>
      </c>
      <c r="M24" s="66"/>
      <c r="N24" s="54" t="s">
        <v>43</v>
      </c>
      <c r="O24" s="54" t="s">
        <v>44</v>
      </c>
      <c r="P24" s="72"/>
      <c r="Q24" s="54"/>
      <c r="R24" s="68"/>
      <c r="S24" s="68"/>
      <c r="T24" s="68"/>
      <c r="U24" s="54"/>
      <c r="V24" s="54"/>
      <c r="W24" s="54"/>
      <c r="X24" s="54"/>
      <c r="Y24" s="54"/>
      <c r="Z24" s="54"/>
      <c r="AA24" s="54"/>
      <c r="AB24" s="54"/>
      <c r="AC24" s="5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60" s="12" customFormat="1" ht="12" customHeight="1">
      <c r="B25" s="75">
        <f>D25+F25+H25+J25+L25</f>
        <v>48811</v>
      </c>
      <c r="C25" s="76"/>
      <c r="D25" s="75">
        <f>AA20-D24</f>
        <v>249</v>
      </c>
      <c r="E25" s="76" t="s">
        <v>34</v>
      </c>
      <c r="F25" s="75">
        <f>Y20-F24</f>
        <v>37976</v>
      </c>
      <c r="G25" s="76"/>
      <c r="H25" s="75">
        <f>W20-H24</f>
        <v>644</v>
      </c>
      <c r="I25" s="76"/>
      <c r="J25" s="75">
        <f>U20-J24</f>
        <v>2636</v>
      </c>
      <c r="K25" s="76"/>
      <c r="L25" s="75">
        <f>S20-L24</f>
        <v>7306</v>
      </c>
      <c r="M25" s="77"/>
      <c r="N25" s="78" t="s">
        <v>45</v>
      </c>
      <c r="O25" s="78" t="s">
        <v>46</v>
      </c>
      <c r="P25" s="79"/>
      <c r="Q25" s="78"/>
      <c r="R25" s="80"/>
      <c r="S25" s="80"/>
      <c r="T25" s="80"/>
      <c r="U25" s="78"/>
      <c r="V25" s="78"/>
      <c r="W25" s="78"/>
      <c r="X25" s="78"/>
      <c r="Y25" s="78"/>
      <c r="Z25" s="78"/>
      <c r="AA25" s="78"/>
      <c r="AB25" s="78"/>
      <c r="AC25" s="78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2:60" s="5" customFormat="1" ht="12" customHeight="1">
      <c r="B26" s="81">
        <f>D26+F26+H26+J26+L26</f>
        <v>5255</v>
      </c>
      <c r="C26" s="82"/>
      <c r="D26" s="65">
        <v>36</v>
      </c>
      <c r="E26" s="66" t="s">
        <v>34</v>
      </c>
      <c r="F26" s="65">
        <v>4334</v>
      </c>
      <c r="G26" s="66"/>
      <c r="H26" s="65">
        <v>280</v>
      </c>
      <c r="I26" s="66"/>
      <c r="J26" s="65">
        <v>28</v>
      </c>
      <c r="K26" s="66"/>
      <c r="L26" s="65">
        <v>577</v>
      </c>
      <c r="M26" s="66" t="s">
        <v>34</v>
      </c>
      <c r="N26" s="54" t="s">
        <v>47</v>
      </c>
      <c r="O26" s="54" t="s">
        <v>48</v>
      </c>
      <c r="P26" s="54"/>
      <c r="Q26" s="54"/>
      <c r="R26" s="68"/>
      <c r="S26" s="68"/>
      <c r="T26" s="68"/>
      <c r="U26" s="54"/>
      <c r="V26" s="54"/>
      <c r="W26" s="54"/>
      <c r="X26" s="54"/>
      <c r="Y26" s="54"/>
      <c r="Z26" s="54"/>
      <c r="AA26" s="54"/>
      <c r="AB26" s="54"/>
      <c r="AC26" s="5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2:60" s="14" customFormat="1" ht="12" customHeight="1" thickBot="1">
      <c r="B27" s="83">
        <f>D27+F27+H27+J27+L27</f>
        <v>43556</v>
      </c>
      <c r="C27" s="84"/>
      <c r="D27" s="83">
        <f>D25-D26</f>
        <v>213</v>
      </c>
      <c r="E27" s="84" t="s">
        <v>34</v>
      </c>
      <c r="F27" s="83">
        <f>F25-F26</f>
        <v>33642</v>
      </c>
      <c r="G27" s="84"/>
      <c r="H27" s="83">
        <f>H25-H26</f>
        <v>364</v>
      </c>
      <c r="I27" s="84"/>
      <c r="J27" s="83">
        <f>J25-J26</f>
        <v>2608</v>
      </c>
      <c r="K27" s="84"/>
      <c r="L27" s="83">
        <f>L25-L26</f>
        <v>6729</v>
      </c>
      <c r="M27" s="83" t="s">
        <v>34</v>
      </c>
      <c r="N27" s="85" t="s">
        <v>49</v>
      </c>
      <c r="O27" s="85" t="s">
        <v>50</v>
      </c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29" s="15" customFormat="1" ht="21" customHeight="1">
      <c r="B28" s="34" t="s">
        <v>51</v>
      </c>
      <c r="C28" s="34"/>
      <c r="D28" s="35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2:29" s="15" customFormat="1" ht="3.7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41"/>
      <c r="P29" s="42"/>
      <c r="Q29" s="42"/>
      <c r="R29" s="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2:29" s="5" customFormat="1" ht="12" customHeight="1">
      <c r="B30" s="43" t="s">
        <v>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6" t="s">
        <v>5</v>
      </c>
      <c r="O30" s="47"/>
      <c r="P30" s="48" t="s">
        <v>6</v>
      </c>
      <c r="Q30" s="48"/>
      <c r="R30" s="49"/>
      <c r="S30" s="43" t="s">
        <v>7</v>
      </c>
      <c r="T30" s="44"/>
      <c r="U30" s="44"/>
      <c r="V30" s="44"/>
      <c r="W30" s="44"/>
      <c r="X30" s="44"/>
      <c r="Y30" s="44"/>
      <c r="Z30" s="44"/>
      <c r="AA30" s="44"/>
      <c r="AB30" s="44"/>
      <c r="AC30" s="43"/>
    </row>
    <row r="31" spans="2:29" s="5" customFormat="1" ht="2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  <c r="O31" s="45"/>
      <c r="P31" s="44"/>
      <c r="Q31" s="44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s="5" customFormat="1" ht="11.25">
      <c r="B32" s="50" t="s">
        <v>8</v>
      </c>
      <c r="C32" s="51"/>
      <c r="D32" s="52" t="s">
        <v>9</v>
      </c>
      <c r="E32" s="51"/>
      <c r="F32" s="52" t="s">
        <v>10</v>
      </c>
      <c r="G32" s="51"/>
      <c r="H32" s="52" t="s">
        <v>11</v>
      </c>
      <c r="I32" s="51"/>
      <c r="J32" s="52" t="s">
        <v>12</v>
      </c>
      <c r="K32" s="51"/>
      <c r="L32" s="52" t="s">
        <v>13</v>
      </c>
      <c r="M32" s="51"/>
      <c r="N32" s="50"/>
      <c r="O32" s="53"/>
      <c r="P32" s="50" t="s">
        <v>14</v>
      </c>
      <c r="Q32" s="50"/>
      <c r="R32" s="49"/>
      <c r="S32" s="52" t="s">
        <v>13</v>
      </c>
      <c r="T32" s="51"/>
      <c r="U32" s="52" t="s">
        <v>12</v>
      </c>
      <c r="V32" s="51"/>
      <c r="W32" s="52" t="s">
        <v>11</v>
      </c>
      <c r="X32" s="51"/>
      <c r="Y32" s="52" t="s">
        <v>10</v>
      </c>
      <c r="Z32" s="51"/>
      <c r="AA32" s="52" t="s">
        <v>9</v>
      </c>
      <c r="AB32" s="51"/>
      <c r="AC32" s="50" t="s">
        <v>8</v>
      </c>
    </row>
    <row r="33" spans="2:29" s="6" customFormat="1" ht="2.25" customHeight="1"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0"/>
      <c r="Q33" s="50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3"/>
    </row>
    <row r="34" spans="2:29" s="6" customFormat="1" ht="11.25">
      <c r="B34" s="55" t="s">
        <v>15</v>
      </c>
      <c r="C34" s="51"/>
      <c r="D34" s="56" t="s">
        <v>16</v>
      </c>
      <c r="E34" s="57"/>
      <c r="F34" s="56" t="s">
        <v>17</v>
      </c>
      <c r="G34" s="51"/>
      <c r="H34" s="56" t="s">
        <v>18</v>
      </c>
      <c r="I34" s="51"/>
      <c r="J34" s="52" t="s">
        <v>19</v>
      </c>
      <c r="K34" s="51"/>
      <c r="L34" s="52" t="s">
        <v>20</v>
      </c>
      <c r="M34" s="51"/>
      <c r="N34" s="50"/>
      <c r="O34" s="53"/>
      <c r="P34" s="50"/>
      <c r="Q34" s="50"/>
      <c r="R34" s="54"/>
      <c r="S34" s="52" t="s">
        <v>20</v>
      </c>
      <c r="T34" s="51"/>
      <c r="U34" s="52" t="s">
        <v>19</v>
      </c>
      <c r="V34" s="57"/>
      <c r="W34" s="56" t="s">
        <v>18</v>
      </c>
      <c r="X34" s="51"/>
      <c r="Y34" s="56" t="s">
        <v>17</v>
      </c>
      <c r="Z34" s="51"/>
      <c r="AA34" s="56" t="s">
        <v>16</v>
      </c>
      <c r="AB34" s="51"/>
      <c r="AC34" s="55" t="s">
        <v>15</v>
      </c>
    </row>
    <row r="35" spans="2:29" s="7" customFormat="1" ht="11.25">
      <c r="B35" s="58" t="s">
        <v>21</v>
      </c>
      <c r="C35" s="57"/>
      <c r="D35" s="56" t="s">
        <v>22</v>
      </c>
      <c r="E35" s="57"/>
      <c r="F35" s="56" t="s">
        <v>23</v>
      </c>
      <c r="G35" s="57"/>
      <c r="H35" s="56" t="s">
        <v>24</v>
      </c>
      <c r="I35" s="51"/>
      <c r="J35" s="56" t="s">
        <v>25</v>
      </c>
      <c r="K35" s="51"/>
      <c r="L35" s="56" t="s">
        <v>168</v>
      </c>
      <c r="M35" s="57"/>
      <c r="N35" s="48"/>
      <c r="O35" s="59"/>
      <c r="P35" s="48"/>
      <c r="Q35" s="48"/>
      <c r="R35" s="60"/>
      <c r="S35" s="56" t="s">
        <v>168</v>
      </c>
      <c r="T35" s="57"/>
      <c r="U35" s="56" t="s">
        <v>25</v>
      </c>
      <c r="V35" s="57"/>
      <c r="W35" s="56" t="s">
        <v>24</v>
      </c>
      <c r="X35" s="57"/>
      <c r="Y35" s="56" t="s">
        <v>23</v>
      </c>
      <c r="Z35" s="51"/>
      <c r="AA35" s="56" t="s">
        <v>22</v>
      </c>
      <c r="AB35" s="51"/>
      <c r="AC35" s="58" t="s">
        <v>21</v>
      </c>
    </row>
    <row r="36" spans="2:29" s="7" customFormat="1" ht="11.25">
      <c r="B36" s="58" t="s">
        <v>26</v>
      </c>
      <c r="C36" s="57"/>
      <c r="D36" s="56"/>
      <c r="E36" s="57"/>
      <c r="F36" s="56" t="s">
        <v>27</v>
      </c>
      <c r="G36" s="57"/>
      <c r="H36" s="56" t="s">
        <v>28</v>
      </c>
      <c r="I36" s="51"/>
      <c r="J36" s="56" t="s">
        <v>29</v>
      </c>
      <c r="K36" s="51"/>
      <c r="L36" s="56" t="s">
        <v>30</v>
      </c>
      <c r="M36" s="57"/>
      <c r="N36" s="48"/>
      <c r="O36" s="59"/>
      <c r="P36" s="48"/>
      <c r="Q36" s="48"/>
      <c r="R36" s="60"/>
      <c r="S36" s="56" t="s">
        <v>30</v>
      </c>
      <c r="T36" s="57"/>
      <c r="U36" s="56" t="s">
        <v>29</v>
      </c>
      <c r="V36" s="57"/>
      <c r="W36" s="56" t="s">
        <v>28</v>
      </c>
      <c r="X36" s="57"/>
      <c r="Y36" s="56" t="s">
        <v>27</v>
      </c>
      <c r="Z36" s="51"/>
      <c r="AA36" s="56"/>
      <c r="AB36" s="51"/>
      <c r="AC36" s="58" t="s">
        <v>26</v>
      </c>
    </row>
    <row r="37" spans="2:29" s="7" customFormat="1" ht="11.25">
      <c r="B37" s="58"/>
      <c r="C37" s="57"/>
      <c r="D37" s="56"/>
      <c r="E37" s="57"/>
      <c r="F37" s="56" t="s">
        <v>31</v>
      </c>
      <c r="G37" s="57"/>
      <c r="H37" s="56" t="s">
        <v>32</v>
      </c>
      <c r="I37" s="51"/>
      <c r="J37" s="56"/>
      <c r="K37" s="51"/>
      <c r="L37" s="56" t="s">
        <v>33</v>
      </c>
      <c r="M37" s="57"/>
      <c r="N37" s="48"/>
      <c r="O37" s="59"/>
      <c r="P37" s="48"/>
      <c r="Q37" s="48"/>
      <c r="R37" s="60"/>
      <c r="S37" s="56" t="s">
        <v>33</v>
      </c>
      <c r="T37" s="57"/>
      <c r="U37" s="56"/>
      <c r="V37" s="57"/>
      <c r="W37" s="56" t="s">
        <v>32</v>
      </c>
      <c r="X37" s="57"/>
      <c r="Y37" s="56" t="s">
        <v>31</v>
      </c>
      <c r="Z37" s="51"/>
      <c r="AA37" s="56"/>
      <c r="AB37" s="51"/>
      <c r="AC37" s="58"/>
    </row>
    <row r="38" spans="2:29" s="15" customFormat="1" ht="2.25" customHeight="1">
      <c r="B38" s="61"/>
      <c r="C38" s="62"/>
      <c r="D38" s="63"/>
      <c r="E38" s="62"/>
      <c r="F38" s="63"/>
      <c r="G38" s="62"/>
      <c r="H38" s="63"/>
      <c r="I38" s="62"/>
      <c r="J38" s="63"/>
      <c r="K38" s="62"/>
      <c r="L38" s="63"/>
      <c r="M38" s="62"/>
      <c r="N38" s="64"/>
      <c r="O38" s="64"/>
      <c r="P38" s="64"/>
      <c r="Q38" s="64"/>
      <c r="R38" s="64"/>
      <c r="S38" s="61"/>
      <c r="T38" s="62"/>
      <c r="U38" s="63"/>
      <c r="V38" s="62"/>
      <c r="W38" s="63"/>
      <c r="X38" s="62"/>
      <c r="Y38" s="63"/>
      <c r="Z38" s="62"/>
      <c r="AA38" s="63"/>
      <c r="AB38" s="62"/>
      <c r="AC38" s="63"/>
    </row>
    <row r="39" spans="2:29" s="15" customFormat="1" ht="12" customHeight="1">
      <c r="B39" s="65"/>
      <c r="C39" s="66"/>
      <c r="D39" s="65"/>
      <c r="E39" s="66"/>
      <c r="F39" s="65"/>
      <c r="G39" s="66"/>
      <c r="H39" s="65"/>
      <c r="I39" s="66"/>
      <c r="J39" s="65"/>
      <c r="K39" s="66"/>
      <c r="L39" s="65"/>
      <c r="M39" s="67"/>
      <c r="N39" s="86" t="s">
        <v>45</v>
      </c>
      <c r="O39" s="87" t="s">
        <v>46</v>
      </c>
      <c r="P39" s="88"/>
      <c r="Q39" s="54"/>
      <c r="R39" s="68"/>
      <c r="S39" s="68">
        <f>L25</f>
        <v>7306</v>
      </c>
      <c r="T39" s="68"/>
      <c r="U39" s="68">
        <f>J25</f>
        <v>2636</v>
      </c>
      <c r="V39" s="54"/>
      <c r="W39" s="68">
        <f>H25</f>
        <v>644</v>
      </c>
      <c r="X39" s="54"/>
      <c r="Y39" s="68">
        <f>F25</f>
        <v>37976</v>
      </c>
      <c r="Z39" s="54"/>
      <c r="AA39" s="68">
        <f>D25</f>
        <v>249</v>
      </c>
      <c r="AB39" s="54"/>
      <c r="AC39" s="68">
        <f>SUM(S39+U39+W39+Y39+AA39)</f>
        <v>48811</v>
      </c>
    </row>
    <row r="40" spans="2:29" s="16" customFormat="1" ht="12" customHeight="1">
      <c r="B40" s="89"/>
      <c r="C40" s="90"/>
      <c r="D40" s="89"/>
      <c r="E40" s="91"/>
      <c r="F40" s="89"/>
      <c r="G40" s="91"/>
      <c r="H40" s="89"/>
      <c r="I40" s="91"/>
      <c r="J40" s="89"/>
      <c r="K40" s="91"/>
      <c r="L40" s="89"/>
      <c r="M40" s="91"/>
      <c r="N40" s="92" t="s">
        <v>49</v>
      </c>
      <c r="O40" s="93" t="s">
        <v>50</v>
      </c>
      <c r="P40" s="89"/>
      <c r="Q40" s="89"/>
      <c r="R40" s="90"/>
      <c r="S40" s="89">
        <f>L27</f>
        <v>6729</v>
      </c>
      <c r="T40" s="90"/>
      <c r="U40" s="89">
        <f>J27</f>
        <v>2608</v>
      </c>
      <c r="V40" s="94"/>
      <c r="W40" s="89">
        <f>H27</f>
        <v>364</v>
      </c>
      <c r="X40" s="94"/>
      <c r="Y40" s="89">
        <f>F27</f>
        <v>33642</v>
      </c>
      <c r="Z40" s="94"/>
      <c r="AA40" s="89">
        <f>D27</f>
        <v>213</v>
      </c>
      <c r="AB40" s="94"/>
      <c r="AC40" s="89">
        <f>SUM(S40+U40+W40+Y40+AA40)</f>
        <v>43556</v>
      </c>
    </row>
    <row r="41" spans="2:29" s="15" customFormat="1" ht="12" customHeight="1">
      <c r="B41" s="81">
        <f>D41+F41+H41+J41+L41</f>
        <v>22031</v>
      </c>
      <c r="C41" s="68"/>
      <c r="D41" s="81">
        <f>D42+D43</f>
        <v>212</v>
      </c>
      <c r="E41" s="66">
        <v>0</v>
      </c>
      <c r="F41" s="81">
        <f>F42+F43</f>
        <v>17654</v>
      </c>
      <c r="G41" s="66"/>
      <c r="H41" s="81">
        <f>H42+H43</f>
        <v>315</v>
      </c>
      <c r="I41" s="66"/>
      <c r="J41" s="81">
        <f>J42+J43</f>
        <v>1135</v>
      </c>
      <c r="K41" s="66"/>
      <c r="L41" s="81">
        <f>L42+L43</f>
        <v>2715</v>
      </c>
      <c r="M41" s="66"/>
      <c r="N41" s="95" t="s">
        <v>52</v>
      </c>
      <c r="O41" s="95" t="s">
        <v>53</v>
      </c>
      <c r="P41" s="95"/>
      <c r="Q41" s="54"/>
      <c r="R41" s="68"/>
      <c r="S41" s="68"/>
      <c r="T41" s="68"/>
      <c r="U41" s="54"/>
      <c r="V41" s="54"/>
      <c r="W41" s="54"/>
      <c r="X41" s="54"/>
      <c r="Y41" s="54"/>
      <c r="Z41" s="54"/>
      <c r="AA41" s="54"/>
      <c r="AB41" s="54"/>
      <c r="AC41" s="54"/>
    </row>
    <row r="42" spans="2:29" s="15" customFormat="1" ht="12" customHeight="1">
      <c r="B42" s="96">
        <f>D42+F42+H42+J42+L42</f>
        <v>16587</v>
      </c>
      <c r="C42" s="82"/>
      <c r="D42" s="96">
        <v>176</v>
      </c>
      <c r="E42" s="67">
        <v>0</v>
      </c>
      <c r="F42" s="96">
        <v>12966</v>
      </c>
      <c r="G42" s="67"/>
      <c r="H42" s="96">
        <v>262</v>
      </c>
      <c r="I42" s="67"/>
      <c r="J42" s="96">
        <v>954</v>
      </c>
      <c r="K42" s="67"/>
      <c r="L42" s="96">
        <v>2229</v>
      </c>
      <c r="M42" s="77"/>
      <c r="N42" s="86" t="s">
        <v>54</v>
      </c>
      <c r="O42" s="86"/>
      <c r="P42" s="86" t="s">
        <v>55</v>
      </c>
      <c r="Q42" s="78"/>
      <c r="R42" s="80"/>
      <c r="S42" s="80"/>
      <c r="T42" s="80"/>
      <c r="U42" s="78"/>
      <c r="V42" s="78"/>
      <c r="W42" s="78"/>
      <c r="X42" s="78"/>
      <c r="Y42" s="78"/>
      <c r="Z42" s="78"/>
      <c r="AA42" s="78"/>
      <c r="AB42" s="78"/>
      <c r="AC42" s="78"/>
    </row>
    <row r="43" spans="2:29" s="15" customFormat="1" ht="12" customHeight="1">
      <c r="B43" s="96">
        <f>D43+F43+H43+J43+L43</f>
        <v>5444</v>
      </c>
      <c r="C43" s="68"/>
      <c r="D43" s="96">
        <f>D45+D46</f>
        <v>36</v>
      </c>
      <c r="E43" s="66">
        <v>0</v>
      </c>
      <c r="F43" s="96">
        <f>F45+F46</f>
        <v>4688</v>
      </c>
      <c r="G43" s="66"/>
      <c r="H43" s="96">
        <f>H45+H46</f>
        <v>53</v>
      </c>
      <c r="I43" s="66"/>
      <c r="J43" s="96">
        <f>J45+J46</f>
        <v>181</v>
      </c>
      <c r="K43" s="66"/>
      <c r="L43" s="96">
        <f>L45+L46</f>
        <v>486</v>
      </c>
      <c r="M43" s="66"/>
      <c r="N43" s="95" t="s">
        <v>56</v>
      </c>
      <c r="O43" s="95"/>
      <c r="P43" s="95" t="s">
        <v>57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</row>
    <row r="44" spans="2:29" s="17" customFormat="1" ht="12" customHeight="1">
      <c r="B44" s="97"/>
      <c r="C44" s="98"/>
      <c r="D44" s="97"/>
      <c r="E44" s="98">
        <v>0</v>
      </c>
      <c r="F44" s="97"/>
      <c r="G44" s="98"/>
      <c r="H44" s="97"/>
      <c r="I44" s="98"/>
      <c r="J44" s="97"/>
      <c r="K44" s="98"/>
      <c r="L44" s="97"/>
      <c r="M44" s="97"/>
      <c r="N44" s="95"/>
      <c r="O44" s="95"/>
      <c r="P44" s="99" t="s">
        <v>58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2:29" s="18" customFormat="1" ht="12" customHeight="1">
      <c r="B45" s="70">
        <f>D45+F45+H45+J45+L45</f>
        <v>4108</v>
      </c>
      <c r="C45" s="70"/>
      <c r="D45" s="70">
        <v>36</v>
      </c>
      <c r="E45" s="70">
        <v>0</v>
      </c>
      <c r="F45" s="70">
        <v>3352</v>
      </c>
      <c r="G45" s="70"/>
      <c r="H45" s="70">
        <v>53</v>
      </c>
      <c r="I45" s="70"/>
      <c r="J45" s="70">
        <v>181</v>
      </c>
      <c r="K45" s="70"/>
      <c r="L45" s="70">
        <v>486</v>
      </c>
      <c r="M45" s="100"/>
      <c r="N45" s="101" t="s">
        <v>59</v>
      </c>
      <c r="O45" s="101" t="s">
        <v>60</v>
      </c>
      <c r="P45" s="72" t="s">
        <v>60</v>
      </c>
      <c r="Q45" s="72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2:29" s="19" customFormat="1" ht="12" customHeight="1">
      <c r="B46" s="102">
        <f>D46+F46+H46+J46+L46</f>
        <v>1336</v>
      </c>
      <c r="C46" s="73"/>
      <c r="D46" s="102">
        <v>0</v>
      </c>
      <c r="E46" s="71">
        <v>0</v>
      </c>
      <c r="F46" s="102">
        <v>1336</v>
      </c>
      <c r="G46" s="71"/>
      <c r="H46" s="102">
        <v>0</v>
      </c>
      <c r="I46" s="71"/>
      <c r="J46" s="102">
        <v>0</v>
      </c>
      <c r="K46" s="71"/>
      <c r="L46" s="102">
        <v>0</v>
      </c>
      <c r="M46" s="71"/>
      <c r="N46" s="103" t="s">
        <v>61</v>
      </c>
      <c r="O46" s="103"/>
      <c r="P46" s="103" t="s">
        <v>62</v>
      </c>
      <c r="Q46" s="102"/>
      <c r="R46" s="73"/>
      <c r="S46" s="102"/>
      <c r="T46" s="73"/>
      <c r="U46" s="102"/>
      <c r="V46" s="72"/>
      <c r="W46" s="102"/>
      <c r="X46" s="72"/>
      <c r="Y46" s="102"/>
      <c r="Z46" s="72"/>
      <c r="AA46" s="102"/>
      <c r="AB46" s="72"/>
      <c r="AC46" s="102"/>
    </row>
    <row r="47" spans="2:29" s="15" customFormat="1" ht="12" customHeight="1">
      <c r="B47" s="104">
        <f>D47+F47+H47+J47+L47</f>
        <v>452</v>
      </c>
      <c r="C47" s="104"/>
      <c r="D47" s="104">
        <v>1</v>
      </c>
      <c r="E47" s="104">
        <v>0</v>
      </c>
      <c r="F47" s="104">
        <v>349</v>
      </c>
      <c r="G47" s="104"/>
      <c r="H47" s="104">
        <v>40</v>
      </c>
      <c r="I47" s="104"/>
      <c r="J47" s="104">
        <v>13</v>
      </c>
      <c r="K47" s="104"/>
      <c r="L47" s="104">
        <v>49</v>
      </c>
      <c r="M47" s="105"/>
      <c r="N47" s="95" t="s">
        <v>63</v>
      </c>
      <c r="O47" s="106"/>
      <c r="P47" s="95" t="s">
        <v>64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2:29" s="15" customFormat="1" ht="12" customHeight="1">
      <c r="B48" s="81"/>
      <c r="C48" s="82"/>
      <c r="D48" s="81"/>
      <c r="E48" s="67">
        <v>0</v>
      </c>
      <c r="F48" s="81"/>
      <c r="G48" s="67"/>
      <c r="H48" s="81"/>
      <c r="I48" s="67"/>
      <c r="J48" s="81"/>
      <c r="K48" s="67"/>
      <c r="L48" s="81"/>
      <c r="M48" s="67"/>
      <c r="N48" s="51"/>
      <c r="O48" s="51"/>
      <c r="P48" s="51" t="s">
        <v>65</v>
      </c>
      <c r="Q48" s="81"/>
      <c r="R48" s="82"/>
      <c r="S48" s="81"/>
      <c r="T48" s="82"/>
      <c r="U48" s="81"/>
      <c r="V48" s="107"/>
      <c r="W48" s="81"/>
      <c r="X48" s="107"/>
      <c r="Y48" s="81"/>
      <c r="Z48" s="107"/>
      <c r="AA48" s="81"/>
      <c r="AB48" s="107"/>
      <c r="AC48" s="81"/>
    </row>
    <row r="49" spans="2:29" s="15" customFormat="1" ht="12" customHeight="1">
      <c r="B49" s="104">
        <f>D49+F49+H49+J49+L49</f>
        <v>-124</v>
      </c>
      <c r="C49" s="104"/>
      <c r="D49" s="104">
        <v>0</v>
      </c>
      <c r="E49" s="104">
        <v>0</v>
      </c>
      <c r="F49" s="104">
        <v>-84</v>
      </c>
      <c r="G49" s="104"/>
      <c r="H49" s="104">
        <v>-3</v>
      </c>
      <c r="I49" s="104"/>
      <c r="J49" s="104">
        <v>-9</v>
      </c>
      <c r="K49" s="104"/>
      <c r="L49" s="104">
        <v>-28</v>
      </c>
      <c r="M49" s="105"/>
      <c r="N49" s="95" t="s">
        <v>66</v>
      </c>
      <c r="O49" s="106"/>
      <c r="P49" s="95" t="s">
        <v>67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60" s="12" customFormat="1" ht="12" customHeight="1">
      <c r="B50" s="108">
        <f>D50+F50+H50+J50+L50</f>
        <v>26452</v>
      </c>
      <c r="C50" s="108"/>
      <c r="D50" s="108">
        <f>AA39-D41-D47-D49</f>
        <v>36</v>
      </c>
      <c r="E50" s="108">
        <v>0</v>
      </c>
      <c r="F50" s="108">
        <f>Y39-F41-F47-F49</f>
        <v>20057</v>
      </c>
      <c r="G50" s="108"/>
      <c r="H50" s="108">
        <f>W39-H41-H47-H49</f>
        <v>292</v>
      </c>
      <c r="I50" s="108"/>
      <c r="J50" s="108">
        <f>U39-J41-J47-J49</f>
        <v>1497</v>
      </c>
      <c r="K50" s="108"/>
      <c r="L50" s="108">
        <f>S39-L41-L47-L49</f>
        <v>4570</v>
      </c>
      <c r="M50" s="109"/>
      <c r="N50" s="110" t="s">
        <v>68</v>
      </c>
      <c r="O50" s="111" t="s">
        <v>69</v>
      </c>
      <c r="P50" s="112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2:60" s="14" customFormat="1" ht="12" customHeight="1" thickBot="1">
      <c r="B51" s="83">
        <f>D51+F51+H51+J51+L51</f>
        <v>21197</v>
      </c>
      <c r="C51" s="84"/>
      <c r="D51" s="83">
        <f>AA40-D41-D47-D49</f>
        <v>0</v>
      </c>
      <c r="E51" s="84">
        <v>0</v>
      </c>
      <c r="F51" s="83">
        <f>Y40-F41-F47-F49</f>
        <v>15723</v>
      </c>
      <c r="G51" s="84"/>
      <c r="H51" s="83">
        <f>W40-H41-H47-H49</f>
        <v>12</v>
      </c>
      <c r="I51" s="84"/>
      <c r="J51" s="83">
        <f>U40-J41-J47-J49</f>
        <v>1469</v>
      </c>
      <c r="K51" s="84"/>
      <c r="L51" s="83">
        <f>S40-L41-L47-L49</f>
        <v>3993</v>
      </c>
      <c r="M51" s="83"/>
      <c r="N51" s="85" t="s">
        <v>70</v>
      </c>
      <c r="O51" s="85" t="s">
        <v>71</v>
      </c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29" s="15" customFormat="1" ht="21" customHeight="1">
      <c r="B52" s="34" t="s">
        <v>72</v>
      </c>
      <c r="C52" s="34"/>
      <c r="D52" s="35"/>
      <c r="E52" s="36"/>
      <c r="F52" s="36"/>
      <c r="G52" s="36"/>
      <c r="H52" s="36"/>
      <c r="I52" s="36"/>
      <c r="J52" s="36"/>
      <c r="K52" s="36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s="15" customFormat="1" ht="3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40"/>
      <c r="O53" s="41"/>
      <c r="P53" s="42"/>
      <c r="Q53" s="42"/>
      <c r="R53" s="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2:29" s="5" customFormat="1" ht="12" customHeight="1"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6" t="s">
        <v>5</v>
      </c>
      <c r="O54" s="47"/>
      <c r="P54" s="48" t="s">
        <v>6</v>
      </c>
      <c r="Q54" s="48"/>
      <c r="R54" s="49"/>
      <c r="S54" s="43" t="s">
        <v>7</v>
      </c>
      <c r="T54" s="44"/>
      <c r="U54" s="44"/>
      <c r="V54" s="44"/>
      <c r="W54" s="44"/>
      <c r="X54" s="44"/>
      <c r="Y54" s="44"/>
      <c r="Z54" s="44"/>
      <c r="AA54" s="44"/>
      <c r="AB54" s="44"/>
      <c r="AC54" s="43"/>
    </row>
    <row r="55" spans="2:29" s="5" customFormat="1" ht="2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4"/>
      <c r="O55" s="45"/>
      <c r="P55" s="44"/>
      <c r="Q55" s="44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2:29" s="5" customFormat="1" ht="11.25">
      <c r="B56" s="50" t="s">
        <v>8</v>
      </c>
      <c r="C56" s="51"/>
      <c r="D56" s="52" t="s">
        <v>9</v>
      </c>
      <c r="E56" s="51"/>
      <c r="F56" s="52" t="s">
        <v>10</v>
      </c>
      <c r="G56" s="51"/>
      <c r="H56" s="52" t="s">
        <v>11</v>
      </c>
      <c r="I56" s="51"/>
      <c r="J56" s="52" t="s">
        <v>12</v>
      </c>
      <c r="K56" s="51"/>
      <c r="L56" s="52" t="s">
        <v>13</v>
      </c>
      <c r="M56" s="51"/>
      <c r="N56" s="50"/>
      <c r="O56" s="53"/>
      <c r="P56" s="50" t="s">
        <v>14</v>
      </c>
      <c r="Q56" s="50"/>
      <c r="R56" s="49"/>
      <c r="S56" s="52" t="s">
        <v>13</v>
      </c>
      <c r="T56" s="51"/>
      <c r="U56" s="52" t="s">
        <v>12</v>
      </c>
      <c r="V56" s="51"/>
      <c r="W56" s="52" t="s">
        <v>11</v>
      </c>
      <c r="X56" s="51"/>
      <c r="Y56" s="52" t="s">
        <v>10</v>
      </c>
      <c r="Z56" s="51"/>
      <c r="AA56" s="52" t="s">
        <v>9</v>
      </c>
      <c r="AB56" s="51"/>
      <c r="AC56" s="50" t="s">
        <v>8</v>
      </c>
    </row>
    <row r="57" spans="2:29" s="6" customFormat="1" ht="2.25" customHeight="1">
      <c r="B57" s="5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3"/>
      <c r="P57" s="50"/>
      <c r="Q57" s="50"/>
      <c r="R57" s="5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3"/>
    </row>
    <row r="58" spans="2:29" s="6" customFormat="1" ht="11.25">
      <c r="B58" s="55" t="s">
        <v>15</v>
      </c>
      <c r="C58" s="51"/>
      <c r="D58" s="56" t="s">
        <v>16</v>
      </c>
      <c r="E58" s="57"/>
      <c r="F58" s="56" t="s">
        <v>17</v>
      </c>
      <c r="G58" s="51"/>
      <c r="H58" s="56" t="s">
        <v>18</v>
      </c>
      <c r="I58" s="51"/>
      <c r="J58" s="52" t="s">
        <v>19</v>
      </c>
      <c r="K58" s="51"/>
      <c r="L58" s="52" t="s">
        <v>20</v>
      </c>
      <c r="M58" s="51"/>
      <c r="N58" s="50"/>
      <c r="O58" s="53"/>
      <c r="P58" s="50"/>
      <c r="Q58" s="50"/>
      <c r="R58" s="54"/>
      <c r="S58" s="52" t="s">
        <v>20</v>
      </c>
      <c r="T58" s="51"/>
      <c r="U58" s="52" t="s">
        <v>19</v>
      </c>
      <c r="V58" s="57"/>
      <c r="W58" s="56" t="s">
        <v>18</v>
      </c>
      <c r="X58" s="51"/>
      <c r="Y58" s="56" t="s">
        <v>17</v>
      </c>
      <c r="Z58" s="51"/>
      <c r="AA58" s="56" t="s">
        <v>16</v>
      </c>
      <c r="AB58" s="51"/>
      <c r="AC58" s="55" t="s">
        <v>15</v>
      </c>
    </row>
    <row r="59" spans="2:29" s="7" customFormat="1" ht="11.25">
      <c r="B59" s="58" t="s">
        <v>21</v>
      </c>
      <c r="C59" s="57"/>
      <c r="D59" s="56" t="s">
        <v>22</v>
      </c>
      <c r="E59" s="57"/>
      <c r="F59" s="56" t="s">
        <v>23</v>
      </c>
      <c r="G59" s="57"/>
      <c r="H59" s="56" t="s">
        <v>24</v>
      </c>
      <c r="I59" s="51"/>
      <c r="J59" s="56" t="s">
        <v>25</v>
      </c>
      <c r="K59" s="51"/>
      <c r="L59" s="56" t="s">
        <v>168</v>
      </c>
      <c r="M59" s="57"/>
      <c r="N59" s="48"/>
      <c r="O59" s="59"/>
      <c r="P59" s="48"/>
      <c r="Q59" s="48"/>
      <c r="R59" s="60"/>
      <c r="S59" s="56" t="s">
        <v>168</v>
      </c>
      <c r="T59" s="57"/>
      <c r="U59" s="56" t="s">
        <v>25</v>
      </c>
      <c r="V59" s="57"/>
      <c r="W59" s="56" t="s">
        <v>24</v>
      </c>
      <c r="X59" s="57"/>
      <c r="Y59" s="56" t="s">
        <v>23</v>
      </c>
      <c r="Z59" s="51"/>
      <c r="AA59" s="56" t="s">
        <v>22</v>
      </c>
      <c r="AB59" s="51"/>
      <c r="AC59" s="58" t="s">
        <v>21</v>
      </c>
    </row>
    <row r="60" spans="2:29" s="7" customFormat="1" ht="11.25">
      <c r="B60" s="58" t="s">
        <v>26</v>
      </c>
      <c r="C60" s="57"/>
      <c r="D60" s="56"/>
      <c r="E60" s="57"/>
      <c r="F60" s="56" t="s">
        <v>27</v>
      </c>
      <c r="G60" s="57"/>
      <c r="H60" s="56" t="s">
        <v>28</v>
      </c>
      <c r="I60" s="51"/>
      <c r="J60" s="56" t="s">
        <v>29</v>
      </c>
      <c r="K60" s="51"/>
      <c r="L60" s="56" t="s">
        <v>30</v>
      </c>
      <c r="M60" s="57"/>
      <c r="N60" s="48"/>
      <c r="O60" s="59"/>
      <c r="P60" s="48"/>
      <c r="Q60" s="48"/>
      <c r="R60" s="60"/>
      <c r="S60" s="56" t="s">
        <v>30</v>
      </c>
      <c r="T60" s="57"/>
      <c r="U60" s="56" t="s">
        <v>29</v>
      </c>
      <c r="V60" s="57"/>
      <c r="W60" s="56" t="s">
        <v>28</v>
      </c>
      <c r="X60" s="57"/>
      <c r="Y60" s="56" t="s">
        <v>27</v>
      </c>
      <c r="Z60" s="51"/>
      <c r="AA60" s="56"/>
      <c r="AB60" s="51"/>
      <c r="AC60" s="58" t="s">
        <v>26</v>
      </c>
    </row>
    <row r="61" spans="2:29" s="7" customFormat="1" ht="11.25">
      <c r="B61" s="58"/>
      <c r="C61" s="57"/>
      <c r="D61" s="56"/>
      <c r="E61" s="57"/>
      <c r="F61" s="56" t="s">
        <v>31</v>
      </c>
      <c r="G61" s="57"/>
      <c r="H61" s="56" t="s">
        <v>32</v>
      </c>
      <c r="I61" s="51"/>
      <c r="J61" s="56"/>
      <c r="K61" s="51"/>
      <c r="L61" s="56" t="s">
        <v>33</v>
      </c>
      <c r="M61" s="57"/>
      <c r="N61" s="48"/>
      <c r="O61" s="59"/>
      <c r="P61" s="48"/>
      <c r="Q61" s="48"/>
      <c r="R61" s="60"/>
      <c r="S61" s="56" t="s">
        <v>33</v>
      </c>
      <c r="T61" s="57"/>
      <c r="U61" s="56"/>
      <c r="V61" s="57"/>
      <c r="W61" s="56" t="s">
        <v>32</v>
      </c>
      <c r="X61" s="57"/>
      <c r="Y61" s="56" t="s">
        <v>31</v>
      </c>
      <c r="Z61" s="51"/>
      <c r="AA61" s="56"/>
      <c r="AB61" s="51"/>
      <c r="AC61" s="58"/>
    </row>
    <row r="62" spans="2:29" s="15" customFormat="1" ht="2.25" customHeight="1">
      <c r="B62" s="61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4"/>
      <c r="O62" s="64"/>
      <c r="P62" s="64"/>
      <c r="Q62" s="64"/>
      <c r="R62" s="64"/>
      <c r="S62" s="61"/>
      <c r="T62" s="62"/>
      <c r="U62" s="63"/>
      <c r="V62" s="62"/>
      <c r="W62" s="63"/>
      <c r="X62" s="62"/>
      <c r="Y62" s="63"/>
      <c r="Z62" s="62"/>
      <c r="AA62" s="63"/>
      <c r="AB62" s="62"/>
      <c r="AC62" s="63"/>
    </row>
    <row r="63" spans="2:60" s="5" customFormat="1" ht="12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13" t="s">
        <v>68</v>
      </c>
      <c r="O63" s="114" t="s">
        <v>69</v>
      </c>
      <c r="P63" s="115"/>
      <c r="Q63" s="116"/>
      <c r="R63" s="105"/>
      <c r="S63" s="68">
        <f>L50</f>
        <v>4570</v>
      </c>
      <c r="T63" s="68"/>
      <c r="U63" s="68">
        <f>J50</f>
        <v>1497</v>
      </c>
      <c r="V63" s="54"/>
      <c r="W63" s="68">
        <f>H50</f>
        <v>292</v>
      </c>
      <c r="X63" s="54"/>
      <c r="Y63" s="68">
        <f>F50</f>
        <v>20057</v>
      </c>
      <c r="Z63" s="54"/>
      <c r="AA63" s="68">
        <f>D50</f>
        <v>36</v>
      </c>
      <c r="AB63" s="54"/>
      <c r="AC63" s="68">
        <f aca="true" t="shared" si="0" ref="AC63:AC68">SUM(S63+U63+W63+Y63+AA63)</f>
        <v>26452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2:29" s="16" customFormat="1" ht="12" customHeight="1">
      <c r="B64" s="89"/>
      <c r="C64" s="90"/>
      <c r="D64" s="89"/>
      <c r="E64" s="91"/>
      <c r="F64" s="89"/>
      <c r="G64" s="91"/>
      <c r="H64" s="89"/>
      <c r="I64" s="91"/>
      <c r="J64" s="89"/>
      <c r="K64" s="91"/>
      <c r="L64" s="89"/>
      <c r="M64" s="91"/>
      <c r="N64" s="93" t="s">
        <v>70</v>
      </c>
      <c r="O64" s="93" t="s">
        <v>71</v>
      </c>
      <c r="P64" s="117"/>
      <c r="Q64" s="89"/>
      <c r="R64" s="90"/>
      <c r="S64" s="89">
        <f>L51</f>
        <v>3993</v>
      </c>
      <c r="T64" s="90"/>
      <c r="U64" s="89">
        <f>J51</f>
        <v>1469</v>
      </c>
      <c r="V64" s="94"/>
      <c r="W64" s="89">
        <f>H51</f>
        <v>12</v>
      </c>
      <c r="X64" s="94"/>
      <c r="Y64" s="89">
        <f>F51</f>
        <v>15723</v>
      </c>
      <c r="Z64" s="94"/>
      <c r="AA64" s="89">
        <f>D51</f>
        <v>0</v>
      </c>
      <c r="AB64" s="94"/>
      <c r="AC64" s="89">
        <f t="shared" si="0"/>
        <v>21197</v>
      </c>
    </row>
    <row r="65" spans="2:29" s="15" customFormat="1" ht="12" customHeight="1">
      <c r="B65" s="104">
        <f>D65+F65+H65+J65+L65</f>
        <v>157186</v>
      </c>
      <c r="C65" s="104"/>
      <c r="D65" s="104">
        <f>D66+D67+D68+D70+D72</f>
        <v>3878</v>
      </c>
      <c r="E65" s="104">
        <v>0</v>
      </c>
      <c r="F65" s="104">
        <f>F66+F67+F68+F70+F72</f>
        <v>103394</v>
      </c>
      <c r="G65" s="104"/>
      <c r="H65" s="104">
        <f>H66+H67+H68+H70+H72</f>
        <v>29615</v>
      </c>
      <c r="I65" s="104"/>
      <c r="J65" s="104">
        <f>J66+J67+J68+J70+J72</f>
        <v>886</v>
      </c>
      <c r="K65" s="104"/>
      <c r="L65" s="104">
        <f>L66+L67+L68+L70+L72</f>
        <v>19413</v>
      </c>
      <c r="M65" s="105"/>
      <c r="N65" s="95" t="s">
        <v>73</v>
      </c>
      <c r="O65" s="95" t="s">
        <v>74</v>
      </c>
      <c r="P65" s="95"/>
      <c r="Q65" s="116"/>
      <c r="R65" s="105"/>
      <c r="S65" s="104">
        <f>S66+S67+S68+S70+S72</f>
        <v>18450</v>
      </c>
      <c r="T65" s="104"/>
      <c r="U65" s="104">
        <f>U66+U67+U68+U70+U72</f>
        <v>764</v>
      </c>
      <c r="V65" s="104"/>
      <c r="W65" s="104">
        <f>W66+W67+W68+W70+W72</f>
        <v>29327</v>
      </c>
      <c r="X65" s="104"/>
      <c r="Y65" s="104">
        <f>Y66+Y67+Y68+Y70+Y72</f>
        <v>109205</v>
      </c>
      <c r="Z65" s="104"/>
      <c r="AA65" s="104">
        <f>AA66+AA67+AA68+AA70+AA72</f>
        <v>4681</v>
      </c>
      <c r="AB65" s="104"/>
      <c r="AC65" s="104">
        <f t="shared" si="0"/>
        <v>162427</v>
      </c>
    </row>
    <row r="66" spans="2:29" s="19" customFormat="1" ht="12" customHeight="1">
      <c r="B66" s="118">
        <f>D66+F66+H66+J66+L66</f>
        <v>125887</v>
      </c>
      <c r="C66" s="118"/>
      <c r="D66" s="118">
        <v>2141</v>
      </c>
      <c r="E66" s="118">
        <v>0</v>
      </c>
      <c r="F66" s="118">
        <v>93463</v>
      </c>
      <c r="G66" s="118"/>
      <c r="H66" s="118">
        <v>27816</v>
      </c>
      <c r="I66" s="118"/>
      <c r="J66" s="118">
        <v>22</v>
      </c>
      <c r="K66" s="118"/>
      <c r="L66" s="118">
        <v>2445</v>
      </c>
      <c r="M66" s="100"/>
      <c r="N66" s="119" t="s">
        <v>75</v>
      </c>
      <c r="O66" s="120"/>
      <c r="P66" s="121" t="s">
        <v>76</v>
      </c>
      <c r="Q66" s="122"/>
      <c r="R66" s="100"/>
      <c r="S66" s="118">
        <v>17306</v>
      </c>
      <c r="T66" s="118"/>
      <c r="U66" s="118">
        <v>756</v>
      </c>
      <c r="V66" s="118"/>
      <c r="W66" s="118">
        <v>27826</v>
      </c>
      <c r="X66" s="118"/>
      <c r="Y66" s="118">
        <v>96923</v>
      </c>
      <c r="Z66" s="118"/>
      <c r="AA66" s="118">
        <v>4671</v>
      </c>
      <c r="AB66" s="118"/>
      <c r="AC66" s="118">
        <f t="shared" si="0"/>
        <v>147482</v>
      </c>
    </row>
    <row r="67" spans="2:29" s="19" customFormat="1" ht="12" customHeight="1">
      <c r="B67" s="118">
        <f>D67+F67+H67+J67+L67</f>
        <v>16129</v>
      </c>
      <c r="C67" s="118"/>
      <c r="D67" s="118">
        <v>1737</v>
      </c>
      <c r="E67" s="118">
        <v>0</v>
      </c>
      <c r="F67" s="118">
        <v>8951</v>
      </c>
      <c r="G67" s="118"/>
      <c r="H67" s="118">
        <v>1799</v>
      </c>
      <c r="I67" s="118"/>
      <c r="J67" s="118">
        <v>864</v>
      </c>
      <c r="K67" s="118"/>
      <c r="L67" s="118">
        <v>2778</v>
      </c>
      <c r="M67" s="100"/>
      <c r="N67" s="119" t="s">
        <v>77</v>
      </c>
      <c r="O67" s="120"/>
      <c r="P67" s="121" t="s">
        <v>78</v>
      </c>
      <c r="Q67" s="122"/>
      <c r="R67" s="100"/>
      <c r="S67" s="118">
        <v>1144</v>
      </c>
      <c r="T67" s="118"/>
      <c r="U67" s="118">
        <v>8</v>
      </c>
      <c r="V67" s="118"/>
      <c r="W67" s="118">
        <v>1501</v>
      </c>
      <c r="X67" s="118"/>
      <c r="Y67" s="118">
        <v>11259</v>
      </c>
      <c r="Z67" s="118"/>
      <c r="AA67" s="118">
        <v>10</v>
      </c>
      <c r="AB67" s="118"/>
      <c r="AC67" s="118">
        <f t="shared" si="0"/>
        <v>13922</v>
      </c>
    </row>
    <row r="68" spans="2:29" s="19" customFormat="1" ht="12" customHeight="1">
      <c r="B68" s="118">
        <f>D68+F68+H68+J68+L68</f>
        <v>316</v>
      </c>
      <c r="C68" s="118"/>
      <c r="D68" s="118">
        <v>0</v>
      </c>
      <c r="E68" s="118">
        <v>0</v>
      </c>
      <c r="F68" s="118">
        <v>316</v>
      </c>
      <c r="G68" s="118"/>
      <c r="H68" s="118">
        <v>0</v>
      </c>
      <c r="I68" s="118"/>
      <c r="J68" s="118">
        <v>0</v>
      </c>
      <c r="K68" s="118"/>
      <c r="L68" s="118">
        <v>0</v>
      </c>
      <c r="M68" s="100"/>
      <c r="N68" s="119" t="s">
        <v>79</v>
      </c>
      <c r="O68" s="121"/>
      <c r="P68" s="121" t="s">
        <v>80</v>
      </c>
      <c r="Q68" s="122"/>
      <c r="R68" s="100"/>
      <c r="S68" s="118">
        <v>0</v>
      </c>
      <c r="T68" s="118"/>
      <c r="U68" s="118">
        <v>0</v>
      </c>
      <c r="V68" s="118"/>
      <c r="W68" s="118">
        <v>0</v>
      </c>
      <c r="X68" s="118"/>
      <c r="Y68" s="118">
        <v>1023</v>
      </c>
      <c r="Z68" s="118"/>
      <c r="AA68" s="118">
        <v>0</v>
      </c>
      <c r="AB68" s="118"/>
      <c r="AC68" s="118">
        <f t="shared" si="0"/>
        <v>1023</v>
      </c>
    </row>
    <row r="69" spans="2:29" s="19" customFormat="1" ht="12" customHeight="1">
      <c r="B69" s="118"/>
      <c r="C69" s="118"/>
      <c r="D69" s="118"/>
      <c r="E69" s="118">
        <v>0</v>
      </c>
      <c r="F69" s="118"/>
      <c r="G69" s="118"/>
      <c r="H69" s="118"/>
      <c r="I69" s="118"/>
      <c r="J69" s="118"/>
      <c r="K69" s="118"/>
      <c r="L69" s="118"/>
      <c r="M69" s="100"/>
      <c r="N69" s="124"/>
      <c r="O69" s="125"/>
      <c r="P69" s="125" t="s">
        <v>81</v>
      </c>
      <c r="Q69" s="122"/>
      <c r="R69" s="100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2:29" s="19" customFormat="1" ht="12" customHeight="1">
      <c r="B70" s="118">
        <f>D70+F70+H70+J70+L70</f>
        <v>14854</v>
      </c>
      <c r="C70" s="118"/>
      <c r="D70" s="118">
        <v>0</v>
      </c>
      <c r="E70" s="118">
        <v>0</v>
      </c>
      <c r="F70" s="118">
        <v>664</v>
      </c>
      <c r="G70" s="118"/>
      <c r="H70" s="118">
        <v>0</v>
      </c>
      <c r="I70" s="118"/>
      <c r="J70" s="118">
        <v>0</v>
      </c>
      <c r="K70" s="118"/>
      <c r="L70" s="118">
        <v>14190</v>
      </c>
      <c r="M70" s="100"/>
      <c r="N70" s="119" t="s">
        <v>82</v>
      </c>
      <c r="O70" s="121"/>
      <c r="P70" s="121" t="s">
        <v>83</v>
      </c>
      <c r="Q70" s="122"/>
      <c r="R70" s="100"/>
      <c r="S70" s="118">
        <v>0</v>
      </c>
      <c r="T70" s="118"/>
      <c r="U70" s="118">
        <v>0</v>
      </c>
      <c r="V70" s="118"/>
      <c r="W70" s="118">
        <v>0</v>
      </c>
      <c r="X70" s="118"/>
      <c r="Y70" s="118">
        <v>0</v>
      </c>
      <c r="Z70" s="118"/>
      <c r="AA70" s="118">
        <v>0</v>
      </c>
      <c r="AB70" s="118"/>
      <c r="AC70" s="118">
        <f>SUM(S70+U70+W70+Y70+AA70)</f>
        <v>0</v>
      </c>
    </row>
    <row r="71" spans="2:29" s="19" customFormat="1" ht="12" customHeight="1">
      <c r="B71" s="118"/>
      <c r="C71" s="118"/>
      <c r="D71" s="118"/>
      <c r="E71" s="118">
        <v>0</v>
      </c>
      <c r="F71" s="118"/>
      <c r="G71" s="118"/>
      <c r="H71" s="118"/>
      <c r="I71" s="118"/>
      <c r="J71" s="118"/>
      <c r="K71" s="118"/>
      <c r="L71" s="118"/>
      <c r="M71" s="100"/>
      <c r="N71" s="124"/>
      <c r="O71" s="125"/>
      <c r="P71" s="125" t="s">
        <v>84</v>
      </c>
      <c r="Q71" s="122"/>
      <c r="R71" s="100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2:29" s="19" customFormat="1" ht="12" customHeight="1">
      <c r="B72" s="126">
        <f>D72+F72+H72+J72+L72</f>
        <v>0</v>
      </c>
      <c r="C72" s="127"/>
      <c r="D72" s="126">
        <v>0</v>
      </c>
      <c r="E72" s="127">
        <v>0</v>
      </c>
      <c r="F72" s="126">
        <v>0</v>
      </c>
      <c r="G72" s="127"/>
      <c r="H72" s="126">
        <v>0</v>
      </c>
      <c r="I72" s="127"/>
      <c r="J72" s="126">
        <v>0</v>
      </c>
      <c r="K72" s="127"/>
      <c r="L72" s="126">
        <v>0</v>
      </c>
      <c r="M72" s="100"/>
      <c r="N72" s="119" t="s">
        <v>85</v>
      </c>
      <c r="O72" s="121"/>
      <c r="P72" s="121" t="s">
        <v>86</v>
      </c>
      <c r="Q72" s="122"/>
      <c r="R72" s="100"/>
      <c r="S72" s="126">
        <v>0</v>
      </c>
      <c r="T72" s="118"/>
      <c r="U72" s="126">
        <v>0</v>
      </c>
      <c r="V72" s="118"/>
      <c r="W72" s="126">
        <v>0</v>
      </c>
      <c r="X72" s="118"/>
      <c r="Y72" s="126">
        <v>0</v>
      </c>
      <c r="Z72" s="118"/>
      <c r="AA72" s="126">
        <v>0</v>
      </c>
      <c r="AB72" s="118"/>
      <c r="AC72" s="118">
        <f>SUM(S72+U72+W72+Y72+AA72)</f>
        <v>0</v>
      </c>
    </row>
    <row r="73" spans="2:29" s="22" customFormat="1" ht="12" customHeight="1">
      <c r="B73" s="108">
        <f>D73+F73+H73+J73+L73</f>
        <v>31693</v>
      </c>
      <c r="C73" s="108"/>
      <c r="D73" s="108">
        <f>AA63+AA65-D65</f>
        <v>839</v>
      </c>
      <c r="E73" s="108">
        <v>0</v>
      </c>
      <c r="F73" s="108">
        <f>Y63+Y65-F65</f>
        <v>25868</v>
      </c>
      <c r="G73" s="108"/>
      <c r="H73" s="108">
        <f>W63+W65-H65</f>
        <v>4</v>
      </c>
      <c r="I73" s="108"/>
      <c r="J73" s="108">
        <f>U63+U65-J65</f>
        <v>1375</v>
      </c>
      <c r="K73" s="108"/>
      <c r="L73" s="108">
        <f>S63+S65-L65</f>
        <v>3607</v>
      </c>
      <c r="M73" s="109"/>
      <c r="N73" s="128" t="s">
        <v>87</v>
      </c>
      <c r="O73" s="128" t="s">
        <v>88</v>
      </c>
      <c r="P73" s="129"/>
      <c r="Q73" s="130"/>
      <c r="R73" s="109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</row>
    <row r="74" spans="2:60" s="14" customFormat="1" ht="12" customHeight="1" thickBot="1">
      <c r="B74" s="83">
        <f>D74+F74+H74+J74+L74</f>
        <v>26438</v>
      </c>
      <c r="C74" s="84"/>
      <c r="D74" s="83">
        <f>AA64+AA65-D65</f>
        <v>803</v>
      </c>
      <c r="E74" s="84">
        <v>0</v>
      </c>
      <c r="F74" s="83">
        <f>Y64+Y65-F65</f>
        <v>21534</v>
      </c>
      <c r="G74" s="84"/>
      <c r="H74" s="83">
        <f>W64+W65-H65</f>
        <v>-276</v>
      </c>
      <c r="I74" s="84"/>
      <c r="J74" s="83">
        <f>U64+U65-J65</f>
        <v>1347</v>
      </c>
      <c r="K74" s="84"/>
      <c r="L74" s="83">
        <f>S64+S65-L65</f>
        <v>3030</v>
      </c>
      <c r="M74" s="83"/>
      <c r="N74" s="85" t="s">
        <v>89</v>
      </c>
      <c r="O74" s="85" t="s">
        <v>90</v>
      </c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2:29" s="15" customFormat="1" ht="21" customHeight="1">
      <c r="B75" s="34" t="s">
        <v>91</v>
      </c>
      <c r="C75" s="34"/>
      <c r="D75" s="35"/>
      <c r="E75" s="36"/>
      <c r="F75" s="36"/>
      <c r="G75" s="36"/>
      <c r="H75" s="36"/>
      <c r="I75" s="36"/>
      <c r="J75" s="36"/>
      <c r="K75" s="36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s="15" customFormat="1" ht="3.7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40"/>
      <c r="O76" s="41"/>
      <c r="P76" s="42"/>
      <c r="Q76" s="42"/>
      <c r="R76" s="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2:29" s="5" customFormat="1" ht="12" customHeight="1">
      <c r="B77" s="43" t="s">
        <v>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6" t="s">
        <v>5</v>
      </c>
      <c r="O77" s="47"/>
      <c r="P77" s="48" t="s">
        <v>6</v>
      </c>
      <c r="Q77" s="48"/>
      <c r="R77" s="49"/>
      <c r="S77" s="43" t="s">
        <v>7</v>
      </c>
      <c r="T77" s="44"/>
      <c r="U77" s="44"/>
      <c r="V77" s="44"/>
      <c r="W77" s="44"/>
      <c r="X77" s="44"/>
      <c r="Y77" s="44"/>
      <c r="Z77" s="44"/>
      <c r="AA77" s="44"/>
      <c r="AB77" s="44"/>
      <c r="AC77" s="43"/>
    </row>
    <row r="78" spans="2:29" s="5" customFormat="1" ht="2.2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4"/>
      <c r="O78" s="45"/>
      <c r="P78" s="44"/>
      <c r="Q78" s="44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2:29" s="5" customFormat="1" ht="11.25">
      <c r="B79" s="50" t="s">
        <v>8</v>
      </c>
      <c r="C79" s="51"/>
      <c r="D79" s="52" t="s">
        <v>9</v>
      </c>
      <c r="E79" s="51"/>
      <c r="F79" s="52" t="s">
        <v>10</v>
      </c>
      <c r="G79" s="51"/>
      <c r="H79" s="52" t="s">
        <v>11</v>
      </c>
      <c r="I79" s="51"/>
      <c r="J79" s="52" t="s">
        <v>12</v>
      </c>
      <c r="K79" s="51"/>
      <c r="L79" s="52" t="s">
        <v>13</v>
      </c>
      <c r="M79" s="51"/>
      <c r="N79" s="50"/>
      <c r="O79" s="53"/>
      <c r="P79" s="50" t="s">
        <v>14</v>
      </c>
      <c r="Q79" s="50"/>
      <c r="R79" s="49"/>
      <c r="S79" s="52" t="s">
        <v>13</v>
      </c>
      <c r="T79" s="51"/>
      <c r="U79" s="52" t="s">
        <v>12</v>
      </c>
      <c r="V79" s="51"/>
      <c r="W79" s="52" t="s">
        <v>11</v>
      </c>
      <c r="X79" s="51"/>
      <c r="Y79" s="52" t="s">
        <v>10</v>
      </c>
      <c r="Z79" s="51"/>
      <c r="AA79" s="52" t="s">
        <v>9</v>
      </c>
      <c r="AB79" s="51"/>
      <c r="AC79" s="50" t="s">
        <v>8</v>
      </c>
    </row>
    <row r="80" spans="2:29" s="6" customFormat="1" ht="2.25" customHeight="1"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0"/>
      <c r="O80" s="53"/>
      <c r="P80" s="50"/>
      <c r="Q80" s="50"/>
      <c r="R80" s="54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3"/>
    </row>
    <row r="81" spans="2:29" s="6" customFormat="1" ht="11.25">
      <c r="B81" s="55" t="s">
        <v>15</v>
      </c>
      <c r="C81" s="51"/>
      <c r="D81" s="56" t="s">
        <v>16</v>
      </c>
      <c r="E81" s="57"/>
      <c r="F81" s="56" t="s">
        <v>17</v>
      </c>
      <c r="G81" s="51"/>
      <c r="H81" s="56" t="s">
        <v>18</v>
      </c>
      <c r="I81" s="51"/>
      <c r="J81" s="52" t="s">
        <v>19</v>
      </c>
      <c r="K81" s="51"/>
      <c r="L81" s="52" t="s">
        <v>20</v>
      </c>
      <c r="M81" s="51"/>
      <c r="N81" s="50"/>
      <c r="O81" s="53"/>
      <c r="P81" s="50"/>
      <c r="Q81" s="50"/>
      <c r="R81" s="54"/>
      <c r="S81" s="52" t="s">
        <v>20</v>
      </c>
      <c r="T81" s="51"/>
      <c r="U81" s="52" t="s">
        <v>19</v>
      </c>
      <c r="V81" s="57"/>
      <c r="W81" s="56" t="s">
        <v>18</v>
      </c>
      <c r="X81" s="51"/>
      <c r="Y81" s="56" t="s">
        <v>17</v>
      </c>
      <c r="Z81" s="51"/>
      <c r="AA81" s="56" t="s">
        <v>16</v>
      </c>
      <c r="AB81" s="51"/>
      <c r="AC81" s="55" t="s">
        <v>15</v>
      </c>
    </row>
    <row r="82" spans="2:29" s="7" customFormat="1" ht="11.25">
      <c r="B82" s="58" t="s">
        <v>21</v>
      </c>
      <c r="C82" s="57"/>
      <c r="D82" s="56" t="s">
        <v>22</v>
      </c>
      <c r="E82" s="57"/>
      <c r="F82" s="56" t="s">
        <v>23</v>
      </c>
      <c r="G82" s="57"/>
      <c r="H82" s="56" t="s">
        <v>24</v>
      </c>
      <c r="I82" s="51"/>
      <c r="J82" s="56" t="s">
        <v>25</v>
      </c>
      <c r="K82" s="51"/>
      <c r="L82" s="56" t="s">
        <v>168</v>
      </c>
      <c r="M82" s="57"/>
      <c r="N82" s="48"/>
      <c r="O82" s="59"/>
      <c r="P82" s="48"/>
      <c r="Q82" s="48"/>
      <c r="R82" s="60"/>
      <c r="S82" s="56" t="s">
        <v>168</v>
      </c>
      <c r="T82" s="57"/>
      <c r="U82" s="56" t="s">
        <v>25</v>
      </c>
      <c r="V82" s="57"/>
      <c r="W82" s="56" t="s">
        <v>24</v>
      </c>
      <c r="X82" s="57"/>
      <c r="Y82" s="56" t="s">
        <v>23</v>
      </c>
      <c r="Z82" s="51"/>
      <c r="AA82" s="56" t="s">
        <v>22</v>
      </c>
      <c r="AB82" s="51"/>
      <c r="AC82" s="58" t="s">
        <v>21</v>
      </c>
    </row>
    <row r="83" spans="2:29" s="7" customFormat="1" ht="11.25">
      <c r="B83" s="58" t="s">
        <v>26</v>
      </c>
      <c r="C83" s="57"/>
      <c r="D83" s="56"/>
      <c r="E83" s="57"/>
      <c r="F83" s="56" t="s">
        <v>27</v>
      </c>
      <c r="G83" s="57"/>
      <c r="H83" s="56" t="s">
        <v>28</v>
      </c>
      <c r="I83" s="51"/>
      <c r="J83" s="56" t="s">
        <v>29</v>
      </c>
      <c r="K83" s="51"/>
      <c r="L83" s="56" t="s">
        <v>30</v>
      </c>
      <c r="M83" s="57"/>
      <c r="N83" s="48"/>
      <c r="O83" s="59"/>
      <c r="P83" s="48"/>
      <c r="Q83" s="48"/>
      <c r="R83" s="60"/>
      <c r="S83" s="56" t="s">
        <v>30</v>
      </c>
      <c r="T83" s="57"/>
      <c r="U83" s="56" t="s">
        <v>29</v>
      </c>
      <c r="V83" s="57"/>
      <c r="W83" s="56" t="s">
        <v>28</v>
      </c>
      <c r="X83" s="57"/>
      <c r="Y83" s="56" t="s">
        <v>27</v>
      </c>
      <c r="Z83" s="51"/>
      <c r="AA83" s="56"/>
      <c r="AB83" s="51"/>
      <c r="AC83" s="58" t="s">
        <v>26</v>
      </c>
    </row>
    <row r="84" spans="2:29" s="7" customFormat="1" ht="11.25">
      <c r="B84" s="58"/>
      <c r="C84" s="57"/>
      <c r="D84" s="56"/>
      <c r="E84" s="57"/>
      <c r="F84" s="56" t="s">
        <v>31</v>
      </c>
      <c r="G84" s="57"/>
      <c r="H84" s="56" t="s">
        <v>32</v>
      </c>
      <c r="I84" s="51"/>
      <c r="J84" s="56"/>
      <c r="K84" s="51"/>
      <c r="L84" s="56" t="s">
        <v>33</v>
      </c>
      <c r="M84" s="57"/>
      <c r="N84" s="48"/>
      <c r="O84" s="59"/>
      <c r="P84" s="48"/>
      <c r="Q84" s="48"/>
      <c r="R84" s="60"/>
      <c r="S84" s="56" t="s">
        <v>33</v>
      </c>
      <c r="T84" s="57"/>
      <c r="U84" s="56"/>
      <c r="V84" s="57"/>
      <c r="W84" s="56" t="s">
        <v>32</v>
      </c>
      <c r="X84" s="57"/>
      <c r="Y84" s="56" t="s">
        <v>31</v>
      </c>
      <c r="Z84" s="51"/>
      <c r="AA84" s="56"/>
      <c r="AB84" s="51"/>
      <c r="AC84" s="58"/>
    </row>
    <row r="85" spans="2:29" s="15" customFormat="1" ht="2.25" customHeight="1">
      <c r="B85" s="61"/>
      <c r="C85" s="62"/>
      <c r="D85" s="63"/>
      <c r="E85" s="62"/>
      <c r="F85" s="63"/>
      <c r="G85" s="62"/>
      <c r="H85" s="63"/>
      <c r="I85" s="62"/>
      <c r="J85" s="63"/>
      <c r="K85" s="62"/>
      <c r="L85" s="63"/>
      <c r="M85" s="62"/>
      <c r="N85" s="64"/>
      <c r="O85" s="64"/>
      <c r="P85" s="64"/>
      <c r="Q85" s="64"/>
      <c r="R85" s="64"/>
      <c r="S85" s="61"/>
      <c r="T85" s="62"/>
      <c r="U85" s="63"/>
      <c r="V85" s="62"/>
      <c r="W85" s="63"/>
      <c r="X85" s="62"/>
      <c r="Y85" s="63"/>
      <c r="Z85" s="62"/>
      <c r="AA85" s="63"/>
      <c r="AB85" s="62"/>
      <c r="AC85" s="63"/>
    </row>
    <row r="86" spans="2:29" s="1" customFormat="1" ht="12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23" t="s">
        <v>87</v>
      </c>
      <c r="O86" s="123" t="s">
        <v>88</v>
      </c>
      <c r="P86" s="114"/>
      <c r="Q86" s="116"/>
      <c r="R86" s="105"/>
      <c r="S86" s="104">
        <f>L73</f>
        <v>3607</v>
      </c>
      <c r="T86" s="104"/>
      <c r="U86" s="104">
        <f>J73</f>
        <v>1375</v>
      </c>
      <c r="V86" s="104"/>
      <c r="W86" s="104">
        <f>H73</f>
        <v>4</v>
      </c>
      <c r="X86" s="104"/>
      <c r="Y86" s="104">
        <f>F73</f>
        <v>25868</v>
      </c>
      <c r="Z86" s="104"/>
      <c r="AA86" s="104">
        <f>D73</f>
        <v>839</v>
      </c>
      <c r="AB86" s="104"/>
      <c r="AC86" s="104">
        <f>SUM(S86+U86+W86+Y86+AA86)</f>
        <v>31693</v>
      </c>
    </row>
    <row r="87" spans="2:29" s="16" customFormat="1" ht="12" customHeight="1">
      <c r="B87" s="89"/>
      <c r="C87" s="90"/>
      <c r="D87" s="89"/>
      <c r="E87" s="91"/>
      <c r="F87" s="89"/>
      <c r="G87" s="91"/>
      <c r="H87" s="89"/>
      <c r="I87" s="91"/>
      <c r="J87" s="89"/>
      <c r="K87" s="91"/>
      <c r="L87" s="89"/>
      <c r="M87" s="91"/>
      <c r="N87" s="93" t="s">
        <v>89</v>
      </c>
      <c r="O87" s="93" t="s">
        <v>90</v>
      </c>
      <c r="P87" s="117"/>
      <c r="Q87" s="89"/>
      <c r="R87" s="90"/>
      <c r="S87" s="89">
        <f>L74</f>
        <v>3030</v>
      </c>
      <c r="T87" s="90"/>
      <c r="U87" s="89">
        <f>J74</f>
        <v>1347</v>
      </c>
      <c r="V87" s="90"/>
      <c r="W87" s="89">
        <f>H74</f>
        <v>-276</v>
      </c>
      <c r="X87" s="90"/>
      <c r="Y87" s="89">
        <f>F74</f>
        <v>21534</v>
      </c>
      <c r="Z87" s="90"/>
      <c r="AA87" s="89">
        <f>D74</f>
        <v>803</v>
      </c>
      <c r="AB87" s="90"/>
      <c r="AC87" s="89">
        <f>SUM(S87+U87+W87+Y87+AA87)</f>
        <v>26438</v>
      </c>
    </row>
    <row r="88" spans="2:29" s="6" customFormat="1" ht="12" customHeight="1">
      <c r="B88" s="104">
        <f>D88+F88+H88+J88+L88</f>
        <v>8304</v>
      </c>
      <c r="C88" s="104"/>
      <c r="D88" s="104">
        <v>0</v>
      </c>
      <c r="E88" s="104">
        <v>0</v>
      </c>
      <c r="F88" s="104">
        <v>5399</v>
      </c>
      <c r="G88" s="104"/>
      <c r="H88" s="104">
        <v>354</v>
      </c>
      <c r="I88" s="104"/>
      <c r="J88" s="104">
        <v>647</v>
      </c>
      <c r="K88" s="104"/>
      <c r="L88" s="104">
        <v>1904</v>
      </c>
      <c r="M88" s="105"/>
      <c r="N88" s="95" t="s">
        <v>92</v>
      </c>
      <c r="O88" s="95" t="s">
        <v>93</v>
      </c>
      <c r="P88" s="95"/>
      <c r="Q88" s="116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2:29" s="6" customFormat="1" ht="12" customHeight="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5"/>
      <c r="N89" s="95"/>
      <c r="O89" s="131" t="s">
        <v>94</v>
      </c>
      <c r="P89" s="131"/>
      <c r="Q89" s="116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2:29" s="7" customFormat="1" ht="12" customHeight="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5"/>
      <c r="N90" s="95" t="s">
        <v>95</v>
      </c>
      <c r="O90" s="95" t="s">
        <v>96</v>
      </c>
      <c r="P90" s="95"/>
      <c r="Q90" s="116"/>
      <c r="R90" s="105"/>
      <c r="S90" s="104">
        <f>S91+S92</f>
        <v>7275</v>
      </c>
      <c r="T90" s="104"/>
      <c r="U90" s="104">
        <f>U91+U92</f>
        <v>0</v>
      </c>
      <c r="V90" s="104"/>
      <c r="W90" s="104">
        <f>W91+W92</f>
        <v>0</v>
      </c>
      <c r="X90" s="104"/>
      <c r="Y90" s="104">
        <f>Y91+Y92</f>
        <v>2171</v>
      </c>
      <c r="Z90" s="104"/>
      <c r="AA90" s="104">
        <f>AA91+AA92</f>
        <v>0</v>
      </c>
      <c r="AB90" s="104"/>
      <c r="AC90" s="104">
        <f>SUM(S90+U90+W90+Y90+AA90)</f>
        <v>9446</v>
      </c>
    </row>
    <row r="91" spans="2:29" s="23" customFormat="1" ht="12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00"/>
      <c r="N91" s="121" t="s">
        <v>97</v>
      </c>
      <c r="O91" s="121"/>
      <c r="P91" s="121" t="s">
        <v>98</v>
      </c>
      <c r="Q91" s="122"/>
      <c r="R91" s="100"/>
      <c r="S91" s="118">
        <v>7275</v>
      </c>
      <c r="T91" s="118"/>
      <c r="U91" s="118">
        <v>0</v>
      </c>
      <c r="V91" s="118"/>
      <c r="W91" s="118">
        <v>0</v>
      </c>
      <c r="X91" s="118"/>
      <c r="Y91" s="118">
        <v>835</v>
      </c>
      <c r="Z91" s="118"/>
      <c r="AA91" s="118">
        <v>0</v>
      </c>
      <c r="AB91" s="118"/>
      <c r="AC91" s="118">
        <f>SUM(S91+U91+W91+Y91+AA91)</f>
        <v>8110</v>
      </c>
    </row>
    <row r="92" spans="2:29" s="19" customFormat="1" ht="12" customHeight="1">
      <c r="B92" s="102"/>
      <c r="C92" s="73"/>
      <c r="D92" s="102"/>
      <c r="E92" s="71"/>
      <c r="F92" s="102"/>
      <c r="G92" s="71"/>
      <c r="H92" s="102"/>
      <c r="I92" s="71"/>
      <c r="J92" s="102"/>
      <c r="K92" s="71"/>
      <c r="L92" s="102"/>
      <c r="M92" s="71"/>
      <c r="N92" s="103" t="s">
        <v>99</v>
      </c>
      <c r="O92" s="103"/>
      <c r="P92" s="103" t="s">
        <v>100</v>
      </c>
      <c r="Q92" s="102"/>
      <c r="R92" s="73"/>
      <c r="S92" s="102">
        <v>0</v>
      </c>
      <c r="T92" s="73"/>
      <c r="U92" s="102">
        <v>0</v>
      </c>
      <c r="V92" s="73"/>
      <c r="W92" s="102">
        <v>0</v>
      </c>
      <c r="X92" s="73"/>
      <c r="Y92" s="102">
        <v>1336</v>
      </c>
      <c r="Z92" s="73"/>
      <c r="AA92" s="102">
        <v>0</v>
      </c>
      <c r="AB92" s="73"/>
      <c r="AC92" s="102">
        <f>SUM(S92+U92+W92+Y92+AA92)</f>
        <v>1336</v>
      </c>
    </row>
    <row r="93" spans="2:29" s="15" customFormat="1" ht="12" customHeight="1">
      <c r="B93" s="104">
        <f>D93+F93+H93+J93+L93</f>
        <v>5970</v>
      </c>
      <c r="C93" s="104"/>
      <c r="D93" s="104">
        <f>D95+D97</f>
        <v>0</v>
      </c>
      <c r="E93" s="104">
        <v>0</v>
      </c>
      <c r="F93" s="104">
        <f>F95+F97</f>
        <v>3543</v>
      </c>
      <c r="G93" s="104"/>
      <c r="H93" s="104">
        <f>H95+H97</f>
        <v>0</v>
      </c>
      <c r="I93" s="104"/>
      <c r="J93" s="104">
        <f>J95+J97</f>
        <v>0</v>
      </c>
      <c r="K93" s="104"/>
      <c r="L93" s="104">
        <f>L95+L97</f>
        <v>2427</v>
      </c>
      <c r="M93" s="105"/>
      <c r="N93" s="95" t="s">
        <v>101</v>
      </c>
      <c r="O93" s="95" t="s">
        <v>102</v>
      </c>
      <c r="P93" s="95"/>
      <c r="Q93" s="116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2:29" s="15" customFormat="1" ht="12" customHeight="1">
      <c r="B94" s="104"/>
      <c r="C94" s="104"/>
      <c r="D94" s="104"/>
      <c r="E94" s="104">
        <v>0</v>
      </c>
      <c r="F94" s="104"/>
      <c r="G94" s="104"/>
      <c r="H94" s="104"/>
      <c r="I94" s="104"/>
      <c r="J94" s="104"/>
      <c r="K94" s="104"/>
      <c r="L94" s="104"/>
      <c r="M94" s="105"/>
      <c r="N94" s="131"/>
      <c r="O94" s="131" t="s">
        <v>103</v>
      </c>
      <c r="P94" s="131"/>
      <c r="Q94" s="116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2:29" s="19" customFormat="1" ht="12" customHeight="1">
      <c r="B95" s="118">
        <f>D95+F95+H95+J95+L95</f>
        <v>4634</v>
      </c>
      <c r="C95" s="118"/>
      <c r="D95" s="118">
        <v>0</v>
      </c>
      <c r="E95" s="118">
        <v>0</v>
      </c>
      <c r="F95" s="118">
        <v>2207</v>
      </c>
      <c r="G95" s="118"/>
      <c r="H95" s="118">
        <v>0</v>
      </c>
      <c r="I95" s="118"/>
      <c r="J95" s="118">
        <v>0</v>
      </c>
      <c r="K95" s="118"/>
      <c r="L95" s="118">
        <v>2427</v>
      </c>
      <c r="M95" s="100"/>
      <c r="N95" s="121" t="s">
        <v>104</v>
      </c>
      <c r="O95" s="120"/>
      <c r="P95" s="121" t="s">
        <v>105</v>
      </c>
      <c r="Q95" s="122"/>
      <c r="R95" s="100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2:60" s="10" customFormat="1" ht="12" customHeight="1">
      <c r="B96" s="118"/>
      <c r="C96" s="118"/>
      <c r="D96" s="118"/>
      <c r="E96" s="118">
        <v>0</v>
      </c>
      <c r="F96" s="118"/>
      <c r="G96" s="118"/>
      <c r="H96" s="118"/>
      <c r="I96" s="118"/>
      <c r="J96" s="118"/>
      <c r="K96" s="118"/>
      <c r="L96" s="118"/>
      <c r="M96" s="100"/>
      <c r="N96" s="125"/>
      <c r="O96" s="132"/>
      <c r="P96" s="125" t="s">
        <v>106</v>
      </c>
      <c r="Q96" s="122"/>
      <c r="R96" s="100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2:29" s="19" customFormat="1" ht="12" customHeight="1">
      <c r="B97" s="118">
        <f>D97+F97+H97+J97+L97</f>
        <v>1336</v>
      </c>
      <c r="C97" s="118"/>
      <c r="D97" s="118">
        <v>0</v>
      </c>
      <c r="E97" s="118">
        <v>0</v>
      </c>
      <c r="F97" s="118">
        <v>1336</v>
      </c>
      <c r="G97" s="118"/>
      <c r="H97" s="118">
        <v>0</v>
      </c>
      <c r="I97" s="118"/>
      <c r="J97" s="118">
        <v>0</v>
      </c>
      <c r="K97" s="118"/>
      <c r="L97" s="118">
        <v>0</v>
      </c>
      <c r="M97" s="100"/>
      <c r="N97" s="121" t="s">
        <v>107</v>
      </c>
      <c r="O97" s="121"/>
      <c r="P97" s="121" t="s">
        <v>108</v>
      </c>
      <c r="Q97" s="122"/>
      <c r="R97" s="100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2:29" s="19" customFormat="1" ht="12" customHeight="1">
      <c r="B98" s="102"/>
      <c r="C98" s="73"/>
      <c r="D98" s="102"/>
      <c r="E98" s="71">
        <v>0</v>
      </c>
      <c r="F98" s="102"/>
      <c r="G98" s="71"/>
      <c r="H98" s="102"/>
      <c r="I98" s="71"/>
      <c r="J98" s="102"/>
      <c r="K98" s="71"/>
      <c r="L98" s="102"/>
      <c r="M98" s="71"/>
      <c r="N98" s="103"/>
      <c r="O98" s="103"/>
      <c r="P98" s="103" t="s">
        <v>109</v>
      </c>
      <c r="Q98" s="102"/>
      <c r="R98" s="73"/>
      <c r="S98" s="102"/>
      <c r="T98" s="73"/>
      <c r="U98" s="102"/>
      <c r="V98" s="73"/>
      <c r="W98" s="102"/>
      <c r="X98" s="73"/>
      <c r="Y98" s="102"/>
      <c r="Z98" s="73"/>
      <c r="AA98" s="102"/>
      <c r="AB98" s="73"/>
      <c r="AC98" s="102"/>
    </row>
    <row r="99" spans="2:29" s="15" customFormat="1" ht="12" customHeight="1">
      <c r="B99" s="104">
        <f aca="true" t="shared" si="1" ref="B99:B104">D99+F99+H99+J99+L99</f>
        <v>23251</v>
      </c>
      <c r="C99" s="104"/>
      <c r="D99" s="104">
        <f>D100+D101+D102</f>
        <v>20</v>
      </c>
      <c r="E99" s="104">
        <v>0</v>
      </c>
      <c r="F99" s="104">
        <f>F100+F101+F102</f>
        <v>1567</v>
      </c>
      <c r="G99" s="104"/>
      <c r="H99" s="104">
        <f>H100+H101+H102</f>
        <v>0</v>
      </c>
      <c r="I99" s="104"/>
      <c r="J99" s="104">
        <f>J100+J101+J102</f>
        <v>5</v>
      </c>
      <c r="K99" s="104"/>
      <c r="L99" s="104">
        <f>L100+L101+L102</f>
        <v>21659</v>
      </c>
      <c r="M99" s="105"/>
      <c r="N99" s="95" t="s">
        <v>110</v>
      </c>
      <c r="O99" s="95" t="s">
        <v>111</v>
      </c>
      <c r="P99" s="95"/>
      <c r="Q99" s="116"/>
      <c r="R99" s="105"/>
      <c r="S99" s="104">
        <f>S100+S101+S102</f>
        <v>21652</v>
      </c>
      <c r="T99" s="104"/>
      <c r="U99" s="104">
        <f>U100+U101+U102</f>
        <v>2</v>
      </c>
      <c r="V99" s="104"/>
      <c r="W99" s="104">
        <f>W100+W101+W102</f>
        <v>0</v>
      </c>
      <c r="X99" s="104"/>
      <c r="Y99" s="104">
        <f>Y100+Y101+Y102</f>
        <v>16</v>
      </c>
      <c r="Z99" s="104"/>
      <c r="AA99" s="104">
        <f>AA100+AA101+AA102</f>
        <v>0</v>
      </c>
      <c r="AB99" s="104"/>
      <c r="AC99" s="104">
        <f>SUM(S99+U99+W99+Y99+AA99)</f>
        <v>21670</v>
      </c>
    </row>
    <row r="100" spans="2:29" s="19" customFormat="1" ht="12" customHeight="1">
      <c r="B100" s="118">
        <f t="shared" si="1"/>
        <v>72</v>
      </c>
      <c r="C100" s="118"/>
      <c r="D100" s="118">
        <v>0</v>
      </c>
      <c r="E100" s="118">
        <v>0</v>
      </c>
      <c r="F100" s="118">
        <v>57</v>
      </c>
      <c r="G100" s="118"/>
      <c r="H100" s="118">
        <v>0</v>
      </c>
      <c r="I100" s="118"/>
      <c r="J100" s="118">
        <v>5</v>
      </c>
      <c r="K100" s="118"/>
      <c r="L100" s="118">
        <v>10</v>
      </c>
      <c r="M100" s="100"/>
      <c r="N100" s="121" t="s">
        <v>112</v>
      </c>
      <c r="O100" s="120"/>
      <c r="P100" s="121" t="s">
        <v>113</v>
      </c>
      <c r="Q100" s="122"/>
      <c r="R100" s="100"/>
      <c r="S100" s="118">
        <v>21649</v>
      </c>
      <c r="T100" s="118"/>
      <c r="U100" s="118">
        <v>0</v>
      </c>
      <c r="V100" s="118"/>
      <c r="W100" s="118">
        <v>0</v>
      </c>
      <c r="X100" s="118"/>
      <c r="Y100" s="118">
        <v>0</v>
      </c>
      <c r="Z100" s="118"/>
      <c r="AA100" s="118">
        <v>0</v>
      </c>
      <c r="AB100" s="118"/>
      <c r="AC100" s="118">
        <f>SUM(S100+U100+W100+Y100+AA100)</f>
        <v>21649</v>
      </c>
    </row>
    <row r="101" spans="2:29" s="19" customFormat="1" ht="12" customHeight="1">
      <c r="B101" s="118">
        <f t="shared" si="1"/>
        <v>21649</v>
      </c>
      <c r="C101" s="118"/>
      <c r="D101" s="118">
        <v>0</v>
      </c>
      <c r="E101" s="118">
        <v>0</v>
      </c>
      <c r="F101" s="118">
        <v>0</v>
      </c>
      <c r="G101" s="118"/>
      <c r="H101" s="118">
        <v>0</v>
      </c>
      <c r="I101" s="118"/>
      <c r="J101" s="118">
        <v>0</v>
      </c>
      <c r="K101" s="118"/>
      <c r="L101" s="118">
        <v>21649</v>
      </c>
      <c r="M101" s="100"/>
      <c r="N101" s="121" t="s">
        <v>114</v>
      </c>
      <c r="O101" s="120"/>
      <c r="P101" s="121" t="s">
        <v>115</v>
      </c>
      <c r="Q101" s="122"/>
      <c r="R101" s="100"/>
      <c r="S101" s="118">
        <v>3</v>
      </c>
      <c r="T101" s="118"/>
      <c r="U101" s="118">
        <v>2</v>
      </c>
      <c r="V101" s="118"/>
      <c r="W101" s="118">
        <v>0</v>
      </c>
      <c r="X101" s="118"/>
      <c r="Y101" s="118">
        <v>16</v>
      </c>
      <c r="Z101" s="118"/>
      <c r="AA101" s="118">
        <v>0</v>
      </c>
      <c r="AB101" s="118"/>
      <c r="AC101" s="118">
        <f>SUM(S101+U101+W101+Y101+AA101)</f>
        <v>21</v>
      </c>
    </row>
    <row r="102" spans="2:29" s="19" customFormat="1" ht="12" customHeight="1">
      <c r="B102" s="118">
        <f t="shared" si="1"/>
        <v>1530</v>
      </c>
      <c r="C102" s="118"/>
      <c r="D102" s="118">
        <v>20</v>
      </c>
      <c r="E102" s="118">
        <v>0</v>
      </c>
      <c r="F102" s="118">
        <v>1510</v>
      </c>
      <c r="G102" s="118"/>
      <c r="H102" s="118">
        <v>0</v>
      </c>
      <c r="I102" s="118"/>
      <c r="J102" s="118">
        <v>0</v>
      </c>
      <c r="K102" s="118"/>
      <c r="L102" s="118">
        <v>0</v>
      </c>
      <c r="M102" s="100"/>
      <c r="N102" s="121" t="s">
        <v>116</v>
      </c>
      <c r="O102" s="121"/>
      <c r="P102" s="121" t="s">
        <v>117</v>
      </c>
      <c r="Q102" s="122"/>
      <c r="R102" s="100"/>
      <c r="S102" s="118">
        <v>0</v>
      </c>
      <c r="T102" s="118"/>
      <c r="U102" s="118">
        <v>0</v>
      </c>
      <c r="V102" s="118"/>
      <c r="W102" s="118">
        <v>0</v>
      </c>
      <c r="X102" s="118"/>
      <c r="Y102" s="118">
        <v>0</v>
      </c>
      <c r="Z102" s="118"/>
      <c r="AA102" s="118">
        <v>0</v>
      </c>
      <c r="AB102" s="118"/>
      <c r="AC102" s="118">
        <f>SUM(S102+U102+W102+Y102+AA102)</f>
        <v>0</v>
      </c>
    </row>
    <row r="103" spans="2:29" s="22" customFormat="1" ht="12" customHeight="1">
      <c r="B103" s="108">
        <f t="shared" si="1"/>
        <v>25284</v>
      </c>
      <c r="C103" s="108"/>
      <c r="D103" s="108">
        <f>AA86+AA88+AA90+AA99-D88-D93-D99</f>
        <v>819</v>
      </c>
      <c r="E103" s="108">
        <v>0</v>
      </c>
      <c r="F103" s="108">
        <f>Y86+Y88+Y90+Y99-F88-F93-F99</f>
        <v>17546</v>
      </c>
      <c r="G103" s="108"/>
      <c r="H103" s="108">
        <f>W86+W88+W90+W99-H88-H93-H99</f>
        <v>-350</v>
      </c>
      <c r="I103" s="108"/>
      <c r="J103" s="108">
        <f>U86+U88+U90+U99-J88-J93-J99</f>
        <v>725</v>
      </c>
      <c r="K103" s="108"/>
      <c r="L103" s="108">
        <f>S86+S88+S90+S99-L88-L93-L99</f>
        <v>6544</v>
      </c>
      <c r="M103" s="109"/>
      <c r="N103" s="128" t="s">
        <v>118</v>
      </c>
      <c r="O103" s="128" t="s">
        <v>119</v>
      </c>
      <c r="P103" s="128"/>
      <c r="Q103" s="130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2:60" s="14" customFormat="1" ht="12" customHeight="1" thickBot="1">
      <c r="B104" s="83">
        <f t="shared" si="1"/>
        <v>20029</v>
      </c>
      <c r="C104" s="84"/>
      <c r="D104" s="83">
        <f>AA87+AA88+AA90+AA99-D88-D93-D99</f>
        <v>783</v>
      </c>
      <c r="E104" s="84">
        <v>0</v>
      </c>
      <c r="F104" s="83">
        <f>Y87+Y88+Y90+Y99-F88-F93-F99</f>
        <v>13212</v>
      </c>
      <c r="G104" s="84"/>
      <c r="H104" s="83">
        <f>W87+W88+W90+W99-H88-H93-H99</f>
        <v>-630</v>
      </c>
      <c r="I104" s="84"/>
      <c r="J104" s="83">
        <f>U87+U88+U90+U99-J88-J93-J99</f>
        <v>697</v>
      </c>
      <c r="K104" s="84"/>
      <c r="L104" s="83">
        <f>S87+S88+S90+S99-L88-L93-L99</f>
        <v>5967</v>
      </c>
      <c r="M104" s="83"/>
      <c r="N104" s="85" t="s">
        <v>120</v>
      </c>
      <c r="O104" s="85" t="s">
        <v>121</v>
      </c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2:29" s="15" customFormat="1" ht="21" customHeight="1">
      <c r="B105" s="34" t="s">
        <v>122</v>
      </c>
      <c r="C105" s="34"/>
      <c r="D105" s="35"/>
      <c r="E105" s="36"/>
      <c r="F105" s="36"/>
      <c r="G105" s="36"/>
      <c r="H105" s="36"/>
      <c r="I105" s="36"/>
      <c r="J105" s="36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s="15" customFormat="1" ht="3.75" customHeight="1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40"/>
      <c r="O106" s="41"/>
      <c r="P106" s="42"/>
      <c r="Q106" s="42"/>
      <c r="R106" s="31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</row>
    <row r="107" spans="2:29" s="5" customFormat="1" ht="12" customHeight="1">
      <c r="B107" s="43" t="s">
        <v>4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5"/>
      <c r="N107" s="46" t="s">
        <v>5</v>
      </c>
      <c r="O107" s="47"/>
      <c r="P107" s="48" t="s">
        <v>6</v>
      </c>
      <c r="Q107" s="48"/>
      <c r="R107" s="49"/>
      <c r="S107" s="43" t="s">
        <v>7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3"/>
    </row>
    <row r="108" spans="2:29" s="5" customFormat="1" ht="2.2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4"/>
      <c r="O108" s="45"/>
      <c r="P108" s="44"/>
      <c r="Q108" s="44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2:29" s="5" customFormat="1" ht="11.25">
      <c r="B109" s="50" t="s">
        <v>8</v>
      </c>
      <c r="C109" s="51"/>
      <c r="D109" s="52" t="s">
        <v>9</v>
      </c>
      <c r="E109" s="51"/>
      <c r="F109" s="52" t="s">
        <v>10</v>
      </c>
      <c r="G109" s="51"/>
      <c r="H109" s="52" t="s">
        <v>11</v>
      </c>
      <c r="I109" s="51"/>
      <c r="J109" s="52" t="s">
        <v>12</v>
      </c>
      <c r="K109" s="51"/>
      <c r="L109" s="52" t="s">
        <v>13</v>
      </c>
      <c r="M109" s="51"/>
      <c r="N109" s="50"/>
      <c r="O109" s="53"/>
      <c r="P109" s="50" t="s">
        <v>14</v>
      </c>
      <c r="Q109" s="50"/>
      <c r="R109" s="49"/>
      <c r="S109" s="52" t="s">
        <v>13</v>
      </c>
      <c r="T109" s="51"/>
      <c r="U109" s="52" t="s">
        <v>12</v>
      </c>
      <c r="V109" s="51"/>
      <c r="W109" s="52" t="s">
        <v>11</v>
      </c>
      <c r="X109" s="51"/>
      <c r="Y109" s="52" t="s">
        <v>10</v>
      </c>
      <c r="Z109" s="51"/>
      <c r="AA109" s="52" t="s">
        <v>9</v>
      </c>
      <c r="AB109" s="51"/>
      <c r="AC109" s="50" t="s">
        <v>8</v>
      </c>
    </row>
    <row r="110" spans="2:29" s="6" customFormat="1" ht="2.25" customHeight="1">
      <c r="B110" s="5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0"/>
      <c r="O110" s="53"/>
      <c r="P110" s="50"/>
      <c r="Q110" s="50"/>
      <c r="R110" s="54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3"/>
    </row>
    <row r="111" spans="2:29" s="6" customFormat="1" ht="11.25">
      <c r="B111" s="55" t="s">
        <v>15</v>
      </c>
      <c r="C111" s="51"/>
      <c r="D111" s="56" t="s">
        <v>16</v>
      </c>
      <c r="E111" s="57"/>
      <c r="F111" s="56" t="s">
        <v>17</v>
      </c>
      <c r="G111" s="51"/>
      <c r="H111" s="56" t="s">
        <v>18</v>
      </c>
      <c r="I111" s="51"/>
      <c r="J111" s="52" t="s">
        <v>19</v>
      </c>
      <c r="K111" s="51"/>
      <c r="L111" s="52" t="s">
        <v>20</v>
      </c>
      <c r="M111" s="51"/>
      <c r="N111" s="50"/>
      <c r="O111" s="53"/>
      <c r="P111" s="50"/>
      <c r="Q111" s="50"/>
      <c r="R111" s="54"/>
      <c r="S111" s="52" t="s">
        <v>20</v>
      </c>
      <c r="T111" s="51"/>
      <c r="U111" s="52" t="s">
        <v>19</v>
      </c>
      <c r="V111" s="57"/>
      <c r="W111" s="56" t="s">
        <v>18</v>
      </c>
      <c r="X111" s="51"/>
      <c r="Y111" s="56" t="s">
        <v>17</v>
      </c>
      <c r="Z111" s="51"/>
      <c r="AA111" s="56" t="s">
        <v>16</v>
      </c>
      <c r="AB111" s="51"/>
      <c r="AC111" s="55" t="s">
        <v>15</v>
      </c>
    </row>
    <row r="112" spans="2:29" s="7" customFormat="1" ht="11.25">
      <c r="B112" s="58" t="s">
        <v>21</v>
      </c>
      <c r="C112" s="57"/>
      <c r="D112" s="56" t="s">
        <v>22</v>
      </c>
      <c r="E112" s="57"/>
      <c r="F112" s="56" t="s">
        <v>23</v>
      </c>
      <c r="G112" s="57"/>
      <c r="H112" s="56" t="s">
        <v>24</v>
      </c>
      <c r="I112" s="51"/>
      <c r="J112" s="56" t="s">
        <v>25</v>
      </c>
      <c r="K112" s="51"/>
      <c r="L112" s="56" t="s">
        <v>168</v>
      </c>
      <c r="M112" s="57"/>
      <c r="N112" s="48"/>
      <c r="O112" s="59"/>
      <c r="P112" s="48"/>
      <c r="Q112" s="48"/>
      <c r="R112" s="60"/>
      <c r="S112" s="56" t="s">
        <v>168</v>
      </c>
      <c r="T112" s="57"/>
      <c r="U112" s="56" t="s">
        <v>25</v>
      </c>
      <c r="V112" s="57"/>
      <c r="W112" s="56" t="s">
        <v>24</v>
      </c>
      <c r="X112" s="57"/>
      <c r="Y112" s="56" t="s">
        <v>23</v>
      </c>
      <c r="Z112" s="51"/>
      <c r="AA112" s="56" t="s">
        <v>22</v>
      </c>
      <c r="AB112" s="51"/>
      <c r="AC112" s="58" t="s">
        <v>21</v>
      </c>
    </row>
    <row r="113" spans="2:29" s="7" customFormat="1" ht="11.25">
      <c r="B113" s="58" t="s">
        <v>26</v>
      </c>
      <c r="C113" s="57"/>
      <c r="D113" s="56"/>
      <c r="E113" s="57"/>
      <c r="F113" s="56" t="s">
        <v>27</v>
      </c>
      <c r="G113" s="57"/>
      <c r="H113" s="56" t="s">
        <v>28</v>
      </c>
      <c r="I113" s="51"/>
      <c r="J113" s="56" t="s">
        <v>29</v>
      </c>
      <c r="K113" s="51"/>
      <c r="L113" s="56" t="s">
        <v>30</v>
      </c>
      <c r="M113" s="57"/>
      <c r="N113" s="48"/>
      <c r="O113" s="59"/>
      <c r="P113" s="48"/>
      <c r="Q113" s="48"/>
      <c r="R113" s="60"/>
      <c r="S113" s="56" t="s">
        <v>30</v>
      </c>
      <c r="T113" s="57"/>
      <c r="U113" s="56" t="s">
        <v>29</v>
      </c>
      <c r="V113" s="57"/>
      <c r="W113" s="56" t="s">
        <v>28</v>
      </c>
      <c r="X113" s="57"/>
      <c r="Y113" s="56" t="s">
        <v>27</v>
      </c>
      <c r="Z113" s="51"/>
      <c r="AA113" s="56"/>
      <c r="AB113" s="51"/>
      <c r="AC113" s="58" t="s">
        <v>26</v>
      </c>
    </row>
    <row r="114" spans="2:29" s="7" customFormat="1" ht="11.25">
      <c r="B114" s="58"/>
      <c r="C114" s="57"/>
      <c r="D114" s="56"/>
      <c r="E114" s="57"/>
      <c r="F114" s="56" t="s">
        <v>31</v>
      </c>
      <c r="G114" s="57"/>
      <c r="H114" s="56" t="s">
        <v>32</v>
      </c>
      <c r="I114" s="51"/>
      <c r="J114" s="56"/>
      <c r="K114" s="51"/>
      <c r="L114" s="56" t="s">
        <v>33</v>
      </c>
      <c r="M114" s="57"/>
      <c r="N114" s="48"/>
      <c r="O114" s="59"/>
      <c r="P114" s="48"/>
      <c r="Q114" s="48"/>
      <c r="R114" s="60"/>
      <c r="S114" s="56" t="s">
        <v>33</v>
      </c>
      <c r="T114" s="57"/>
      <c r="U114" s="56"/>
      <c r="V114" s="57"/>
      <c r="W114" s="56" t="s">
        <v>32</v>
      </c>
      <c r="X114" s="57"/>
      <c r="Y114" s="56" t="s">
        <v>31</v>
      </c>
      <c r="Z114" s="51"/>
      <c r="AA114" s="56"/>
      <c r="AB114" s="51"/>
      <c r="AC114" s="58"/>
    </row>
    <row r="115" spans="2:29" s="15" customFormat="1" ht="2.25" customHeight="1">
      <c r="B115" s="61"/>
      <c r="C115" s="62"/>
      <c r="D115" s="63"/>
      <c r="E115" s="62"/>
      <c r="F115" s="63"/>
      <c r="G115" s="62"/>
      <c r="H115" s="63"/>
      <c r="I115" s="62"/>
      <c r="J115" s="63"/>
      <c r="K115" s="62"/>
      <c r="L115" s="63"/>
      <c r="M115" s="62"/>
      <c r="N115" s="64"/>
      <c r="O115" s="64"/>
      <c r="P115" s="64"/>
      <c r="Q115" s="64"/>
      <c r="R115" s="64"/>
      <c r="S115" s="61"/>
      <c r="T115" s="62"/>
      <c r="U115" s="63"/>
      <c r="V115" s="62"/>
      <c r="W115" s="63"/>
      <c r="X115" s="62"/>
      <c r="Y115" s="63"/>
      <c r="Z115" s="62"/>
      <c r="AA115" s="63"/>
      <c r="AB115" s="62"/>
      <c r="AC115" s="63"/>
    </row>
    <row r="116" spans="2:29" s="5" customFormat="1" ht="12" customHeigh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123" t="s">
        <v>118</v>
      </c>
      <c r="O116" s="123" t="s">
        <v>119</v>
      </c>
      <c r="P116" s="114"/>
      <c r="Q116" s="105"/>
      <c r="R116" s="105"/>
      <c r="S116" s="104">
        <f>L103</f>
        <v>6544</v>
      </c>
      <c r="T116" s="104"/>
      <c r="U116" s="104">
        <f>J103</f>
        <v>725</v>
      </c>
      <c r="V116" s="104"/>
      <c r="W116" s="104">
        <f>H103</f>
        <v>-350</v>
      </c>
      <c r="X116" s="104"/>
      <c r="Y116" s="104">
        <f>F103</f>
        <v>17546</v>
      </c>
      <c r="Z116" s="104"/>
      <c r="AA116" s="104">
        <f>D103</f>
        <v>819</v>
      </c>
      <c r="AB116" s="104"/>
      <c r="AC116" s="104">
        <f>SUM(S116+U116+W116+Y116+AA116)</f>
        <v>25284</v>
      </c>
    </row>
    <row r="117" spans="2:29" s="16" customFormat="1" ht="12" customHeight="1">
      <c r="B117" s="89"/>
      <c r="C117" s="90"/>
      <c r="D117" s="89"/>
      <c r="E117" s="91"/>
      <c r="F117" s="89"/>
      <c r="G117" s="91"/>
      <c r="H117" s="89"/>
      <c r="I117" s="91"/>
      <c r="J117" s="89"/>
      <c r="K117" s="91"/>
      <c r="L117" s="89"/>
      <c r="M117" s="91"/>
      <c r="N117" s="93" t="s">
        <v>120</v>
      </c>
      <c r="O117" s="93" t="s">
        <v>121</v>
      </c>
      <c r="P117" s="117"/>
      <c r="Q117" s="89"/>
      <c r="R117" s="90"/>
      <c r="S117" s="89">
        <f>L104</f>
        <v>5967</v>
      </c>
      <c r="T117" s="90"/>
      <c r="U117" s="89">
        <f>J104</f>
        <v>697</v>
      </c>
      <c r="V117" s="90"/>
      <c r="W117" s="89">
        <f>H104</f>
        <v>-630</v>
      </c>
      <c r="X117" s="90"/>
      <c r="Y117" s="89">
        <f>F104</f>
        <v>13212</v>
      </c>
      <c r="Z117" s="90"/>
      <c r="AA117" s="89">
        <f>D104</f>
        <v>783</v>
      </c>
      <c r="AB117" s="90"/>
      <c r="AC117" s="89">
        <f>SUM(S117+U117+W117+Y117+AA117)</f>
        <v>20029</v>
      </c>
    </row>
    <row r="118" spans="2:29" s="7" customFormat="1" ht="12" customHeight="1">
      <c r="B118" s="104">
        <f>D118+F118+H118+J118+L118</f>
        <v>3476</v>
      </c>
      <c r="C118" s="104"/>
      <c r="D118" s="104">
        <v>0</v>
      </c>
      <c r="E118" s="104">
        <v>0</v>
      </c>
      <c r="F118" s="104">
        <v>-1372</v>
      </c>
      <c r="G118" s="104"/>
      <c r="H118" s="104">
        <v>0</v>
      </c>
      <c r="I118" s="104"/>
      <c r="J118" s="104">
        <v>0</v>
      </c>
      <c r="K118" s="104"/>
      <c r="L118" s="104">
        <v>4848</v>
      </c>
      <c r="M118" s="105"/>
      <c r="N118" s="123" t="s">
        <v>123</v>
      </c>
      <c r="O118" s="123" t="s">
        <v>124</v>
      </c>
      <c r="P118" s="123"/>
      <c r="Q118" s="105"/>
      <c r="R118" s="105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2:29" s="7" customFormat="1" ht="12" customHeigh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123"/>
      <c r="O119" s="133" t="s">
        <v>125</v>
      </c>
      <c r="P119" s="133"/>
      <c r="Q119" s="105"/>
      <c r="R119" s="105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2:29" s="8" customFormat="1" ht="12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123"/>
      <c r="O120" s="133" t="s">
        <v>126</v>
      </c>
      <c r="P120" s="133"/>
      <c r="Q120" s="105"/>
      <c r="R120" s="105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2:29" s="15" customFormat="1" ht="12" customHeight="1">
      <c r="B121" s="108">
        <f>D121+F121+H121+J121+L121</f>
        <v>21808</v>
      </c>
      <c r="C121" s="108"/>
      <c r="D121" s="108">
        <f>AA116-D118</f>
        <v>819</v>
      </c>
      <c r="E121" s="108">
        <v>0</v>
      </c>
      <c r="F121" s="108">
        <f>Y116-F118</f>
        <v>18918</v>
      </c>
      <c r="G121" s="108"/>
      <c r="H121" s="108">
        <f>W116-H118</f>
        <v>-350</v>
      </c>
      <c r="I121" s="108"/>
      <c r="J121" s="108">
        <f>U116-J118</f>
        <v>725</v>
      </c>
      <c r="K121" s="108"/>
      <c r="L121" s="108">
        <f>S116-L118</f>
        <v>1696</v>
      </c>
      <c r="M121" s="105"/>
      <c r="N121" s="128" t="s">
        <v>127</v>
      </c>
      <c r="O121" s="134" t="s">
        <v>128</v>
      </c>
      <c r="P121" s="128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60" s="14" customFormat="1" ht="12" customHeight="1" thickBot="1">
      <c r="B122" s="83">
        <f>D122+F122+H122+J122+L122</f>
        <v>16553</v>
      </c>
      <c r="C122" s="84"/>
      <c r="D122" s="83">
        <f>AA117-D118</f>
        <v>783</v>
      </c>
      <c r="E122" s="84">
        <v>0</v>
      </c>
      <c r="F122" s="83">
        <f>Y117-F118</f>
        <v>14584</v>
      </c>
      <c r="G122" s="84"/>
      <c r="H122" s="83">
        <f>W117-H118</f>
        <v>-630</v>
      </c>
      <c r="I122" s="84"/>
      <c r="J122" s="83">
        <f>U117-J118</f>
        <v>697</v>
      </c>
      <c r="K122" s="84"/>
      <c r="L122" s="83">
        <f>S117-L118</f>
        <v>1119</v>
      </c>
      <c r="M122" s="83"/>
      <c r="N122" s="85" t="s">
        <v>129</v>
      </c>
      <c r="O122" s="85" t="s">
        <v>130</v>
      </c>
      <c r="P122" s="85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2:29" s="15" customFormat="1" ht="18">
      <c r="B123" s="33" t="s">
        <v>131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2:29" s="15" customFormat="1" ht="21" customHeight="1">
      <c r="B124" s="34" t="s">
        <v>132</v>
      </c>
      <c r="C124" s="34"/>
      <c r="D124" s="35"/>
      <c r="E124" s="36"/>
      <c r="F124" s="36"/>
      <c r="G124" s="36"/>
      <c r="H124" s="36"/>
      <c r="I124" s="36"/>
      <c r="J124" s="36"/>
      <c r="K124" s="36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s="15" customFormat="1" ht="3.7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40"/>
      <c r="O125" s="41"/>
      <c r="P125" s="42"/>
      <c r="Q125" s="42"/>
      <c r="R125" s="31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s="15" customFormat="1" ht="12.75">
      <c r="B126" s="43" t="s">
        <v>133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/>
      <c r="N126" s="46" t="s">
        <v>5</v>
      </c>
      <c r="O126" s="47"/>
      <c r="P126" s="48" t="s">
        <v>6</v>
      </c>
      <c r="Q126" s="48"/>
      <c r="R126" s="49"/>
      <c r="S126" s="50" t="s">
        <v>134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135"/>
    </row>
    <row r="127" spans="2:29" s="15" customFormat="1" ht="2.2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4"/>
      <c r="O127" s="45"/>
      <c r="P127" s="44"/>
      <c r="Q127" s="44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2:29" s="15" customFormat="1" ht="12.75">
      <c r="B128" s="50" t="s">
        <v>8</v>
      </c>
      <c r="C128" s="51"/>
      <c r="D128" s="52" t="s">
        <v>9</v>
      </c>
      <c r="E128" s="51"/>
      <c r="F128" s="52" t="s">
        <v>10</v>
      </c>
      <c r="G128" s="51"/>
      <c r="H128" s="52" t="s">
        <v>11</v>
      </c>
      <c r="I128" s="51"/>
      <c r="J128" s="52" t="s">
        <v>12</v>
      </c>
      <c r="K128" s="51"/>
      <c r="L128" s="52" t="s">
        <v>13</v>
      </c>
      <c r="M128" s="51"/>
      <c r="N128" s="50"/>
      <c r="O128" s="53"/>
      <c r="P128" s="50" t="s">
        <v>14</v>
      </c>
      <c r="Q128" s="50"/>
      <c r="R128" s="49"/>
      <c r="S128" s="52" t="s">
        <v>13</v>
      </c>
      <c r="T128" s="51"/>
      <c r="U128" s="52" t="s">
        <v>12</v>
      </c>
      <c r="V128" s="51"/>
      <c r="W128" s="52" t="s">
        <v>11</v>
      </c>
      <c r="X128" s="51"/>
      <c r="Y128" s="52" t="s">
        <v>10</v>
      </c>
      <c r="Z128" s="51"/>
      <c r="AA128" s="52" t="s">
        <v>9</v>
      </c>
      <c r="AB128" s="51"/>
      <c r="AC128" s="50" t="s">
        <v>8</v>
      </c>
    </row>
    <row r="129" spans="2:29" s="15" customFormat="1" ht="2.25" customHeight="1">
      <c r="B129" s="53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0"/>
      <c r="O129" s="53"/>
      <c r="P129" s="50"/>
      <c r="Q129" s="50"/>
      <c r="R129" s="54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3"/>
    </row>
    <row r="130" spans="2:29" s="15" customFormat="1" ht="12.75">
      <c r="B130" s="55" t="s">
        <v>15</v>
      </c>
      <c r="C130" s="51"/>
      <c r="D130" s="56" t="s">
        <v>16</v>
      </c>
      <c r="E130" s="57"/>
      <c r="F130" s="56" t="s">
        <v>17</v>
      </c>
      <c r="G130" s="51"/>
      <c r="H130" s="56" t="s">
        <v>18</v>
      </c>
      <c r="I130" s="51"/>
      <c r="J130" s="52" t="s">
        <v>19</v>
      </c>
      <c r="K130" s="51"/>
      <c r="L130" s="52" t="s">
        <v>20</v>
      </c>
      <c r="M130" s="51"/>
      <c r="N130" s="50"/>
      <c r="O130" s="53"/>
      <c r="P130" s="50"/>
      <c r="Q130" s="50"/>
      <c r="R130" s="54"/>
      <c r="S130" s="52" t="s">
        <v>20</v>
      </c>
      <c r="T130" s="51"/>
      <c r="U130" s="52" t="s">
        <v>19</v>
      </c>
      <c r="V130" s="57"/>
      <c r="W130" s="56" t="s">
        <v>18</v>
      </c>
      <c r="X130" s="51"/>
      <c r="Y130" s="56" t="s">
        <v>17</v>
      </c>
      <c r="Z130" s="51"/>
      <c r="AA130" s="56" t="s">
        <v>16</v>
      </c>
      <c r="AB130" s="51"/>
      <c r="AC130" s="55" t="s">
        <v>15</v>
      </c>
    </row>
    <row r="131" spans="2:29" s="15" customFormat="1" ht="12.75">
      <c r="B131" s="58" t="s">
        <v>21</v>
      </c>
      <c r="C131" s="57"/>
      <c r="D131" s="56" t="s">
        <v>22</v>
      </c>
      <c r="E131" s="57"/>
      <c r="F131" s="56" t="s">
        <v>23</v>
      </c>
      <c r="G131" s="57"/>
      <c r="H131" s="56" t="s">
        <v>24</v>
      </c>
      <c r="I131" s="51"/>
      <c r="J131" s="56" t="s">
        <v>25</v>
      </c>
      <c r="K131" s="51"/>
      <c r="L131" s="56" t="s">
        <v>168</v>
      </c>
      <c r="M131" s="57"/>
      <c r="N131" s="48"/>
      <c r="O131" s="59"/>
      <c r="P131" s="48"/>
      <c r="Q131" s="48"/>
      <c r="R131" s="60"/>
      <c r="S131" s="56" t="s">
        <v>168</v>
      </c>
      <c r="T131" s="57"/>
      <c r="U131" s="56" t="s">
        <v>25</v>
      </c>
      <c r="V131" s="57"/>
      <c r="W131" s="56" t="s">
        <v>24</v>
      </c>
      <c r="X131" s="57"/>
      <c r="Y131" s="56" t="s">
        <v>23</v>
      </c>
      <c r="Z131" s="51"/>
      <c r="AA131" s="56" t="s">
        <v>22</v>
      </c>
      <c r="AB131" s="51"/>
      <c r="AC131" s="58" t="s">
        <v>21</v>
      </c>
    </row>
    <row r="132" spans="2:29" s="15" customFormat="1" ht="12.75">
      <c r="B132" s="58" t="s">
        <v>26</v>
      </c>
      <c r="C132" s="57"/>
      <c r="D132" s="56"/>
      <c r="E132" s="57"/>
      <c r="F132" s="56" t="s">
        <v>27</v>
      </c>
      <c r="G132" s="57"/>
      <c r="H132" s="56" t="s">
        <v>28</v>
      </c>
      <c r="I132" s="51"/>
      <c r="J132" s="56" t="s">
        <v>29</v>
      </c>
      <c r="K132" s="51"/>
      <c r="L132" s="56" t="s">
        <v>30</v>
      </c>
      <c r="M132" s="57"/>
      <c r="N132" s="48"/>
      <c r="O132" s="59"/>
      <c r="P132" s="48"/>
      <c r="Q132" s="48"/>
      <c r="R132" s="60"/>
      <c r="S132" s="56" t="s">
        <v>30</v>
      </c>
      <c r="T132" s="57"/>
      <c r="U132" s="56" t="s">
        <v>29</v>
      </c>
      <c r="V132" s="57"/>
      <c r="W132" s="56" t="s">
        <v>28</v>
      </c>
      <c r="X132" s="57"/>
      <c r="Y132" s="56" t="s">
        <v>27</v>
      </c>
      <c r="Z132" s="51"/>
      <c r="AA132" s="56"/>
      <c r="AB132" s="51"/>
      <c r="AC132" s="58" t="s">
        <v>26</v>
      </c>
    </row>
    <row r="133" spans="2:29" s="15" customFormat="1" ht="12.75">
      <c r="B133" s="58"/>
      <c r="C133" s="57"/>
      <c r="D133" s="56"/>
      <c r="E133" s="57"/>
      <c r="F133" s="56" t="s">
        <v>31</v>
      </c>
      <c r="G133" s="57"/>
      <c r="H133" s="56" t="s">
        <v>32</v>
      </c>
      <c r="I133" s="51"/>
      <c r="J133" s="56"/>
      <c r="K133" s="51"/>
      <c r="L133" s="56" t="s">
        <v>33</v>
      </c>
      <c r="M133" s="57"/>
      <c r="N133" s="48"/>
      <c r="O133" s="59"/>
      <c r="P133" s="48"/>
      <c r="Q133" s="48"/>
      <c r="R133" s="60"/>
      <c r="S133" s="56" t="s">
        <v>33</v>
      </c>
      <c r="T133" s="57"/>
      <c r="U133" s="56"/>
      <c r="V133" s="57"/>
      <c r="W133" s="56" t="s">
        <v>32</v>
      </c>
      <c r="X133" s="57"/>
      <c r="Y133" s="56" t="s">
        <v>31</v>
      </c>
      <c r="Z133" s="51"/>
      <c r="AA133" s="56"/>
      <c r="AB133" s="51"/>
      <c r="AC133" s="58"/>
    </row>
    <row r="134" spans="2:29" s="15" customFormat="1" ht="2.25" customHeight="1">
      <c r="B134" s="61"/>
      <c r="C134" s="62"/>
      <c r="D134" s="63"/>
      <c r="E134" s="62"/>
      <c r="F134" s="63"/>
      <c r="G134" s="62"/>
      <c r="H134" s="63"/>
      <c r="I134" s="62"/>
      <c r="J134" s="63"/>
      <c r="K134" s="62"/>
      <c r="L134" s="63"/>
      <c r="M134" s="62"/>
      <c r="N134" s="64"/>
      <c r="O134" s="64"/>
      <c r="P134" s="64"/>
      <c r="Q134" s="64"/>
      <c r="R134" s="64"/>
      <c r="S134" s="61"/>
      <c r="T134" s="62"/>
      <c r="U134" s="63"/>
      <c r="V134" s="62"/>
      <c r="W134" s="63"/>
      <c r="X134" s="62"/>
      <c r="Y134" s="63"/>
      <c r="Z134" s="62"/>
      <c r="AA134" s="63"/>
      <c r="AB134" s="62"/>
      <c r="AC134" s="63"/>
    </row>
    <row r="135" spans="2:29" s="16" customFormat="1" ht="12" customHeight="1">
      <c r="B135" s="89"/>
      <c r="C135" s="90"/>
      <c r="D135" s="89"/>
      <c r="E135" s="91"/>
      <c r="F135" s="89"/>
      <c r="G135" s="91"/>
      <c r="H135" s="89"/>
      <c r="I135" s="91"/>
      <c r="J135" s="89"/>
      <c r="K135" s="91"/>
      <c r="L135" s="89"/>
      <c r="M135" s="91"/>
      <c r="N135" s="93" t="s">
        <v>129</v>
      </c>
      <c r="O135" s="93" t="s">
        <v>130</v>
      </c>
      <c r="P135" s="117"/>
      <c r="Q135" s="89"/>
      <c r="R135" s="90"/>
      <c r="S135" s="89">
        <f>L122</f>
        <v>1119</v>
      </c>
      <c r="T135" s="90"/>
      <c r="U135" s="89">
        <f>J122</f>
        <v>697</v>
      </c>
      <c r="V135" s="90"/>
      <c r="W135" s="89">
        <f>H122</f>
        <v>-630</v>
      </c>
      <c r="X135" s="90"/>
      <c r="Y135" s="89">
        <f>F122</f>
        <v>14584</v>
      </c>
      <c r="Z135" s="90"/>
      <c r="AA135" s="89">
        <f>D122</f>
        <v>783</v>
      </c>
      <c r="AB135" s="90"/>
      <c r="AC135" s="89">
        <f aca="true" t="shared" si="2" ref="AC135:AC143">SUM(S135+U135+W135+Y135+AA135)</f>
        <v>16553</v>
      </c>
    </row>
    <row r="136" spans="2:29" s="6" customFormat="1" ht="12" customHeight="1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5"/>
      <c r="N136" s="95" t="s">
        <v>135</v>
      </c>
      <c r="O136" s="95" t="s">
        <v>136</v>
      </c>
      <c r="P136" s="95"/>
      <c r="Q136" s="105"/>
      <c r="R136" s="105"/>
      <c r="S136" s="104">
        <f>S137+S138+S139</f>
        <v>138</v>
      </c>
      <c r="T136" s="104"/>
      <c r="U136" s="104">
        <f>U137+U138+U139</f>
        <v>380</v>
      </c>
      <c r="V136" s="104"/>
      <c r="W136" s="104">
        <f>W137+W138+W139</f>
        <v>0</v>
      </c>
      <c r="X136" s="104"/>
      <c r="Y136" s="104">
        <f>Y137+Y138+Y139</f>
        <v>0</v>
      </c>
      <c r="Z136" s="104"/>
      <c r="AA136" s="104">
        <f>AA137+AA138+AA139</f>
        <v>0</v>
      </c>
      <c r="AB136" s="104"/>
      <c r="AC136" s="104">
        <f t="shared" si="2"/>
        <v>518</v>
      </c>
    </row>
    <row r="137" spans="2:29" s="6" customFormat="1" ht="12" customHeight="1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N137" s="121" t="s">
        <v>142</v>
      </c>
      <c r="O137" s="120"/>
      <c r="P137" s="121" t="s">
        <v>143</v>
      </c>
      <c r="Q137" s="105"/>
      <c r="R137" s="105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>
        <f t="shared" si="2"/>
        <v>0</v>
      </c>
    </row>
    <row r="138" spans="2:29" s="23" customFormat="1" ht="12" customHeight="1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00"/>
      <c r="N138" s="121" t="s">
        <v>137</v>
      </c>
      <c r="O138" s="121"/>
      <c r="P138" s="121" t="s">
        <v>138</v>
      </c>
      <c r="Q138" s="100"/>
      <c r="R138" s="100"/>
      <c r="S138" s="118">
        <v>0</v>
      </c>
      <c r="T138" s="118"/>
      <c r="U138" s="118">
        <v>0</v>
      </c>
      <c r="V138" s="118"/>
      <c r="W138" s="118">
        <v>0</v>
      </c>
      <c r="X138" s="118"/>
      <c r="Y138" s="118">
        <v>0</v>
      </c>
      <c r="Z138" s="118"/>
      <c r="AA138" s="118">
        <v>0</v>
      </c>
      <c r="AB138" s="118"/>
      <c r="AC138" s="118">
        <f t="shared" si="2"/>
        <v>0</v>
      </c>
    </row>
    <row r="139" spans="2:29" s="19" customFormat="1" ht="12" customHeight="1">
      <c r="B139" s="102"/>
      <c r="C139" s="73"/>
      <c r="D139" s="102"/>
      <c r="E139" s="71"/>
      <c r="F139" s="102"/>
      <c r="G139" s="71"/>
      <c r="H139" s="102"/>
      <c r="I139" s="71"/>
      <c r="J139" s="102"/>
      <c r="K139" s="71"/>
      <c r="L139" s="102"/>
      <c r="M139" s="71"/>
      <c r="N139" s="103" t="s">
        <v>139</v>
      </c>
      <c r="O139" s="103"/>
      <c r="P139" s="103" t="s">
        <v>140</v>
      </c>
      <c r="Q139" s="102"/>
      <c r="R139" s="73"/>
      <c r="S139" s="102">
        <v>138</v>
      </c>
      <c r="T139" s="73"/>
      <c r="U139" s="102">
        <v>380</v>
      </c>
      <c r="V139" s="73"/>
      <c r="W139" s="102">
        <v>0</v>
      </c>
      <c r="X139" s="73"/>
      <c r="Y139" s="102">
        <v>0</v>
      </c>
      <c r="Z139" s="73"/>
      <c r="AA139" s="102">
        <v>0</v>
      </c>
      <c r="AB139" s="73"/>
      <c r="AC139" s="102">
        <f t="shared" si="2"/>
        <v>518</v>
      </c>
    </row>
    <row r="140" spans="2:60" s="24" customFormat="1" ht="12" customHeight="1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5"/>
      <c r="N140" s="95" t="s">
        <v>135</v>
      </c>
      <c r="O140" s="95" t="s">
        <v>141</v>
      </c>
      <c r="P140" s="95"/>
      <c r="Q140" s="105"/>
      <c r="R140" s="105"/>
      <c r="S140" s="104">
        <f>S141+S142+S143</f>
        <v>-138</v>
      </c>
      <c r="T140" s="104"/>
      <c r="U140" s="104">
        <f>U141+U142+U143</f>
        <v>0</v>
      </c>
      <c r="V140" s="104"/>
      <c r="W140" s="104">
        <f>W141+W142+W143</f>
        <v>0</v>
      </c>
      <c r="X140" s="104"/>
      <c r="Y140" s="104">
        <f>Y141+Y142+Y143</f>
        <v>-1096</v>
      </c>
      <c r="Z140" s="104"/>
      <c r="AA140" s="104">
        <f>AA141+AA142+AA143</f>
        <v>0</v>
      </c>
      <c r="AB140" s="104"/>
      <c r="AC140" s="104">
        <f t="shared" si="2"/>
        <v>-1234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2:60" s="10" customFormat="1" ht="12" customHeight="1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00"/>
      <c r="N141" s="121" t="s">
        <v>142</v>
      </c>
      <c r="O141" s="120"/>
      <c r="P141" s="121" t="s">
        <v>143</v>
      </c>
      <c r="Q141" s="100"/>
      <c r="R141" s="100"/>
      <c r="S141" s="118">
        <v>0</v>
      </c>
      <c r="T141" s="118"/>
      <c r="U141" s="118">
        <v>0</v>
      </c>
      <c r="V141" s="118"/>
      <c r="W141" s="118">
        <v>0</v>
      </c>
      <c r="X141" s="118"/>
      <c r="Y141" s="118">
        <v>0</v>
      </c>
      <c r="Z141" s="118"/>
      <c r="AA141" s="118">
        <v>0</v>
      </c>
      <c r="AB141" s="118"/>
      <c r="AC141" s="118">
        <f t="shared" si="2"/>
        <v>0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</row>
    <row r="142" spans="2:60" s="10" customFormat="1" ht="12" customHeight="1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00"/>
      <c r="N142" s="121" t="s">
        <v>137</v>
      </c>
      <c r="O142" s="121"/>
      <c r="P142" s="121" t="s">
        <v>138</v>
      </c>
      <c r="Q142" s="100"/>
      <c r="R142" s="100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>
        <f t="shared" si="2"/>
        <v>0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2:29" s="19" customFormat="1" ht="12" customHeight="1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00"/>
      <c r="N143" s="121" t="s">
        <v>139</v>
      </c>
      <c r="O143" s="121"/>
      <c r="P143" s="121" t="s">
        <v>140</v>
      </c>
      <c r="Q143" s="100"/>
      <c r="R143" s="100"/>
      <c r="S143" s="118">
        <v>-138</v>
      </c>
      <c r="T143" s="118"/>
      <c r="U143" s="118">
        <v>0</v>
      </c>
      <c r="V143" s="118"/>
      <c r="W143" s="118">
        <v>0</v>
      </c>
      <c r="X143" s="118"/>
      <c r="Y143" s="118">
        <v>-1096</v>
      </c>
      <c r="Z143" s="118"/>
      <c r="AA143" s="118">
        <v>0</v>
      </c>
      <c r="AB143" s="118"/>
      <c r="AC143" s="118">
        <f t="shared" si="2"/>
        <v>-1234</v>
      </c>
    </row>
    <row r="144" spans="2:29" s="15" customFormat="1" ht="12" customHeight="1">
      <c r="B144" s="136">
        <f>D144+F144+H144+J144+L144</f>
        <v>15837</v>
      </c>
      <c r="C144" s="136"/>
      <c r="D144" s="136">
        <f>AA135+AA136+AA140</f>
        <v>783</v>
      </c>
      <c r="E144" s="136"/>
      <c r="F144" s="136">
        <f>Y135+Y136+Y140</f>
        <v>13488</v>
      </c>
      <c r="G144" s="136"/>
      <c r="H144" s="136">
        <f>W135+W136+W140</f>
        <v>-630</v>
      </c>
      <c r="I144" s="136"/>
      <c r="J144" s="136">
        <f>U135+U136+U140</f>
        <v>1077</v>
      </c>
      <c r="K144" s="136"/>
      <c r="L144" s="136">
        <f>S135+S136+S140</f>
        <v>1119</v>
      </c>
      <c r="M144" s="105"/>
      <c r="N144" s="137" t="s">
        <v>144</v>
      </c>
      <c r="O144" s="137" t="s">
        <v>145</v>
      </c>
      <c r="P144" s="137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2:29" s="15" customFormat="1" ht="12" customHeight="1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138"/>
      <c r="O145" s="138" t="s">
        <v>146</v>
      </c>
      <c r="P145" s="138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2:60" s="14" customFormat="1" ht="12" customHeight="1" thickBot="1">
      <c r="B146" s="83"/>
      <c r="C146" s="84"/>
      <c r="D146" s="83"/>
      <c r="E146" s="84"/>
      <c r="F146" s="83"/>
      <c r="G146" s="84"/>
      <c r="H146" s="83"/>
      <c r="I146" s="84"/>
      <c r="J146" s="83"/>
      <c r="K146" s="84"/>
      <c r="L146" s="83"/>
      <c r="M146" s="83"/>
      <c r="N146" s="85"/>
      <c r="O146" s="85" t="s">
        <v>147</v>
      </c>
      <c r="P146" s="85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29" s="15" customFormat="1" ht="21" customHeight="1">
      <c r="B147" s="34" t="s">
        <v>148</v>
      </c>
      <c r="C147" s="34"/>
      <c r="D147" s="35"/>
      <c r="E147" s="36"/>
      <c r="F147" s="36"/>
      <c r="G147" s="36"/>
      <c r="H147" s="36"/>
      <c r="I147" s="36"/>
      <c r="J147" s="36"/>
      <c r="K147" s="36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s="15" customFormat="1" ht="3.75" customHeigh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0"/>
      <c r="O148" s="41"/>
      <c r="P148" s="42"/>
      <c r="Q148" s="42"/>
      <c r="R148" s="31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</row>
    <row r="149" spans="2:29" s="15" customFormat="1" ht="12.75">
      <c r="B149" s="43" t="s">
        <v>133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5"/>
      <c r="N149" s="46" t="s">
        <v>5</v>
      </c>
      <c r="O149" s="47"/>
      <c r="P149" s="48" t="s">
        <v>6</v>
      </c>
      <c r="Q149" s="48"/>
      <c r="R149" s="49"/>
      <c r="S149" s="50" t="s">
        <v>134</v>
      </c>
      <c r="T149" s="44"/>
      <c r="U149" s="44"/>
      <c r="V149" s="44"/>
      <c r="W149" s="44"/>
      <c r="X149" s="44"/>
      <c r="Y149" s="44"/>
      <c r="Z149" s="44"/>
      <c r="AA149" s="44"/>
      <c r="AB149" s="44"/>
      <c r="AC149" s="135"/>
    </row>
    <row r="150" spans="2:29" s="15" customFormat="1" ht="2.2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4"/>
      <c r="O150" s="45"/>
      <c r="P150" s="44"/>
      <c r="Q150" s="44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2:29" s="15" customFormat="1" ht="12.75">
      <c r="B151" s="50" t="s">
        <v>8</v>
      </c>
      <c r="C151" s="51"/>
      <c r="D151" s="52" t="s">
        <v>9</v>
      </c>
      <c r="E151" s="51"/>
      <c r="F151" s="52" t="s">
        <v>10</v>
      </c>
      <c r="G151" s="51"/>
      <c r="H151" s="52" t="s">
        <v>11</v>
      </c>
      <c r="I151" s="51"/>
      <c r="J151" s="52" t="s">
        <v>12</v>
      </c>
      <c r="K151" s="51"/>
      <c r="L151" s="52" t="s">
        <v>13</v>
      </c>
      <c r="M151" s="51"/>
      <c r="N151" s="50"/>
      <c r="O151" s="53"/>
      <c r="P151" s="50" t="s">
        <v>14</v>
      </c>
      <c r="Q151" s="50"/>
      <c r="R151" s="49"/>
      <c r="S151" s="52" t="s">
        <v>13</v>
      </c>
      <c r="T151" s="51"/>
      <c r="U151" s="52" t="s">
        <v>12</v>
      </c>
      <c r="V151" s="51"/>
      <c r="W151" s="52" t="s">
        <v>11</v>
      </c>
      <c r="X151" s="51"/>
      <c r="Y151" s="52" t="s">
        <v>10</v>
      </c>
      <c r="Z151" s="51"/>
      <c r="AA151" s="52" t="s">
        <v>9</v>
      </c>
      <c r="AB151" s="51"/>
      <c r="AC151" s="50" t="s">
        <v>8</v>
      </c>
    </row>
    <row r="152" spans="2:29" s="15" customFormat="1" ht="2.25" customHeight="1">
      <c r="B152" s="53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0"/>
      <c r="O152" s="53"/>
      <c r="P152" s="50"/>
      <c r="Q152" s="50"/>
      <c r="R152" s="54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3"/>
    </row>
    <row r="153" spans="2:29" s="15" customFormat="1" ht="12.75">
      <c r="B153" s="55" t="s">
        <v>15</v>
      </c>
      <c r="C153" s="51"/>
      <c r="D153" s="56" t="s">
        <v>16</v>
      </c>
      <c r="E153" s="57"/>
      <c r="F153" s="56" t="s">
        <v>17</v>
      </c>
      <c r="G153" s="51"/>
      <c r="H153" s="56" t="s">
        <v>18</v>
      </c>
      <c r="I153" s="51"/>
      <c r="J153" s="52" t="s">
        <v>19</v>
      </c>
      <c r="K153" s="51"/>
      <c r="L153" s="52" t="s">
        <v>20</v>
      </c>
      <c r="M153" s="51"/>
      <c r="N153" s="50"/>
      <c r="O153" s="53"/>
      <c r="P153" s="50"/>
      <c r="Q153" s="50"/>
      <c r="R153" s="54"/>
      <c r="S153" s="52" t="s">
        <v>20</v>
      </c>
      <c r="T153" s="51"/>
      <c r="U153" s="52" t="s">
        <v>19</v>
      </c>
      <c r="V153" s="57"/>
      <c r="W153" s="56" t="s">
        <v>18</v>
      </c>
      <c r="X153" s="51"/>
      <c r="Y153" s="56" t="s">
        <v>17</v>
      </c>
      <c r="Z153" s="51"/>
      <c r="AA153" s="56" t="s">
        <v>16</v>
      </c>
      <c r="AB153" s="51"/>
      <c r="AC153" s="55" t="s">
        <v>15</v>
      </c>
    </row>
    <row r="154" spans="2:29" s="15" customFormat="1" ht="12.75">
      <c r="B154" s="58" t="s">
        <v>21</v>
      </c>
      <c r="C154" s="57"/>
      <c r="D154" s="56" t="s">
        <v>22</v>
      </c>
      <c r="E154" s="57"/>
      <c r="F154" s="56" t="s">
        <v>23</v>
      </c>
      <c r="G154" s="57"/>
      <c r="H154" s="56" t="s">
        <v>24</v>
      </c>
      <c r="I154" s="51"/>
      <c r="J154" s="56" t="s">
        <v>25</v>
      </c>
      <c r="K154" s="51"/>
      <c r="L154" s="56" t="s">
        <v>168</v>
      </c>
      <c r="M154" s="57"/>
      <c r="N154" s="48"/>
      <c r="O154" s="59"/>
      <c r="P154" s="48"/>
      <c r="Q154" s="48"/>
      <c r="R154" s="60"/>
      <c r="S154" s="56" t="s">
        <v>168</v>
      </c>
      <c r="T154" s="57"/>
      <c r="U154" s="56" t="s">
        <v>25</v>
      </c>
      <c r="V154" s="57"/>
      <c r="W154" s="56" t="s">
        <v>24</v>
      </c>
      <c r="X154" s="57"/>
      <c r="Y154" s="56" t="s">
        <v>23</v>
      </c>
      <c r="Z154" s="51"/>
      <c r="AA154" s="56" t="s">
        <v>22</v>
      </c>
      <c r="AB154" s="51"/>
      <c r="AC154" s="58" t="s">
        <v>21</v>
      </c>
    </row>
    <row r="155" spans="2:29" s="15" customFormat="1" ht="12.75">
      <c r="B155" s="58" t="s">
        <v>26</v>
      </c>
      <c r="C155" s="57"/>
      <c r="D155" s="56"/>
      <c r="E155" s="57"/>
      <c r="F155" s="56" t="s">
        <v>27</v>
      </c>
      <c r="G155" s="57"/>
      <c r="H155" s="56" t="s">
        <v>28</v>
      </c>
      <c r="I155" s="51"/>
      <c r="J155" s="56" t="s">
        <v>29</v>
      </c>
      <c r="K155" s="51"/>
      <c r="L155" s="56" t="s">
        <v>30</v>
      </c>
      <c r="M155" s="57"/>
      <c r="N155" s="48"/>
      <c r="O155" s="59"/>
      <c r="P155" s="48"/>
      <c r="Q155" s="48"/>
      <c r="R155" s="60"/>
      <c r="S155" s="56" t="s">
        <v>30</v>
      </c>
      <c r="T155" s="57"/>
      <c r="U155" s="56" t="s">
        <v>29</v>
      </c>
      <c r="V155" s="57"/>
      <c r="W155" s="56" t="s">
        <v>28</v>
      </c>
      <c r="X155" s="57"/>
      <c r="Y155" s="56" t="s">
        <v>27</v>
      </c>
      <c r="Z155" s="51"/>
      <c r="AA155" s="56"/>
      <c r="AB155" s="51"/>
      <c r="AC155" s="58" t="s">
        <v>26</v>
      </c>
    </row>
    <row r="156" spans="2:29" s="15" customFormat="1" ht="12.75">
      <c r="B156" s="58"/>
      <c r="C156" s="57"/>
      <c r="D156" s="56"/>
      <c r="E156" s="57"/>
      <c r="F156" s="56" t="s">
        <v>31</v>
      </c>
      <c r="G156" s="57"/>
      <c r="H156" s="56" t="s">
        <v>32</v>
      </c>
      <c r="I156" s="51"/>
      <c r="J156" s="56"/>
      <c r="K156" s="51"/>
      <c r="L156" s="56" t="s">
        <v>33</v>
      </c>
      <c r="M156" s="57"/>
      <c r="N156" s="48"/>
      <c r="O156" s="59"/>
      <c r="P156" s="48"/>
      <c r="Q156" s="48"/>
      <c r="R156" s="60"/>
      <c r="S156" s="56" t="s">
        <v>33</v>
      </c>
      <c r="T156" s="57"/>
      <c r="U156" s="56"/>
      <c r="V156" s="57"/>
      <c r="W156" s="56" t="s">
        <v>32</v>
      </c>
      <c r="X156" s="57"/>
      <c r="Y156" s="56" t="s">
        <v>31</v>
      </c>
      <c r="Z156" s="51"/>
      <c r="AA156" s="56"/>
      <c r="AB156" s="51"/>
      <c r="AC156" s="58"/>
    </row>
    <row r="157" spans="2:29" s="15" customFormat="1" ht="2.25" customHeight="1">
      <c r="B157" s="61"/>
      <c r="C157" s="62"/>
      <c r="D157" s="63"/>
      <c r="E157" s="62"/>
      <c r="F157" s="63"/>
      <c r="G157" s="62"/>
      <c r="H157" s="63"/>
      <c r="I157" s="62"/>
      <c r="J157" s="63"/>
      <c r="K157" s="62"/>
      <c r="L157" s="63"/>
      <c r="M157" s="62"/>
      <c r="N157" s="64"/>
      <c r="O157" s="64"/>
      <c r="P157" s="64"/>
      <c r="Q157" s="64"/>
      <c r="R157" s="64"/>
      <c r="S157" s="61"/>
      <c r="T157" s="62"/>
      <c r="U157" s="63"/>
      <c r="V157" s="62"/>
      <c r="W157" s="63"/>
      <c r="X157" s="62"/>
      <c r="Y157" s="63"/>
      <c r="Z157" s="62"/>
      <c r="AA157" s="63"/>
      <c r="AB157" s="62"/>
      <c r="AC157" s="63"/>
    </row>
    <row r="158" spans="2:29" ht="12" customHeight="1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5"/>
      <c r="N158" s="139" t="s">
        <v>144</v>
      </c>
      <c r="O158" s="140" t="s">
        <v>145</v>
      </c>
      <c r="P158" s="140"/>
      <c r="Q158" s="141"/>
      <c r="R158" s="105"/>
      <c r="S158" s="142">
        <f>L144</f>
        <v>1119</v>
      </c>
      <c r="T158" s="142"/>
      <c r="U158" s="142">
        <f>J144</f>
        <v>1077</v>
      </c>
      <c r="V158" s="142"/>
      <c r="W158" s="142">
        <f>H144</f>
        <v>-630</v>
      </c>
      <c r="X158" s="142"/>
      <c r="Y158" s="142">
        <f>F144</f>
        <v>13488</v>
      </c>
      <c r="Z158" s="142"/>
      <c r="AA158" s="142">
        <f>D144</f>
        <v>783</v>
      </c>
      <c r="AB158" s="142"/>
      <c r="AC158" s="142">
        <f>SUM(S158+U158+W158+Y158+AA158)</f>
        <v>15837</v>
      </c>
    </row>
    <row r="159" spans="2:29" ht="12" customHeight="1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  <c r="N159" s="143"/>
      <c r="O159" s="144" t="s">
        <v>146</v>
      </c>
      <c r="P159" s="144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s="16" customFormat="1" ht="12" customHeight="1">
      <c r="B160" s="89"/>
      <c r="C160" s="90"/>
      <c r="D160" s="89"/>
      <c r="E160" s="91"/>
      <c r="F160" s="89"/>
      <c r="G160" s="91"/>
      <c r="H160" s="89"/>
      <c r="I160" s="91"/>
      <c r="J160" s="89"/>
      <c r="K160" s="91"/>
      <c r="L160" s="89"/>
      <c r="M160" s="91"/>
      <c r="N160" s="93"/>
      <c r="O160" s="93" t="s">
        <v>147</v>
      </c>
      <c r="P160" s="93"/>
      <c r="Q160" s="89"/>
      <c r="R160" s="90"/>
      <c r="S160" s="89"/>
      <c r="T160" s="90"/>
      <c r="U160" s="89"/>
      <c r="V160" s="94"/>
      <c r="W160" s="89"/>
      <c r="X160" s="94"/>
      <c r="Y160" s="89"/>
      <c r="Z160" s="94"/>
      <c r="AA160" s="89"/>
      <c r="AB160" s="94"/>
      <c r="AC160" s="89"/>
    </row>
    <row r="161" spans="2:29" s="29" customFormat="1" ht="12" customHeight="1">
      <c r="B161" s="145">
        <f>D161+F161+H161+J161+L161</f>
        <v>1147</v>
      </c>
      <c r="C161" s="69"/>
      <c r="D161" s="145">
        <f>D162+D164</f>
        <v>-2121</v>
      </c>
      <c r="E161" s="146"/>
      <c r="F161" s="145">
        <f>F162+F164</f>
        <v>2500</v>
      </c>
      <c r="G161" s="146"/>
      <c r="H161" s="145">
        <f>H162+H164</f>
        <v>422</v>
      </c>
      <c r="I161" s="146"/>
      <c r="J161" s="145">
        <f>J162+J164</f>
        <v>60</v>
      </c>
      <c r="K161" s="146"/>
      <c r="L161" s="145">
        <f>L162+L164</f>
        <v>286</v>
      </c>
      <c r="M161" s="146"/>
      <c r="N161" s="95" t="s">
        <v>163</v>
      </c>
      <c r="O161" s="95" t="s">
        <v>164</v>
      </c>
      <c r="P161" s="95"/>
      <c r="Q161" s="145"/>
      <c r="R161" s="69"/>
      <c r="S161" s="145"/>
      <c r="T161" s="69"/>
      <c r="U161" s="145"/>
      <c r="V161" s="147"/>
      <c r="W161" s="145"/>
      <c r="X161" s="147"/>
      <c r="Y161" s="145"/>
      <c r="Z161" s="147"/>
      <c r="AA161" s="145"/>
      <c r="AB161" s="147"/>
      <c r="AC161" s="145"/>
    </row>
    <row r="162" spans="2:29" s="10" customFormat="1" ht="12" customHeight="1">
      <c r="B162" s="118">
        <f>D162+F162+H162+J162+L162</f>
        <v>3307</v>
      </c>
      <c r="C162" s="118"/>
      <c r="D162" s="118">
        <v>39</v>
      </c>
      <c r="E162" s="118">
        <v>0</v>
      </c>
      <c r="F162" s="118">
        <v>2500</v>
      </c>
      <c r="G162" s="118"/>
      <c r="H162" s="118">
        <v>422</v>
      </c>
      <c r="I162" s="118"/>
      <c r="J162" s="118">
        <v>60</v>
      </c>
      <c r="K162" s="118"/>
      <c r="L162" s="118">
        <v>286</v>
      </c>
      <c r="M162" s="148"/>
      <c r="N162" s="101" t="s">
        <v>149</v>
      </c>
      <c r="O162" s="101"/>
      <c r="P162" s="101" t="s">
        <v>150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</row>
    <row r="163" spans="2:29" s="5" customFormat="1" ht="12" customHeight="1">
      <c r="B163" s="104">
        <f>D163+F163+H163+J163+L163</f>
        <v>-5255</v>
      </c>
      <c r="C163" s="104"/>
      <c r="D163" s="104">
        <v>-36</v>
      </c>
      <c r="E163" s="104">
        <v>0</v>
      </c>
      <c r="F163" s="104">
        <v>-4334</v>
      </c>
      <c r="G163" s="104"/>
      <c r="H163" s="104">
        <v>-280</v>
      </c>
      <c r="I163" s="104"/>
      <c r="J163" s="104">
        <v>-28</v>
      </c>
      <c r="K163" s="104"/>
      <c r="L163" s="104">
        <v>-577</v>
      </c>
      <c r="M163" s="105"/>
      <c r="N163" s="123" t="s">
        <v>47</v>
      </c>
      <c r="O163" s="123" t="s">
        <v>48</v>
      </c>
      <c r="P163" s="123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s="10" customFormat="1" ht="12" customHeight="1">
      <c r="B164" s="118">
        <f>D164+F164+H164+J164+L164</f>
        <v>-2160</v>
      </c>
      <c r="C164" s="118"/>
      <c r="D164" s="118">
        <v>-2160</v>
      </c>
      <c r="E164" s="118">
        <v>0</v>
      </c>
      <c r="F164" s="118">
        <v>0</v>
      </c>
      <c r="G164" s="118"/>
      <c r="H164" s="118">
        <v>0</v>
      </c>
      <c r="I164" s="118"/>
      <c r="J164" s="118">
        <v>0</v>
      </c>
      <c r="K164" s="118"/>
      <c r="L164" s="118">
        <v>0</v>
      </c>
      <c r="M164" s="148"/>
      <c r="N164" s="159" t="s">
        <v>172</v>
      </c>
      <c r="O164" s="159"/>
      <c r="P164" s="160" t="s">
        <v>173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</row>
    <row r="165" spans="2:29" s="7" customFormat="1" ht="12" customHeight="1">
      <c r="B165" s="104">
        <f>D165+F165+H165+J165+L165</f>
        <v>0</v>
      </c>
      <c r="C165" s="104"/>
      <c r="D165" s="104">
        <v>0</v>
      </c>
      <c r="E165" s="104">
        <v>0</v>
      </c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0</v>
      </c>
      <c r="M165" s="105"/>
      <c r="N165" s="123" t="s">
        <v>152</v>
      </c>
      <c r="O165" s="123" t="s">
        <v>151</v>
      </c>
      <c r="P165" s="123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s="7" customFormat="1" ht="12" customHeight="1">
      <c r="B166" s="104"/>
      <c r="C166" s="104"/>
      <c r="D166" s="104"/>
      <c r="E166" s="104">
        <v>0</v>
      </c>
      <c r="F166" s="104"/>
      <c r="G166" s="104"/>
      <c r="H166" s="104"/>
      <c r="I166" s="104"/>
      <c r="J166" s="104"/>
      <c r="K166" s="104"/>
      <c r="L166" s="104"/>
      <c r="M166" s="105"/>
      <c r="N166" s="133"/>
      <c r="O166" s="149" t="s">
        <v>153</v>
      </c>
      <c r="P166" s="149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s="8" customFormat="1" ht="12" customHeight="1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5"/>
      <c r="N167" s="133"/>
      <c r="O167" s="149" t="s">
        <v>154</v>
      </c>
      <c r="P167" s="149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60" s="12" customFormat="1" ht="12" customHeight="1">
      <c r="B168" s="108">
        <f>D168+F168+H168+J168+L168</f>
        <v>19945</v>
      </c>
      <c r="C168" s="108"/>
      <c r="D168" s="108">
        <f>AA158-D161-D163-D165</f>
        <v>2940</v>
      </c>
      <c r="E168" s="108">
        <v>0</v>
      </c>
      <c r="F168" s="108">
        <f>Y158-F161-F163-F165</f>
        <v>15322</v>
      </c>
      <c r="G168" s="108"/>
      <c r="H168" s="108">
        <f>W158-H161-H163-H165</f>
        <v>-772</v>
      </c>
      <c r="I168" s="108"/>
      <c r="J168" s="108">
        <f>U158-J161-J163-J165</f>
        <v>1045</v>
      </c>
      <c r="K168" s="108"/>
      <c r="L168" s="108">
        <f>S158-L161-L163-L165</f>
        <v>1410</v>
      </c>
      <c r="M168" s="109"/>
      <c r="N168" s="128" t="s">
        <v>155</v>
      </c>
      <c r="O168" s="128" t="s">
        <v>156</v>
      </c>
      <c r="P168" s="12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</row>
    <row r="169" spans="2:60" s="12" customFormat="1" ht="12" customHeight="1" thickBot="1">
      <c r="B169" s="150"/>
      <c r="C169" s="151"/>
      <c r="D169" s="150"/>
      <c r="E169" s="151"/>
      <c r="F169" s="150"/>
      <c r="G169" s="151"/>
      <c r="H169" s="150"/>
      <c r="I169" s="151"/>
      <c r="J169" s="150"/>
      <c r="K169" s="151"/>
      <c r="L169" s="150"/>
      <c r="M169" s="150"/>
      <c r="N169" s="152"/>
      <c r="O169" s="152" t="s">
        <v>157</v>
      </c>
      <c r="P169" s="152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</row>
    <row r="170" spans="2:60" s="5" customFormat="1" ht="12" customHeight="1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2:60" s="5" customFormat="1" ht="12" customHeight="1">
      <c r="B171" s="156">
        <v>0</v>
      </c>
      <c r="C171" s="155">
        <f>IF(B171="(P)","Estimación provisional",IF(B171="(A)","Estimación avance",""))</f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2:60" s="24" customFormat="1" ht="12" customHeight="1">
      <c r="B172" s="157" t="s">
        <v>158</v>
      </c>
      <c r="C172" s="158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2:60" s="5" customFormat="1" ht="12" customHeight="1">
      <c r="B173" s="149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2:29" ht="12" customHeight="1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s="15" customFormat="1" ht="12" customHeight="1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s="15" customFormat="1" ht="12" customHeight="1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s="15" customFormat="1" ht="12" customHeight="1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s="15" customFormat="1" ht="12" customHeight="1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s="15" customFormat="1" ht="12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s="15" customFormat="1" ht="12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s="15" customFormat="1" ht="12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s="15" customFormat="1" ht="12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s="15" customFormat="1" ht="12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2:29" s="15" customFormat="1" ht="12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2:29" s="15" customFormat="1" ht="12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2:29" s="15" customFormat="1" ht="12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2:60" s="24" customFormat="1" ht="12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9" spans="2:60" s="5" customFormat="1" ht="12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</sheetData>
  <sheetProtection/>
  <printOptions horizontalCentered="1"/>
  <pageMargins left="0.75" right="0.75" top="1" bottom="1" header="0" footer="0"/>
  <pageSetup horizontalDpi="300" verticalDpi="300" orientation="landscape" paperSize="9" scale="71" r:id="rId1"/>
  <headerFooter alignWithMargins="0">
    <oddFooter>&amp;R&amp;9INE -&amp;D</oddFooter>
  </headerFooter>
  <rowBreaks count="3" manualBreakCount="3">
    <brk id="51" min="1" max="28" man="1"/>
    <brk id="74" max="255" man="1"/>
    <brk id="12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USUARIO</cp:lastModifiedBy>
  <cp:lastPrinted>2007-12-19T10:06:57Z</cp:lastPrinted>
  <dcterms:created xsi:type="dcterms:W3CDTF">2000-11-06T07:19:28Z</dcterms:created>
  <dcterms:modified xsi:type="dcterms:W3CDTF">2012-12-13T07:52:39Z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