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4215" windowWidth="15330" windowHeight="5385" activeTab="0"/>
  </bookViews>
  <sheets>
    <sheet name="List of table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1" sheetId="10" r:id="rId10"/>
    <sheet name="Table 9.2" sheetId="11" r:id="rId11"/>
    <sheet name="Table 9.3" sheetId="12" r:id="rId12"/>
    <sheet name="Table 9.4" sheetId="13" r:id="rId13"/>
    <sheet name="Table 9.5" sheetId="14" r:id="rId14"/>
    <sheet name="Table 9.6" sheetId="15" r:id="rId15"/>
    <sheet name="Table 9.7" sheetId="16" r:id="rId16"/>
    <sheet name="Table 9.8" sheetId="17" r:id="rId17"/>
    <sheet name="Table 9.9" sheetId="18" r:id="rId18"/>
    <sheet name="Table 9.10" sheetId="19" r:id="rId19"/>
    <sheet name="Table 9.11" sheetId="20" r:id="rId20"/>
    <sheet name="Table 9.12" sheetId="21" r:id="rId21"/>
  </sheets>
  <definedNames>
    <definedName name="_xlnm.Print_Area" localSheetId="0">'List of tables'!$A$2:$H$50</definedName>
    <definedName name="_xlnm.Print_Area" localSheetId="2">'Table 2'!$A$1:$AB$59</definedName>
  </definedNames>
  <calcPr fullCalcOnLoad="1"/>
</workbook>
</file>

<file path=xl/comments4.xml><?xml version="1.0" encoding="utf-8"?>
<comments xmlns="http://schemas.openxmlformats.org/spreadsheetml/2006/main">
  <authors>
    <author>santoed</author>
  </authors>
  <commentList>
    <comment ref="C63" authorId="0">
      <text>
        <r>
          <rPr>
            <sz val="8"/>
            <rFont val="Tahoma"/>
            <family val="2"/>
          </rPr>
          <t>Taxes on production and imports, receivable</t>
        </r>
      </text>
    </comment>
  </commentList>
</comments>
</file>

<file path=xl/sharedStrings.xml><?xml version="1.0" encoding="utf-8"?>
<sst xmlns="http://schemas.openxmlformats.org/spreadsheetml/2006/main" count="1321" uniqueCount="197">
  <si>
    <t>TOTAL</t>
  </si>
  <si>
    <t>Spanish Statistical Institute</t>
  </si>
  <si>
    <t>Spanish National Accounts</t>
  </si>
  <si>
    <t>General government expenditure and revenue</t>
  </si>
  <si>
    <t>Taxes received by general government (S.13)</t>
  </si>
  <si>
    <t>Taxes received by central government (S.1311)</t>
  </si>
  <si>
    <t>Taxes received by state government (S.1312)</t>
  </si>
  <si>
    <t>Taxes received by local government (S.1313)</t>
  </si>
  <si>
    <t>Social contributions and benefits, by type and destination sector</t>
  </si>
  <si>
    <t>Social benefits other than social transfers in kind, by type and origin sector</t>
  </si>
  <si>
    <t>Current transfers within general government</t>
  </si>
  <si>
    <t xml:space="preserve">Expenditure of general government sub-sectors by function (COFOG 1st level), year 2000 </t>
  </si>
  <si>
    <t xml:space="preserve">Expenditure of general government sub-sectors by function (COFOG 1st level), year 2001 </t>
  </si>
  <si>
    <t xml:space="preserve">Expenditure of general government sub-sectors by function (COFOG 1st level), year 2002 </t>
  </si>
  <si>
    <t xml:space="preserve">Expenditure of general government sub-sectors by function (COFOG 1st level), year 2003 </t>
  </si>
  <si>
    <t xml:space="preserve">Expenditure of general government sub-sectors by function (COFOG 1st level), year 2004 </t>
  </si>
  <si>
    <t xml:space="preserve">Expenditure of general government sub-sectors by function (COFOG 1st level), year 2005 </t>
  </si>
  <si>
    <t xml:space="preserve">Expenditure of general government sub-sectors by function (COFOG 1st level), year 2006 </t>
  </si>
  <si>
    <t xml:space="preserve">Expenditure of general government sub-sectors by function (COFOG 1st level), year 2007 </t>
  </si>
  <si>
    <t xml:space="preserve">Expenditure of general government sub-sectors by function (COFOG 1st level), year 2008 </t>
  </si>
  <si>
    <t>Expenditure of general government sub-sectors by function (COFOG 1st level), year 2009 (P)</t>
  </si>
  <si>
    <t>Expenditure of general government sub-sectors by function (COFOG 1st level), year 2011 (A)</t>
  </si>
  <si>
    <t>Annexe tables</t>
  </si>
  <si>
    <t xml:space="preserve"> Table 1.</t>
  </si>
  <si>
    <t>Table 2.</t>
  </si>
  <si>
    <t>Table 3.</t>
  </si>
  <si>
    <t>Table 4.</t>
  </si>
  <si>
    <t>Table 5.</t>
  </si>
  <si>
    <t>Table 6.</t>
  </si>
  <si>
    <t>Table 7.</t>
  </si>
  <si>
    <t>Table 8.</t>
  </si>
  <si>
    <t>Table 9.1</t>
  </si>
  <si>
    <t>Table 9.2</t>
  </si>
  <si>
    <t>Table 9.3</t>
  </si>
  <si>
    <t>Table 9.4</t>
  </si>
  <si>
    <t>Table 9.5</t>
  </si>
  <si>
    <t>Table 9.6</t>
  </si>
  <si>
    <t>Table 9.7</t>
  </si>
  <si>
    <t>Table 9.8</t>
  </si>
  <si>
    <t>Table 9.9</t>
  </si>
  <si>
    <t>Table 9.10</t>
  </si>
  <si>
    <t>Table 9.11</t>
  </si>
  <si>
    <t>Table 9.12</t>
  </si>
  <si>
    <t>1. TOTAL GENERAL GOVERNMENT EXPENDITURE</t>
  </si>
  <si>
    <t>Intermediate consumption (P.2)</t>
  </si>
  <si>
    <t>Gross capital formation (P.5)</t>
  </si>
  <si>
    <t>Compensation of employees (D.1)</t>
  </si>
  <si>
    <t>Other taxes on production (D.29)</t>
  </si>
  <si>
    <t>Subsidies (D.3)</t>
  </si>
  <si>
    <t>Property income (D.4)</t>
  </si>
  <si>
    <t>Social benefits other than social transfers in kind (D.62)</t>
  </si>
  <si>
    <t>Social transfers in kind related to expenditure on products supplied</t>
  </si>
  <si>
    <t xml:space="preserve">   to households via market producers (D.63p)</t>
  </si>
  <si>
    <t>Other current transfers (D.7)</t>
  </si>
  <si>
    <t>Capital transfers (D.9)</t>
  </si>
  <si>
    <t>Adquisitions less disposals of non-produced non-financial assets (K.2)</t>
  </si>
  <si>
    <t>2. TOTAL GENERAL GOVERNMENT REVENUE</t>
  </si>
  <si>
    <t xml:space="preserve">Market output and own final use (P.11 / P.12) </t>
  </si>
  <si>
    <t>Payments for other non-market output (P.131)</t>
  </si>
  <si>
    <t>Taxes on production and imports (D.2)</t>
  </si>
  <si>
    <t>Current taxes on income, wealth, etc. (D.5)</t>
  </si>
  <si>
    <t>Social contributions and benefits (D.61)</t>
  </si>
  <si>
    <t xml:space="preserve">GENERAL GOVERNMENT NET LENDING (+) / NET BORROWING (-) </t>
  </si>
  <si>
    <t>(P)</t>
  </si>
  <si>
    <t>Provisional estimate</t>
  </si>
  <si>
    <t>(A)</t>
  </si>
  <si>
    <t>Advanced estimate</t>
  </si>
  <si>
    <t>(*) Transactions Property income (D.4), Other current transfers (D.7) and Capital transfers (D.9)</t>
  </si>
  <si>
    <t xml:space="preserve">       are consolidated between sub-sectors</t>
  </si>
  <si>
    <t>TAXES ON PRODUCTION AND IMPORTS (D.2)</t>
  </si>
  <si>
    <t>Taxes on products (D.21)</t>
  </si>
  <si>
    <t>Value added type taxes (D.211)</t>
  </si>
  <si>
    <t>Taxes and duties on imports excluding VAT (D.212)</t>
  </si>
  <si>
    <t>Tax on Imports in the Canary Islands</t>
  </si>
  <si>
    <t>Tax on Imports in Ceuta and Melilla</t>
  </si>
  <si>
    <t>Excise duties and other duties on certain imported products</t>
  </si>
  <si>
    <t>Taxes on products, except VAT and import taxes (D.214)</t>
  </si>
  <si>
    <t>Transfer taxes</t>
  </si>
  <si>
    <t>Special taxes on manufacture</t>
  </si>
  <si>
    <t>Duty on Specific Means of Transport</t>
  </si>
  <si>
    <t>Tax on Fuel Oil Derivatives</t>
  </si>
  <si>
    <t>Tax on Retail Sales of Specific Hydrocarbons</t>
  </si>
  <si>
    <t>Taxes on Insurance Premiums</t>
  </si>
  <si>
    <t>Taxes and Surcharges on Betting and Gambling</t>
  </si>
  <si>
    <t>Tax and building permits</t>
  </si>
  <si>
    <t>Tax on production in the Canary Islands</t>
  </si>
  <si>
    <t>Tax on production in  Ceuta and Melilla</t>
  </si>
  <si>
    <t xml:space="preserve">Other taxes </t>
  </si>
  <si>
    <t xml:space="preserve">Tax on business activity </t>
  </si>
  <si>
    <t>Real State tax</t>
  </si>
  <si>
    <t xml:space="preserve">Car registration tax </t>
  </si>
  <si>
    <t xml:space="preserve">Compensation for local taxes </t>
  </si>
  <si>
    <t>Urban licenses</t>
  </si>
  <si>
    <t>Municipal fees for private use</t>
  </si>
  <si>
    <t>Parafiscal fees</t>
  </si>
  <si>
    <t>Tax on effluent, exploitation of hydrocarbon and mines</t>
  </si>
  <si>
    <t xml:space="preserve">Tax on environment and pollution </t>
  </si>
  <si>
    <t>CURRENT TAXES ON INCOME, WEALTH, ETC. (D.5)</t>
  </si>
  <si>
    <t>Taxes on income (D.51)</t>
  </si>
  <si>
    <t>Tax on personal income / Income Tax of Non-Resident</t>
  </si>
  <si>
    <t xml:space="preserve">Corporate income tax </t>
  </si>
  <si>
    <t>Other current taxes (D.59)</t>
  </si>
  <si>
    <t>Wealth Tax</t>
  </si>
  <si>
    <t>CAPITAL TAXES (D.91)</t>
  </si>
  <si>
    <t>Inheritance and gift tax</t>
  </si>
  <si>
    <t>Special duties</t>
  </si>
  <si>
    <t>Tax on the increase in value of urban terrains</t>
  </si>
  <si>
    <t>Land development contributions</t>
  </si>
  <si>
    <t>Value added type taxes (VAT) (D.211)</t>
  </si>
  <si>
    <t xml:space="preserve">SOCIAL CONTRIBUTIONS AND BENEFITS RECEIVED FROM RESIDENT SECTORS (D.61) </t>
  </si>
  <si>
    <t>ACTUAL SOCIAL CONTRIBUTIONS (D.611)</t>
  </si>
  <si>
    <t>Employers' actual social contributions (D.6111)</t>
  </si>
  <si>
    <t>Non-financial corporations (S.11)</t>
  </si>
  <si>
    <t>Financial corporations (S.12)</t>
  </si>
  <si>
    <t>General government (S.13)</t>
  </si>
  <si>
    <t>Employees' social contributions (D.6112)</t>
  </si>
  <si>
    <t>Social contributions by self- and non-employed persons (D.6113)</t>
  </si>
  <si>
    <t>- Self-employed persons' fees</t>
  </si>
  <si>
    <t>- Non-employed persons' fees</t>
  </si>
  <si>
    <t>IMPUTED SOCIAL CONTRIBUTIONS (D.612)</t>
  </si>
  <si>
    <t>Households (S.14)</t>
  </si>
  <si>
    <t>Payed by non-profit institutions serving households (S.15)</t>
  </si>
  <si>
    <t xml:space="preserve">SOCIAL CONTRIBUTIONS AND BENEFITS PAYED BY RESIDENT HOUSEHOLDS (D.61) </t>
  </si>
  <si>
    <t>To resident sectors</t>
  </si>
  <si>
    <t>To the rest of the world</t>
  </si>
  <si>
    <t>I. SOCIAL BENEFITS PAYED BY RESIDENT SECTORS</t>
  </si>
  <si>
    <t>SOCIAL SECURITY BENEFITS IN CASH (D.621)</t>
  </si>
  <si>
    <t>Payed by general government (S.13)</t>
  </si>
  <si>
    <t>- Central government (S.1311)</t>
  </si>
  <si>
    <t>- Social security funds (S.1314)</t>
  </si>
  <si>
    <t>PRIVATE FUNDED SOCIAL BENEFITS (D.622)</t>
  </si>
  <si>
    <t>Payed by non-financial corporations (S.11)</t>
  </si>
  <si>
    <t>Payed by financial corporations (S.12)</t>
  </si>
  <si>
    <t>- Other monetary financial institutions (S.122)</t>
  </si>
  <si>
    <t>- Insurance corporations and pension funds (S.125)</t>
  </si>
  <si>
    <t>UNFUNDED EMPLOYEE SOCIAL BENEFITS (D.623)</t>
  </si>
  <si>
    <t>- State government (S.1312)</t>
  </si>
  <si>
    <t>- Local government (S.1313)</t>
  </si>
  <si>
    <t>Payed by households (S.14)</t>
  </si>
  <si>
    <t>SOCIAL ASSISTANCE BENEFITS IN CASH (D.624)</t>
  </si>
  <si>
    <t>II. SOCIAL BENEFITS PAYED BY THE REST OF THE WORLD</t>
  </si>
  <si>
    <t>III.SOCIAL BENEFITS RECEIVED FROM THE REST OF THE WORLD</t>
  </si>
  <si>
    <t>IV.SOCIAL BENEFITS RECEIVED FROM RESIDENT HOUSEHOLDS (I+II-III)</t>
  </si>
  <si>
    <t>FROM CENTRAL GOVERNMENT (S.1311)</t>
  </si>
  <si>
    <t>To state government (S.1312)</t>
  </si>
  <si>
    <t>To local government (S.1313)</t>
  </si>
  <si>
    <t>To social security funds (S.1314)</t>
  </si>
  <si>
    <t>FROM STATE GOVERNMENT (S.1312)</t>
  </si>
  <si>
    <t>To central government (S.1311)</t>
  </si>
  <si>
    <t>FROM LOCAL GOVERNMENT (S.1313)</t>
  </si>
  <si>
    <t>FROM SOCIAL SECURITY FUNDS (S.1314)</t>
  </si>
  <si>
    <t/>
  </si>
  <si>
    <t>Year 2000</t>
  </si>
  <si>
    <t>Social benefits other than social transfers in kind (D.62)
Social transfers in kind related to expenditure on products supplied to households via market producers (D.63p)</t>
  </si>
  <si>
    <t>Final consumption expenditure (P.3)</t>
  </si>
  <si>
    <t>GENERAL GOVERNMENT (S.13)</t>
  </si>
  <si>
    <t>01 General public services</t>
  </si>
  <si>
    <t>02 Defence</t>
  </si>
  <si>
    <t>03 Public order and safety</t>
  </si>
  <si>
    <t>04 Economic affairs</t>
  </si>
  <si>
    <t>05 Environment protection</t>
  </si>
  <si>
    <t>06 Housing and community amenities</t>
  </si>
  <si>
    <t>07 Health</t>
  </si>
  <si>
    <t>08 Recreation, culture and religion</t>
  </si>
  <si>
    <t>09 Education</t>
  </si>
  <si>
    <t>10 Social protection</t>
  </si>
  <si>
    <t>CENTRAL GOVERNMENT (S.1311)</t>
  </si>
  <si>
    <t>STATE GOVERNMENT (S.1312)</t>
  </si>
  <si>
    <t>LOCAL GOVERNMENT (S.1313)</t>
  </si>
  <si>
    <t>SOCIAL SECURITY FUNDS (S.1314)</t>
  </si>
  <si>
    <t>Year 2001</t>
  </si>
  <si>
    <t>Year 2002</t>
  </si>
  <si>
    <t>Year 2003</t>
  </si>
  <si>
    <t>Year 2004</t>
  </si>
  <si>
    <t>Year 2005</t>
  </si>
  <si>
    <t>Year 2006</t>
  </si>
  <si>
    <t>Year 2007</t>
  </si>
  <si>
    <t>Year 2008</t>
  </si>
  <si>
    <t>Unit: EUR million</t>
  </si>
  <si>
    <t>Year 2009 (P)</t>
  </si>
  <si>
    <t>Year 2010 (P)</t>
  </si>
  <si>
    <t>Year 2011 (A)</t>
  </si>
  <si>
    <t>Expenditure of general government sub-sectors by function (COFOG 1st level), year 2010 (P)</t>
  </si>
  <si>
    <t xml:space="preserve">2008 </t>
  </si>
  <si>
    <t xml:space="preserve">2007 </t>
  </si>
  <si>
    <t xml:space="preserve">2006 </t>
  </si>
  <si>
    <t xml:space="preserve">2005 </t>
  </si>
  <si>
    <t xml:space="preserve">2004 </t>
  </si>
  <si>
    <t xml:space="preserve">2003 </t>
  </si>
  <si>
    <t xml:space="preserve">2002 </t>
  </si>
  <si>
    <t xml:space="preserve">2001 </t>
  </si>
  <si>
    <t xml:space="preserve">2000 </t>
  </si>
  <si>
    <t>2009 (P)</t>
  </si>
  <si>
    <t>2010 (P)</t>
  </si>
  <si>
    <t>2011 (A)</t>
  </si>
  <si>
    <t>(P) Provisional estimate</t>
  </si>
  <si>
    <t>(A) Advanced estimate</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</si>
</sst>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
    <numFmt numFmtId="195" formatCode="#,##0\ &quot;FB&quot;;\-#,##0\ &quot;FB&quot;"/>
    <numFmt numFmtId="196" formatCode="#,##0\ &quot;FB&quot;;[Red]\-#,##0\ &quot;FB&quot;"/>
    <numFmt numFmtId="197" formatCode="#,##0.00\ &quot;FB&quot;;\-#,##0.00\ &quot;FB&quot;"/>
    <numFmt numFmtId="198" formatCode="#,##0.00\ &quot;FB&quot;;[Red]\-#,##0.00\ &quot;FB&quot;"/>
    <numFmt numFmtId="199" formatCode="_-* #,##0\ &quot;FB&quot;_-;\-* #,##0\ &quot;FB&quot;_-;_-* &quot;-&quot;\ &quot;FB&quot;_-;_-@_-"/>
    <numFmt numFmtId="200" formatCode="_-* #,##0\ _F_B_-;\-* #,##0\ _F_B_-;_-* &quot;-&quot;\ _F_B_-;_-@_-"/>
    <numFmt numFmtId="201" formatCode="_-* #,##0.00\ &quot;FB&quot;_-;\-* #,##0.00\ &quot;FB&quot;_-;_-* &quot;-&quot;??\ &quot;FB&quot;_-;_-@_-"/>
    <numFmt numFmtId="202" formatCode="_-* #,##0.00\ _F_B_-;\-* #,##0.00\ _F_B_-;_-* &quot;-&quot;??\ _F_B_-;_-@_-"/>
    <numFmt numFmtId="203" formatCode="#,##0&quot; F&quot;_);\(#,##0&quot; F&quot;\)"/>
    <numFmt numFmtId="204" formatCode="#,##0&quot; F&quot;_);[Red]\(#,##0&quot; F&quot;\)"/>
    <numFmt numFmtId="205" formatCode="#,##0.00&quot; F&quot;_);\(#,##0.00&quot; F&quot;\)"/>
    <numFmt numFmtId="206" formatCode="#,##0.00&quot; F&quot;_);[Red]\(#,##0.00&quot; F&quot;\)"/>
    <numFmt numFmtId="207" formatCode="#,##0&quot; FB&quot;;\-#,##0&quot; FB&quot;"/>
    <numFmt numFmtId="208" formatCode="#,##0&quot; FB&quot;;[Red]\-#,##0&quot; FB&quot;"/>
    <numFmt numFmtId="209" formatCode="#,##0.00&quot; FB&quot;;\-#,##0.00&quot; FB&quot;"/>
    <numFmt numFmtId="210" formatCode="#,##0.00&quot; FB&quot;;[Red]\-#,##0.00&quot; FB&quot;"/>
    <numFmt numFmtId="211" formatCode="#,##0\ &quot;DM&quot;;\-#,##0\ &quot;DM&quot;"/>
    <numFmt numFmtId="212" formatCode="#,##0\ &quot;DM&quot;;[Red]\-#,##0\ &quot;DM&quot;"/>
    <numFmt numFmtId="213" formatCode="#,##0.00\ &quot;DM&quot;;\-#,##0.00\ &quot;DM&quot;"/>
    <numFmt numFmtId="214" formatCode="#,##0.00\ &quot;DM&quot;;[Red]\-#,##0.00\ &quot;DM&quot;"/>
    <numFmt numFmtId="215" formatCode="0_)"/>
    <numFmt numFmtId="216" formatCode="#,##0.000"/>
    <numFmt numFmtId="217" formatCode="#,##0.0000"/>
    <numFmt numFmtId="218" formatCode="0.0"/>
    <numFmt numFmtId="219" formatCode="#,##0.0\ &quot;Pts&quot;"/>
  </numFmts>
  <fonts count="63">
    <font>
      <sz val="10"/>
      <name val="Arial"/>
      <family val="0"/>
    </font>
    <font>
      <sz val="10"/>
      <name val="Univers"/>
      <family val="2"/>
    </font>
    <font>
      <b/>
      <sz val="15"/>
      <color indexed="16"/>
      <name val="Univers"/>
      <family val="2"/>
    </font>
    <font>
      <sz val="12"/>
      <color indexed="8"/>
      <name val="Univers"/>
      <family val="2"/>
    </font>
    <font>
      <b/>
      <sz val="14"/>
      <name val="Univers"/>
      <family val="2"/>
    </font>
    <font>
      <sz val="8"/>
      <name val="Univers"/>
      <family val="2"/>
    </font>
    <font>
      <b/>
      <sz val="8"/>
      <name val="Univers"/>
      <family val="2"/>
    </font>
    <font>
      <sz val="9"/>
      <name val="Univers"/>
      <family val="2"/>
    </font>
    <font>
      <sz val="8"/>
      <color indexed="23"/>
      <name val="Univers"/>
      <family val="2"/>
    </font>
    <font>
      <b/>
      <sz val="18"/>
      <color indexed="16"/>
      <name val="Univers"/>
      <family val="2"/>
    </font>
    <font>
      <b/>
      <sz val="14"/>
      <color indexed="8"/>
      <name val="Univers"/>
      <family val="2"/>
    </font>
    <font>
      <u val="single"/>
      <sz val="10"/>
      <color indexed="12"/>
      <name val="Arial"/>
      <family val="2"/>
    </font>
    <font>
      <u val="single"/>
      <sz val="10"/>
      <color indexed="36"/>
      <name val="Arial"/>
      <family val="2"/>
    </font>
    <font>
      <b/>
      <sz val="9"/>
      <name val="Univers"/>
      <family val="2"/>
    </font>
    <font>
      <sz val="9"/>
      <color indexed="23"/>
      <name val="Univers"/>
      <family val="2"/>
    </font>
    <font>
      <b/>
      <sz val="9"/>
      <color indexed="23"/>
      <name val="Univers"/>
      <family val="2"/>
    </font>
    <font>
      <b/>
      <sz val="10"/>
      <name val="Univers"/>
      <family val="2"/>
    </font>
    <font>
      <b/>
      <u val="single"/>
      <sz val="10"/>
      <name val="Univers"/>
      <family val="2"/>
    </font>
    <font>
      <sz val="8"/>
      <name val="Tahoma"/>
      <family val="2"/>
    </font>
    <font>
      <b/>
      <u val="single"/>
      <sz val="14"/>
      <color indexed="9"/>
      <name val="Tahoma"/>
      <family val="2"/>
    </font>
    <font>
      <sz val="8"/>
      <color indexed="18"/>
      <name val="Univers"/>
      <family val="2"/>
    </font>
    <font>
      <b/>
      <sz val="10"/>
      <name val="Tahoma"/>
      <family val="2"/>
    </font>
    <font>
      <b/>
      <sz val="9.5"/>
      <name val="Univers"/>
      <family val="2"/>
    </font>
    <font>
      <u val="single"/>
      <sz val="10"/>
      <color indexed="62"/>
      <name val="MS Sans Serif"/>
      <family val="2"/>
    </font>
    <font>
      <sz val="10"/>
      <color indexed="39"/>
      <name val="Arial"/>
      <family val="2"/>
    </font>
    <font>
      <b/>
      <sz val="18"/>
      <color indexed="32"/>
      <name val="Univers"/>
      <family val="2"/>
    </font>
    <font>
      <b/>
      <sz val="15"/>
      <color indexed="32"/>
      <name val="Univer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27">
    <fill>
      <patternFill/>
    </fill>
    <fill>
      <patternFill patternType="gray125"/>
    </fill>
    <fill>
      <patternFill patternType="solid">
        <fgColor indexed="9"/>
        <bgColor indexed="64"/>
      </patternFill>
    </fill>
    <fill>
      <patternFill patternType="solid">
        <fgColor theme="5" tint="0.7999799847602844"/>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theme="5"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indexed="4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6"/>
        <bgColor indexed="64"/>
      </patternFill>
    </fill>
    <fill>
      <patternFill patternType="solid">
        <fgColor indexed="18"/>
        <bgColor indexed="64"/>
      </patternFill>
    </fill>
    <fill>
      <patternFill patternType="solid">
        <fgColor indexed="5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color indexed="11"/>
      </left>
      <right style="thin">
        <color indexed="11"/>
      </right>
      <top style="thin">
        <color indexed="11"/>
      </top>
      <bottom style="thin">
        <color indexed="11"/>
      </bottom>
    </border>
    <border>
      <left style="thin">
        <color indexed="9"/>
      </left>
      <right>
        <color indexed="63"/>
      </right>
      <top style="thin">
        <color indexed="9"/>
      </top>
      <bottom style="thin"/>
    </border>
    <border>
      <left>
        <color indexed="63"/>
      </left>
      <right>
        <color indexed="63"/>
      </right>
      <top>
        <color indexed="63"/>
      </top>
      <bottom style="medium">
        <color indexed="4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6"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8" fillId="2" borderId="1" applyNumberFormat="0" applyAlignment="0" applyProtection="0"/>
    <xf numFmtId="0" fontId="49" fillId="15"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2" borderId="0" applyNumberFormat="0" applyBorder="0" applyAlignment="0" applyProtection="0"/>
    <xf numFmtId="0" fontId="52" fillId="21"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22"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23" borderId="0" applyNumberFormat="0" applyBorder="0" applyAlignment="0" applyProtection="0"/>
    <xf numFmtId="0" fontId="0" fillId="0" borderId="0">
      <alignment/>
      <protection/>
    </xf>
    <xf numFmtId="0" fontId="0" fillId="0" borderId="0">
      <alignment/>
      <protection/>
    </xf>
    <xf numFmtId="0" fontId="0" fillId="4" borderId="4" applyNumberFormat="0" applyFont="0" applyAlignment="0" applyProtection="0"/>
    <xf numFmtId="9" fontId="0" fillId="0" borderId="0" applyFont="0" applyFill="0" applyBorder="0" applyAlignment="0" applyProtection="0"/>
    <xf numFmtId="0" fontId="55" fillId="2"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248">
    <xf numFmtId="0" fontId="0" fillId="0" borderId="0" xfId="0" applyAlignment="1">
      <alignment/>
    </xf>
    <xf numFmtId="194" fontId="2" fillId="0" borderId="0" xfId="0" applyNumberFormat="1" applyFont="1" applyFill="1" applyBorder="1" applyAlignment="1" applyProtection="1">
      <alignment horizontal="left"/>
      <protection/>
    </xf>
    <xf numFmtId="194" fontId="5" fillId="0" borderId="0" xfId="0" applyNumberFormat="1" applyFont="1" applyAlignment="1">
      <alignment/>
    </xf>
    <xf numFmtId="194" fontId="5" fillId="0" borderId="0" xfId="0" applyNumberFormat="1" applyFont="1" applyFill="1" applyAlignment="1">
      <alignment/>
    </xf>
    <xf numFmtId="194" fontId="8" fillId="0" borderId="0" xfId="0" applyNumberFormat="1" applyFont="1" applyAlignment="1">
      <alignment/>
    </xf>
    <xf numFmtId="194" fontId="5" fillId="0" borderId="0" xfId="0" applyNumberFormat="1" applyFont="1" applyBorder="1" applyAlignment="1">
      <alignment/>
    </xf>
    <xf numFmtId="0" fontId="3" fillId="12" borderId="0" xfId="53" applyFont="1" applyFill="1" applyBorder="1" applyAlignment="1">
      <alignment horizontal="left" vertical="center"/>
      <protection/>
    </xf>
    <xf numFmtId="3" fontId="5" fillId="0" borderId="0" xfId="0" applyNumberFormat="1" applyFont="1" applyAlignment="1">
      <alignment/>
    </xf>
    <xf numFmtId="3" fontId="5" fillId="0" borderId="0" xfId="0" applyNumberFormat="1" applyFont="1" applyBorder="1" applyAlignment="1" applyProtection="1">
      <alignment horizontal="left" vertical="center"/>
      <protection/>
    </xf>
    <xf numFmtId="3" fontId="5" fillId="0" borderId="0" xfId="0" applyNumberFormat="1" applyFont="1" applyBorder="1" applyAlignment="1" applyProtection="1">
      <alignment horizontal="left"/>
      <protection/>
    </xf>
    <xf numFmtId="0" fontId="10" fillId="12" borderId="0" xfId="53" applyFont="1" applyFill="1" applyBorder="1" applyAlignment="1">
      <alignment horizontal="left" vertical="center"/>
      <protection/>
    </xf>
    <xf numFmtId="0" fontId="4" fillId="4" borderId="0" xfId="0" applyFont="1" applyFill="1" applyBorder="1" applyAlignment="1">
      <alignment/>
    </xf>
    <xf numFmtId="194" fontId="7" fillId="0" borderId="0" xfId="0" applyNumberFormat="1" applyFont="1" applyBorder="1" applyAlignment="1" applyProtection="1">
      <alignment horizontal="center" vertical="center"/>
      <protection/>
    </xf>
    <xf numFmtId="3" fontId="5" fillId="0" borderId="10" xfId="0" applyNumberFormat="1" applyFont="1" applyBorder="1" applyAlignment="1" applyProtection="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wrapText="1"/>
      <protection/>
    </xf>
    <xf numFmtId="3" fontId="5" fillId="0" borderId="0" xfId="0" applyNumberFormat="1" applyFont="1" applyBorder="1" applyAlignment="1" applyProtection="1">
      <alignment/>
      <protection/>
    </xf>
    <xf numFmtId="3" fontId="5" fillId="0" borderId="10" xfId="0" applyNumberFormat="1" applyFont="1" applyBorder="1" applyAlignment="1">
      <alignment/>
    </xf>
    <xf numFmtId="3" fontId="5" fillId="0" borderId="0" xfId="0" applyNumberFormat="1" applyFont="1" applyBorder="1" applyAlignment="1">
      <alignment/>
    </xf>
    <xf numFmtId="0" fontId="5" fillId="0" borderId="0" xfId="0" applyFont="1" applyFill="1" applyAlignment="1">
      <alignment/>
    </xf>
    <xf numFmtId="0" fontId="1" fillId="0" borderId="0" xfId="0" applyFont="1" applyAlignment="1">
      <alignment/>
    </xf>
    <xf numFmtId="194" fontId="7" fillId="0" borderId="0" xfId="0" applyNumberFormat="1" applyFont="1" applyAlignment="1">
      <alignment vertical="center"/>
    </xf>
    <xf numFmtId="194" fontId="6" fillId="0" borderId="0" xfId="0" applyNumberFormat="1" applyFont="1" applyAlignment="1">
      <alignment/>
    </xf>
    <xf numFmtId="0" fontId="7" fillId="12" borderId="0" xfId="0" applyFont="1" applyFill="1" applyBorder="1" applyAlignment="1">
      <alignment vertical="center"/>
    </xf>
    <xf numFmtId="3" fontId="7" fillId="0" borderId="10" xfId="0" applyNumberFormat="1" applyFont="1" applyBorder="1" applyAlignment="1" applyProtection="1">
      <alignment horizontal="left"/>
      <protection/>
    </xf>
    <xf numFmtId="3" fontId="7" fillId="0" borderId="10" xfId="0" applyNumberFormat="1" applyFont="1" applyBorder="1" applyAlignment="1" applyProtection="1">
      <alignment wrapText="1"/>
      <protection/>
    </xf>
    <xf numFmtId="3" fontId="13" fillId="0" borderId="0" xfId="0" applyNumberFormat="1" applyFont="1" applyAlignment="1" applyProtection="1">
      <alignment horizontal="left"/>
      <protection/>
    </xf>
    <xf numFmtId="3" fontId="7" fillId="0" borderId="10" xfId="0" applyNumberFormat="1" applyFont="1" applyBorder="1" applyAlignment="1" applyProtection="1">
      <alignment/>
      <protection/>
    </xf>
    <xf numFmtId="3" fontId="7" fillId="0" borderId="0" xfId="0" applyNumberFormat="1" applyFont="1" applyAlignment="1" applyProtection="1">
      <alignment/>
      <protection/>
    </xf>
    <xf numFmtId="3" fontId="7" fillId="0" borderId="0" xfId="0" applyNumberFormat="1" applyFont="1" applyAlignment="1" applyProtection="1">
      <alignment horizontal="left"/>
      <protection/>
    </xf>
    <xf numFmtId="3" fontId="7" fillId="0" borderId="0" xfId="0" applyNumberFormat="1" applyFont="1" applyAlignment="1" applyProtection="1">
      <alignment wrapText="1"/>
      <protection/>
    </xf>
    <xf numFmtId="3" fontId="7" fillId="0" borderId="0" xfId="0" applyNumberFormat="1" applyFont="1" applyAlignment="1">
      <alignment horizontal="left"/>
    </xf>
    <xf numFmtId="3" fontId="7" fillId="0" borderId="0" xfId="0" applyNumberFormat="1" applyFont="1" applyAlignment="1">
      <alignment wrapText="1"/>
    </xf>
    <xf numFmtId="3" fontId="7" fillId="0" borderId="0" xfId="0" applyNumberFormat="1" applyFont="1" applyBorder="1" applyAlignment="1" applyProtection="1">
      <alignment horizontal="left"/>
      <protection/>
    </xf>
    <xf numFmtId="0" fontId="7" fillId="0" borderId="0" xfId="0" applyNumberFormat="1" applyFont="1" applyAlignment="1" applyProtection="1">
      <alignment horizontal="left" indent="1"/>
      <protection/>
    </xf>
    <xf numFmtId="3" fontId="7" fillId="0" borderId="0" xfId="0" applyNumberFormat="1" applyFont="1" applyBorder="1" applyAlignment="1" applyProtection="1">
      <alignment wrapText="1"/>
      <protection/>
    </xf>
    <xf numFmtId="3" fontId="7" fillId="0" borderId="0" xfId="0" applyNumberFormat="1" applyFont="1" applyBorder="1" applyAlignment="1" applyProtection="1">
      <alignment/>
      <protection/>
    </xf>
    <xf numFmtId="3" fontId="7" fillId="0" borderId="0" xfId="0" applyNumberFormat="1" applyFont="1" applyAlignment="1">
      <alignment/>
    </xf>
    <xf numFmtId="3" fontId="7" fillId="0" borderId="10" xfId="0" applyNumberFormat="1" applyFont="1" applyBorder="1" applyAlignment="1">
      <alignment/>
    </xf>
    <xf numFmtId="3" fontId="7" fillId="0" borderId="0" xfId="0" applyNumberFormat="1" applyFont="1" applyBorder="1" applyAlignment="1">
      <alignment/>
    </xf>
    <xf numFmtId="194" fontId="7" fillId="0" borderId="0" xfId="0" applyNumberFormat="1" applyFont="1" applyAlignment="1">
      <alignment/>
    </xf>
    <xf numFmtId="0" fontId="7" fillId="0" borderId="0" xfId="0" applyFont="1" applyFill="1" applyBorder="1" applyAlignment="1">
      <alignment/>
    </xf>
    <xf numFmtId="0" fontId="7" fillId="0" borderId="0" xfId="0" applyFont="1" applyFill="1" applyAlignment="1">
      <alignment/>
    </xf>
    <xf numFmtId="194" fontId="7" fillId="0" borderId="0" xfId="0" applyNumberFormat="1" applyFont="1" applyFill="1" applyAlignment="1">
      <alignment/>
    </xf>
    <xf numFmtId="3" fontId="5" fillId="0" borderId="0" xfId="0" applyNumberFormat="1" applyFont="1" applyAlignment="1" applyProtection="1">
      <alignment vertical="center"/>
      <protection/>
    </xf>
    <xf numFmtId="194" fontId="5" fillId="0" borderId="0" xfId="0" applyNumberFormat="1" applyFont="1" applyAlignment="1">
      <alignment vertical="center"/>
    </xf>
    <xf numFmtId="194" fontId="7" fillId="0" borderId="0" xfId="0" applyNumberFormat="1" applyFont="1" applyAlignment="1">
      <alignment/>
    </xf>
    <xf numFmtId="194" fontId="7" fillId="0" borderId="0" xfId="0" applyNumberFormat="1" applyFont="1" applyBorder="1" applyAlignment="1">
      <alignment horizontal="justify"/>
    </xf>
    <xf numFmtId="3" fontId="8" fillId="0" borderId="0" xfId="0" applyNumberFormat="1" applyFont="1" applyAlignment="1">
      <alignment/>
    </xf>
    <xf numFmtId="3" fontId="7" fillId="0" borderId="0" xfId="0" applyNumberFormat="1" applyFont="1" applyBorder="1" applyAlignment="1" applyProtection="1">
      <alignment horizontal="left"/>
      <protection/>
    </xf>
    <xf numFmtId="194" fontId="5" fillId="0" borderId="0" xfId="0" applyNumberFormat="1" applyFont="1" applyBorder="1" applyAlignment="1" applyProtection="1">
      <alignment/>
      <protection/>
    </xf>
    <xf numFmtId="194" fontId="5" fillId="0" borderId="0" xfId="0" applyNumberFormat="1" applyFont="1" applyAlignment="1">
      <alignment horizontal="left"/>
    </xf>
    <xf numFmtId="194" fontId="5" fillId="0" borderId="0" xfId="0" applyNumberFormat="1" applyFont="1" applyAlignment="1">
      <alignment wrapText="1"/>
    </xf>
    <xf numFmtId="194" fontId="7" fillId="0" borderId="10" xfId="0" applyNumberFormat="1" applyFont="1" applyBorder="1" applyAlignment="1" applyProtection="1">
      <alignment horizontal="left"/>
      <protection/>
    </xf>
    <xf numFmtId="194" fontId="7" fillId="0" borderId="0" xfId="0" applyNumberFormat="1" applyFont="1" applyAlignment="1" applyProtection="1">
      <alignment horizontal="left"/>
      <protection/>
    </xf>
    <xf numFmtId="194" fontId="7" fillId="0" borderId="11" xfId="0" applyNumberFormat="1" applyFont="1" applyBorder="1" applyAlignment="1" applyProtection="1">
      <alignment horizontal="left"/>
      <protection/>
    </xf>
    <xf numFmtId="194" fontId="7" fillId="0" borderId="0" xfId="0" applyNumberFormat="1" applyFont="1" applyAlignment="1" applyProtection="1">
      <alignment wrapText="1"/>
      <protection/>
    </xf>
    <xf numFmtId="3" fontId="7" fillId="0" borderId="11" xfId="0" applyNumberFormat="1" applyFont="1" applyBorder="1" applyAlignment="1" applyProtection="1">
      <alignment/>
      <protection/>
    </xf>
    <xf numFmtId="194" fontId="14" fillId="0" borderId="0" xfId="0" applyNumberFormat="1" applyFont="1" applyAlignment="1" applyProtection="1">
      <alignment horizontal="left"/>
      <protection/>
    </xf>
    <xf numFmtId="194" fontId="14" fillId="0" borderId="0" xfId="0" applyNumberFormat="1" applyFont="1" applyAlignment="1" applyProtection="1">
      <alignment wrapText="1"/>
      <protection/>
    </xf>
    <xf numFmtId="3" fontId="14" fillId="0" borderId="0" xfId="0" applyNumberFormat="1" applyFont="1" applyAlignment="1" applyProtection="1">
      <alignment/>
      <protection/>
    </xf>
    <xf numFmtId="194" fontId="14" fillId="0" borderId="10" xfId="0" applyNumberFormat="1" applyFont="1" applyBorder="1" applyAlignment="1" applyProtection="1">
      <alignment horizontal="left"/>
      <protection/>
    </xf>
    <xf numFmtId="194" fontId="14" fillId="0" borderId="10" xfId="0" applyNumberFormat="1" applyFont="1" applyBorder="1" applyAlignment="1" applyProtection="1">
      <alignment wrapText="1"/>
      <protection/>
    </xf>
    <xf numFmtId="3" fontId="14" fillId="0" borderId="10" xfId="0" applyNumberFormat="1" applyFont="1" applyBorder="1" applyAlignment="1" applyProtection="1">
      <alignment/>
      <protection/>
    </xf>
    <xf numFmtId="194" fontId="7" fillId="0" borderId="0" xfId="0" applyNumberFormat="1" applyFont="1" applyBorder="1" applyAlignment="1" applyProtection="1">
      <alignment horizontal="justify"/>
      <protection/>
    </xf>
    <xf numFmtId="194" fontId="14" fillId="0" borderId="0" xfId="0" applyNumberFormat="1" applyFont="1" applyAlignment="1">
      <alignment horizontal="left"/>
    </xf>
    <xf numFmtId="194" fontId="14" fillId="0" borderId="0" xfId="0" applyNumberFormat="1" applyFont="1" applyAlignment="1">
      <alignment wrapText="1"/>
    </xf>
    <xf numFmtId="194" fontId="14" fillId="0" borderId="0" xfId="0" applyNumberFormat="1" applyFont="1" applyAlignment="1">
      <alignment/>
    </xf>
    <xf numFmtId="3" fontId="14" fillId="0" borderId="0" xfId="0" applyNumberFormat="1" applyFont="1" applyAlignment="1">
      <alignment/>
    </xf>
    <xf numFmtId="3" fontId="14" fillId="0" borderId="0" xfId="0" applyNumberFormat="1" applyFont="1" applyAlignment="1" applyProtection="1">
      <alignment horizontal="right"/>
      <protection/>
    </xf>
    <xf numFmtId="3" fontId="14" fillId="0" borderId="10" xfId="0" applyNumberFormat="1" applyFont="1" applyBorder="1" applyAlignment="1" applyProtection="1">
      <alignment horizontal="right"/>
      <protection/>
    </xf>
    <xf numFmtId="194" fontId="14" fillId="0" borderId="10" xfId="0" applyNumberFormat="1" applyFont="1" applyBorder="1" applyAlignment="1">
      <alignment horizontal="left"/>
    </xf>
    <xf numFmtId="194" fontId="14" fillId="0" borderId="10" xfId="0" applyNumberFormat="1" applyFont="1" applyBorder="1" applyAlignment="1">
      <alignment wrapText="1"/>
    </xf>
    <xf numFmtId="194" fontId="6" fillId="0" borderId="0" xfId="0" applyNumberFormat="1" applyFont="1" applyBorder="1" applyAlignment="1" applyProtection="1">
      <alignment/>
      <protection/>
    </xf>
    <xf numFmtId="3" fontId="6" fillId="0" borderId="0" xfId="0" applyNumberFormat="1" applyFont="1" applyBorder="1" applyAlignment="1" applyProtection="1">
      <alignment/>
      <protection/>
    </xf>
    <xf numFmtId="3" fontId="8" fillId="0" borderId="0" xfId="0" applyNumberFormat="1" applyFont="1" applyBorder="1" applyAlignment="1">
      <alignment/>
    </xf>
    <xf numFmtId="3" fontId="5" fillId="0" borderId="0" xfId="0" applyNumberFormat="1" applyFont="1" applyBorder="1" applyAlignment="1" applyProtection="1" quotePrefix="1">
      <alignment horizontal="left"/>
      <protection/>
    </xf>
    <xf numFmtId="3" fontId="13" fillId="0" borderId="0" xfId="0" applyNumberFormat="1" applyFont="1" applyBorder="1" applyAlignment="1" applyProtection="1">
      <alignment horizontal="left"/>
      <protection/>
    </xf>
    <xf numFmtId="194" fontId="13" fillId="0" borderId="0" xfId="0" applyNumberFormat="1" applyFont="1" applyBorder="1" applyAlignment="1" applyProtection="1">
      <alignment/>
      <protection/>
    </xf>
    <xf numFmtId="3" fontId="14" fillId="0" borderId="0" xfId="0" applyNumberFormat="1" applyFont="1" applyAlignment="1" applyProtection="1" quotePrefix="1">
      <alignment horizontal="left"/>
      <protection/>
    </xf>
    <xf numFmtId="3" fontId="14" fillId="0" borderId="0" xfId="0" applyNumberFormat="1" applyFont="1" applyBorder="1" applyAlignment="1" applyProtection="1">
      <alignment horizontal="left"/>
      <protection/>
    </xf>
    <xf numFmtId="3" fontId="14" fillId="0" borderId="0" xfId="0" applyNumberFormat="1" applyFont="1" applyAlignment="1" applyProtection="1">
      <alignment horizontal="left"/>
      <protection/>
    </xf>
    <xf numFmtId="3" fontId="14" fillId="0" borderId="0" xfId="0" applyNumberFormat="1" applyFont="1" applyBorder="1" applyAlignment="1" applyProtection="1" quotePrefix="1">
      <alignment horizontal="left"/>
      <protection/>
    </xf>
    <xf numFmtId="3" fontId="15" fillId="0" borderId="0" xfId="0" applyNumberFormat="1" applyFont="1" applyAlignment="1" applyProtection="1">
      <alignment horizontal="left"/>
      <protection/>
    </xf>
    <xf numFmtId="3" fontId="14" fillId="0" borderId="0" xfId="0" applyNumberFormat="1" applyFont="1" applyBorder="1" applyAlignment="1" applyProtection="1">
      <alignment/>
      <protection/>
    </xf>
    <xf numFmtId="3" fontId="7" fillId="0" borderId="12" xfId="0" applyNumberFormat="1" applyFont="1" applyBorder="1" applyAlignment="1" applyProtection="1">
      <alignment/>
      <protection/>
    </xf>
    <xf numFmtId="194" fontId="7" fillId="0" borderId="10" xfId="0" applyNumberFormat="1" applyFont="1" applyBorder="1" applyAlignment="1">
      <alignment/>
    </xf>
    <xf numFmtId="194" fontId="7" fillId="0" borderId="0" xfId="0" applyNumberFormat="1" applyFont="1" applyBorder="1" applyAlignment="1">
      <alignment/>
    </xf>
    <xf numFmtId="3" fontId="7" fillId="0" borderId="10" xfId="0" applyNumberFormat="1" applyFont="1" applyBorder="1" applyAlignment="1" applyProtection="1" quotePrefix="1">
      <alignment horizontal="left"/>
      <protection/>
    </xf>
    <xf numFmtId="3" fontId="13" fillId="0" borderId="0" xfId="0" applyNumberFormat="1" applyFont="1" applyAlignment="1">
      <alignment/>
    </xf>
    <xf numFmtId="194" fontId="13" fillId="0" borderId="0" xfId="0" applyNumberFormat="1" applyFont="1" applyAlignment="1" applyProtection="1">
      <alignment horizontal="right"/>
      <protection/>
    </xf>
    <xf numFmtId="3" fontId="7" fillId="0" borderId="12" xfId="0" applyNumberFormat="1" applyFont="1" applyBorder="1" applyAlignment="1" applyProtection="1">
      <alignment horizontal="left"/>
      <protection/>
    </xf>
    <xf numFmtId="3" fontId="7" fillId="0" borderId="0" xfId="0" applyNumberFormat="1" applyFont="1" applyBorder="1" applyAlignment="1" applyProtection="1" quotePrefix="1">
      <alignment horizontal="left"/>
      <protection/>
    </xf>
    <xf numFmtId="3" fontId="13" fillId="0" borderId="12" xfId="0" applyNumberFormat="1" applyFont="1" applyBorder="1" applyAlignment="1" applyProtection="1">
      <alignment horizontal="left"/>
      <protection/>
    </xf>
    <xf numFmtId="3" fontId="13" fillId="0" borderId="12" xfId="0" applyNumberFormat="1" applyFont="1" applyBorder="1" applyAlignment="1">
      <alignment/>
    </xf>
    <xf numFmtId="3" fontId="14" fillId="0" borderId="0" xfId="0" applyNumberFormat="1" applyFont="1" applyBorder="1" applyAlignment="1" applyProtection="1">
      <alignment horizontal="right"/>
      <protection/>
    </xf>
    <xf numFmtId="3" fontId="7" fillId="12" borderId="0" xfId="0" applyNumberFormat="1" applyFont="1" applyFill="1" applyBorder="1" applyAlignment="1">
      <alignment horizontal="center" vertical="center" wrapText="1"/>
    </xf>
    <xf numFmtId="0" fontId="17" fillId="4" borderId="0" xfId="0" applyFont="1" applyFill="1" applyBorder="1" applyAlignment="1">
      <alignment/>
    </xf>
    <xf numFmtId="3" fontId="13" fillId="4" borderId="0" xfId="0" applyNumberFormat="1" applyFont="1" applyFill="1" applyBorder="1" applyAlignment="1">
      <alignment/>
    </xf>
    <xf numFmtId="194" fontId="5" fillId="0" borderId="10" xfId="0" applyNumberFormat="1" applyFont="1" applyFill="1" applyBorder="1" applyAlignment="1">
      <alignment/>
    </xf>
    <xf numFmtId="0" fontId="5" fillId="0" borderId="0" xfId="0" applyFont="1" applyFill="1" applyBorder="1" applyAlignment="1">
      <alignment/>
    </xf>
    <xf numFmtId="3" fontId="13" fillId="12" borderId="0" xfId="0" applyNumberFormat="1" applyFont="1" applyFill="1" applyBorder="1" applyAlignment="1">
      <alignment horizontal="center" vertical="center" wrapText="1"/>
    </xf>
    <xf numFmtId="3" fontId="7" fillId="0" borderId="0" xfId="0" applyNumberFormat="1" applyFont="1" applyFill="1" applyAlignment="1">
      <alignment/>
    </xf>
    <xf numFmtId="3" fontId="7" fillId="0" borderId="0" xfId="0" applyNumberFormat="1" applyFont="1" applyAlignment="1">
      <alignment horizontal="center"/>
    </xf>
    <xf numFmtId="194" fontId="14" fillId="0" borderId="0" xfId="0" applyNumberFormat="1" applyFont="1" applyBorder="1" applyAlignment="1" applyProtection="1">
      <alignment horizontal="left"/>
      <protection/>
    </xf>
    <xf numFmtId="194" fontId="14" fillId="0" borderId="0" xfId="0" applyNumberFormat="1" applyFont="1" applyBorder="1" applyAlignment="1" applyProtection="1">
      <alignment wrapText="1"/>
      <protection/>
    </xf>
    <xf numFmtId="3" fontId="13" fillId="12" borderId="0" xfId="0" applyNumberFormat="1" applyFont="1" applyFill="1" applyBorder="1" applyAlignment="1">
      <alignment horizontal="center" vertical="center" wrapText="1"/>
    </xf>
    <xf numFmtId="3" fontId="7" fillId="0" borderId="12" xfId="0" applyNumberFormat="1" applyFont="1" applyFill="1" applyBorder="1" applyAlignment="1" applyProtection="1">
      <alignment/>
      <protection/>
    </xf>
    <xf numFmtId="3" fontId="14" fillId="0" borderId="0" xfId="0" applyNumberFormat="1" applyFont="1" applyFill="1" applyAlignment="1" applyProtection="1">
      <alignmen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lignment/>
    </xf>
    <xf numFmtId="3" fontId="5" fillId="24" borderId="13" xfId="0" applyNumberFormat="1" applyFont="1" applyFill="1" applyBorder="1" applyAlignment="1">
      <alignment horizontal="center"/>
    </xf>
    <xf numFmtId="3" fontId="5" fillId="0" borderId="4" xfId="0" applyNumberFormat="1" applyFont="1" applyBorder="1" applyAlignment="1">
      <alignment/>
    </xf>
    <xf numFmtId="194" fontId="5" fillId="0" borderId="4" xfId="0" applyNumberFormat="1" applyFont="1" applyBorder="1" applyAlignment="1">
      <alignment/>
    </xf>
    <xf numFmtId="0" fontId="19" fillId="10" borderId="14" xfId="0" applyFont="1" applyFill="1" applyBorder="1" applyAlignment="1" quotePrefix="1">
      <alignment horizontal="centerContinuous" vertical="center"/>
    </xf>
    <xf numFmtId="194" fontId="20" fillId="0" borderId="0" xfId="0" applyNumberFormat="1" applyFont="1" applyAlignment="1">
      <alignment wrapText="1"/>
    </xf>
    <xf numFmtId="3" fontId="21" fillId="24" borderId="13" xfId="0" applyNumberFormat="1" applyFont="1" applyFill="1" applyBorder="1" applyAlignment="1">
      <alignment horizontal="center" vertical="center"/>
    </xf>
    <xf numFmtId="0" fontId="1" fillId="4" borderId="0" xfId="0" applyFont="1" applyFill="1" applyBorder="1" applyAlignment="1">
      <alignment/>
    </xf>
    <xf numFmtId="194" fontId="7" fillId="0" borderId="0" xfId="0" applyNumberFormat="1" applyFont="1" applyFill="1" applyBorder="1" applyAlignment="1" applyProtection="1">
      <alignment horizontal="center" vertical="center"/>
      <protection/>
    </xf>
    <xf numFmtId="3" fontId="7" fillId="25" borderId="10" xfId="0" applyNumberFormat="1" applyFont="1" applyFill="1" applyBorder="1" applyAlignment="1" applyProtection="1">
      <alignment horizontal="left" vertical="center"/>
      <protection/>
    </xf>
    <xf numFmtId="3" fontId="7" fillId="25" borderId="10" xfId="0" applyNumberFormat="1" applyFont="1" applyFill="1" applyBorder="1" applyAlignment="1" applyProtection="1">
      <alignment vertical="center" wrapText="1"/>
      <protection/>
    </xf>
    <xf numFmtId="3" fontId="13" fillId="0" borderId="0" xfId="0" applyNumberFormat="1" applyFont="1" applyFill="1" applyAlignment="1" applyProtection="1">
      <alignment horizontal="left" vertical="center"/>
      <protection/>
    </xf>
    <xf numFmtId="3" fontId="7" fillId="25" borderId="10" xfId="0" applyNumberFormat="1" applyFont="1" applyFill="1" applyBorder="1" applyAlignment="1" applyProtection="1">
      <alignment vertical="top"/>
      <protection/>
    </xf>
    <xf numFmtId="3" fontId="5" fillId="0" borderId="0" xfId="0" applyNumberFormat="1" applyFont="1" applyBorder="1" applyAlignment="1" applyProtection="1">
      <alignment horizontal="left" vertical="top"/>
      <protection/>
    </xf>
    <xf numFmtId="0" fontId="1" fillId="0" borderId="0" xfId="0" applyFont="1" applyAlignment="1">
      <alignment vertical="top"/>
    </xf>
    <xf numFmtId="3" fontId="7" fillId="0" borderId="0" xfId="0" applyNumberFormat="1" applyFont="1" applyAlignment="1" applyProtection="1">
      <alignment vertical="top"/>
      <protection/>
    </xf>
    <xf numFmtId="3" fontId="7" fillId="0" borderId="0" xfId="0" applyNumberFormat="1" applyFont="1" applyFill="1" applyAlignment="1" applyProtection="1">
      <alignment horizontal="left"/>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vertical="top"/>
      <protection/>
    </xf>
    <xf numFmtId="3" fontId="7" fillId="0" borderId="10" xfId="0" applyNumberFormat="1" applyFont="1" applyBorder="1" applyAlignment="1" applyProtection="1">
      <alignment vertical="top"/>
      <protection/>
    </xf>
    <xf numFmtId="3" fontId="7" fillId="0" borderId="0" xfId="0" applyNumberFormat="1" applyFont="1" applyFill="1" applyAlignment="1" applyProtection="1">
      <alignment horizontal="left" vertical="center"/>
      <protection/>
    </xf>
    <xf numFmtId="3" fontId="7" fillId="0" borderId="0" xfId="0" applyNumberFormat="1" applyFont="1" applyAlignment="1">
      <alignment vertical="top"/>
    </xf>
    <xf numFmtId="3" fontId="7" fillId="0" borderId="10" xfId="0" applyNumberFormat="1" applyFont="1" applyBorder="1" applyAlignment="1">
      <alignment vertical="top"/>
    </xf>
    <xf numFmtId="3" fontId="7" fillId="6" borderId="10" xfId="0" applyNumberFormat="1" applyFont="1" applyFill="1" applyBorder="1" applyAlignment="1" applyProtection="1">
      <alignment horizontal="left"/>
      <protection/>
    </xf>
    <xf numFmtId="3" fontId="7" fillId="6" borderId="10" xfId="0" applyNumberFormat="1" applyFont="1" applyFill="1" applyBorder="1" applyAlignment="1" applyProtection="1">
      <alignment wrapText="1"/>
      <protection/>
    </xf>
    <xf numFmtId="3" fontId="13" fillId="0" borderId="10" xfId="0" applyNumberFormat="1" applyFont="1" applyFill="1" applyBorder="1" applyAlignment="1" applyProtection="1">
      <alignment horizontal="left"/>
      <protection/>
    </xf>
    <xf numFmtId="3" fontId="13" fillId="6" borderId="10" xfId="0" applyNumberFormat="1" applyFont="1" applyFill="1" applyBorder="1" applyAlignment="1" applyProtection="1">
      <alignment vertical="top"/>
      <protection/>
    </xf>
    <xf numFmtId="194" fontId="7" fillId="25" borderId="10" xfId="0" applyNumberFormat="1" applyFont="1" applyFill="1" applyBorder="1" applyAlignment="1" applyProtection="1">
      <alignment horizontal="left"/>
      <protection/>
    </xf>
    <xf numFmtId="194" fontId="7" fillId="25" borderId="10" xfId="0" applyNumberFormat="1" applyFont="1" applyFill="1" applyBorder="1" applyAlignment="1" applyProtection="1">
      <alignment wrapText="1"/>
      <protection/>
    </xf>
    <xf numFmtId="194" fontId="7" fillId="0" borderId="0" xfId="0" applyNumberFormat="1" applyFont="1" applyFill="1" applyAlignment="1" applyProtection="1">
      <alignment horizontal="left"/>
      <protection/>
    </xf>
    <xf numFmtId="3" fontId="7" fillId="25" borderId="10" xfId="0" applyNumberFormat="1" applyFont="1" applyFill="1" applyBorder="1" applyAlignment="1" applyProtection="1">
      <alignment/>
      <protection/>
    </xf>
    <xf numFmtId="194" fontId="7" fillId="26" borderId="10" xfId="0" applyNumberFormat="1" applyFont="1" applyFill="1" applyBorder="1" applyAlignment="1">
      <alignment horizontal="left"/>
    </xf>
    <xf numFmtId="194" fontId="7" fillId="26" borderId="10" xfId="0" applyNumberFormat="1" applyFont="1" applyFill="1" applyBorder="1" applyAlignment="1">
      <alignment wrapText="1"/>
    </xf>
    <xf numFmtId="3" fontId="7" fillId="26" borderId="10" xfId="0" applyNumberFormat="1" applyFont="1" applyFill="1" applyBorder="1" applyAlignment="1" applyProtection="1">
      <alignment/>
      <protection/>
    </xf>
    <xf numFmtId="194" fontId="14" fillId="0" borderId="0" xfId="0" applyNumberFormat="1" applyFont="1" applyFill="1" applyAlignment="1" applyProtection="1">
      <alignment horizontal="left"/>
      <protection/>
    </xf>
    <xf numFmtId="194" fontId="7" fillId="0" borderId="0" xfId="0" applyNumberFormat="1" applyFont="1" applyFill="1" applyBorder="1" applyAlignment="1" applyProtection="1">
      <alignment horizontal="justify"/>
      <protection/>
    </xf>
    <xf numFmtId="194" fontId="14" fillId="0" borderId="0" xfId="0" applyNumberFormat="1" applyFont="1" applyFill="1" applyAlignment="1">
      <alignment/>
    </xf>
    <xf numFmtId="194" fontId="14" fillId="0" borderId="0" xfId="0" applyNumberFormat="1" applyFont="1" applyAlignment="1" applyProtection="1">
      <alignment horizontal="left" vertical="center"/>
      <protection/>
    </xf>
    <xf numFmtId="194" fontId="14" fillId="0" borderId="0" xfId="0" applyNumberFormat="1" applyFont="1" applyAlignment="1" applyProtection="1">
      <alignment vertical="center" wrapText="1"/>
      <protection/>
    </xf>
    <xf numFmtId="194" fontId="14" fillId="0" borderId="0" xfId="0" applyNumberFormat="1" applyFont="1" applyFill="1" applyAlignment="1" applyProtection="1">
      <alignment horizontal="left" vertical="center"/>
      <protection/>
    </xf>
    <xf numFmtId="3" fontId="14" fillId="0" borderId="0" xfId="0" applyNumberFormat="1" applyFont="1" applyAlignment="1" applyProtection="1">
      <alignment vertical="center"/>
      <protection/>
    </xf>
    <xf numFmtId="0" fontId="1" fillId="0" borderId="0" xfId="0" applyFont="1" applyAlignment="1">
      <alignment vertical="center"/>
    </xf>
    <xf numFmtId="194" fontId="14" fillId="0" borderId="10" xfId="0" applyNumberFormat="1" applyFont="1" applyBorder="1" applyAlignment="1" applyProtection="1">
      <alignment horizontal="left" vertical="center"/>
      <protection/>
    </xf>
    <xf numFmtId="194" fontId="14" fillId="0" borderId="10" xfId="0" applyNumberFormat="1" applyFont="1" applyBorder="1" applyAlignment="1" applyProtection="1">
      <alignment vertical="center" wrapText="1"/>
      <protection/>
    </xf>
    <xf numFmtId="3" fontId="14" fillId="0" borderId="10" xfId="0" applyNumberFormat="1" applyFont="1" applyFill="1" applyBorder="1" applyAlignment="1" applyProtection="1">
      <alignment vertical="center"/>
      <protection/>
    </xf>
    <xf numFmtId="194" fontId="7" fillId="26" borderId="11" xfId="0" applyNumberFormat="1" applyFont="1" applyFill="1" applyBorder="1" applyAlignment="1" applyProtection="1">
      <alignment horizontal="left" vertical="center"/>
      <protection/>
    </xf>
    <xf numFmtId="194" fontId="7" fillId="26" borderId="11" xfId="0" applyNumberFormat="1" applyFont="1" applyFill="1" applyBorder="1" applyAlignment="1" applyProtection="1">
      <alignment vertical="center" wrapText="1"/>
      <protection/>
    </xf>
    <xf numFmtId="194" fontId="7" fillId="0" borderId="0" xfId="0" applyNumberFormat="1" applyFont="1" applyFill="1" applyAlignment="1" applyProtection="1">
      <alignment horizontal="left" vertical="center"/>
      <protection/>
    </xf>
    <xf numFmtId="3" fontId="7" fillId="26" borderId="11" xfId="0" applyNumberFormat="1" applyFont="1" applyFill="1" applyBorder="1" applyAlignment="1" applyProtection="1">
      <alignment vertical="center"/>
      <protection/>
    </xf>
    <xf numFmtId="194" fontId="14" fillId="0" borderId="0" xfId="0" applyNumberFormat="1" applyFont="1" applyAlignment="1">
      <alignment horizontal="left" vertical="center"/>
    </xf>
    <xf numFmtId="194" fontId="14" fillId="0" borderId="0" xfId="0" applyNumberFormat="1" applyFont="1" applyAlignment="1">
      <alignment vertical="center" wrapText="1"/>
    </xf>
    <xf numFmtId="194" fontId="14" fillId="0" borderId="0" xfId="0" applyNumberFormat="1" applyFont="1" applyFill="1" applyAlignment="1">
      <alignment vertical="center"/>
    </xf>
    <xf numFmtId="3" fontId="14" fillId="0" borderId="0" xfId="0" applyNumberFormat="1" applyFont="1" applyAlignment="1">
      <alignment vertical="center"/>
    </xf>
    <xf numFmtId="3" fontId="14" fillId="0" borderId="10" xfId="0" applyNumberFormat="1" applyFont="1" applyFill="1" applyBorder="1" applyAlignment="1">
      <alignment vertical="center"/>
    </xf>
    <xf numFmtId="194" fontId="7" fillId="25" borderId="10" xfId="0" applyNumberFormat="1" applyFont="1" applyFill="1" applyBorder="1" applyAlignment="1" applyProtection="1">
      <alignment horizontal="left" vertical="center"/>
      <protection/>
    </xf>
    <xf numFmtId="194" fontId="7" fillId="25" borderId="10" xfId="0" applyNumberFormat="1" applyFont="1" applyFill="1" applyBorder="1" applyAlignment="1" applyProtection="1">
      <alignment vertical="center" wrapText="1"/>
      <protection/>
    </xf>
    <xf numFmtId="3" fontId="7" fillId="25" borderId="10" xfId="0" applyNumberFormat="1" applyFont="1" applyFill="1" applyBorder="1" applyAlignment="1" applyProtection="1">
      <alignment vertical="center"/>
      <protection/>
    </xf>
    <xf numFmtId="194" fontId="7" fillId="26" borderId="10" xfId="0" applyNumberFormat="1" applyFont="1" applyFill="1" applyBorder="1" applyAlignment="1">
      <alignment horizontal="left" vertical="center"/>
    </xf>
    <xf numFmtId="194" fontId="7" fillId="26" borderId="10" xfId="0" applyNumberFormat="1" applyFont="1" applyFill="1" applyBorder="1" applyAlignment="1">
      <alignment vertical="center" wrapText="1"/>
    </xf>
    <xf numFmtId="194" fontId="7" fillId="26" borderId="0" xfId="0" applyNumberFormat="1" applyFont="1" applyFill="1" applyAlignment="1">
      <alignment vertical="center"/>
    </xf>
    <xf numFmtId="3" fontId="7" fillId="26" borderId="10" xfId="0" applyNumberFormat="1" applyFont="1" applyFill="1" applyBorder="1" applyAlignment="1" applyProtection="1">
      <alignment vertical="center"/>
      <protection/>
    </xf>
    <xf numFmtId="3" fontId="14" fillId="0" borderId="0" xfId="0" applyNumberFormat="1" applyFont="1" applyAlignment="1" applyProtection="1">
      <alignment horizontal="right" vertical="center"/>
      <protection/>
    </xf>
    <xf numFmtId="194" fontId="7" fillId="26" borderId="11" xfId="0" applyNumberFormat="1" applyFont="1" applyFill="1" applyBorder="1" applyAlignment="1">
      <alignment horizontal="left" vertical="center"/>
    </xf>
    <xf numFmtId="194" fontId="7" fillId="26" borderId="11" xfId="0" applyNumberFormat="1" applyFont="1" applyFill="1" applyBorder="1" applyAlignment="1">
      <alignment vertical="center" wrapText="1"/>
    </xf>
    <xf numFmtId="194" fontId="14" fillId="0" borderId="10" xfId="0" applyNumberFormat="1" applyFont="1" applyBorder="1" applyAlignment="1">
      <alignment horizontal="left" vertical="center"/>
    </xf>
    <xf numFmtId="194" fontId="14" fillId="0" borderId="10" xfId="0" applyNumberFormat="1" applyFont="1" applyBorder="1" applyAlignment="1">
      <alignment vertical="center" wrapText="1"/>
    </xf>
    <xf numFmtId="194" fontId="14" fillId="0" borderId="0" xfId="0" applyNumberFormat="1" applyFont="1" applyAlignment="1">
      <alignment vertical="center"/>
    </xf>
    <xf numFmtId="194" fontId="7" fillId="25" borderId="11" xfId="0" applyNumberFormat="1" applyFont="1" applyFill="1" applyBorder="1" applyAlignment="1" applyProtection="1">
      <alignment horizontal="left" vertical="center"/>
      <protection/>
    </xf>
    <xf numFmtId="194" fontId="7" fillId="25" borderId="11" xfId="0" applyNumberFormat="1" applyFont="1" applyFill="1" applyBorder="1" applyAlignment="1" applyProtection="1">
      <alignment vertical="center" wrapText="1"/>
      <protection/>
    </xf>
    <xf numFmtId="194" fontId="7" fillId="25" borderId="0" xfId="0" applyNumberFormat="1" applyFont="1" applyFill="1" applyAlignment="1" applyProtection="1">
      <alignment horizontal="left" vertical="center"/>
      <protection/>
    </xf>
    <xf numFmtId="3" fontId="7" fillId="25" borderId="11" xfId="0" applyNumberFormat="1" applyFont="1" applyFill="1" applyBorder="1" applyAlignment="1" applyProtection="1">
      <alignment vertical="center"/>
      <protection/>
    </xf>
    <xf numFmtId="194" fontId="14" fillId="0" borderId="0" xfId="0" applyNumberFormat="1" applyFont="1" applyBorder="1" applyAlignment="1" applyProtection="1">
      <alignment horizontal="left" vertical="center"/>
      <protection/>
    </xf>
    <xf numFmtId="194" fontId="14" fillId="0" borderId="0" xfId="0" applyNumberFormat="1" applyFont="1" applyBorder="1" applyAlignment="1" applyProtection="1">
      <alignment vertical="center" wrapText="1"/>
      <protection/>
    </xf>
    <xf numFmtId="3" fontId="14" fillId="0" borderId="0" xfId="0" applyNumberFormat="1" applyFont="1" applyBorder="1" applyAlignment="1" applyProtection="1">
      <alignment vertical="center"/>
      <protection/>
    </xf>
    <xf numFmtId="3" fontId="14" fillId="0" borderId="10" xfId="0" applyNumberFormat="1" applyFont="1" applyBorder="1" applyAlignment="1" applyProtection="1">
      <alignment vertical="center"/>
      <protection/>
    </xf>
    <xf numFmtId="3" fontId="7" fillId="6" borderId="11" xfId="0" applyNumberFormat="1" applyFont="1" applyFill="1" applyBorder="1" applyAlignment="1" applyProtection="1">
      <alignment horizontal="left" vertical="center"/>
      <protection/>
    </xf>
    <xf numFmtId="3" fontId="7" fillId="6" borderId="11" xfId="0" applyNumberFormat="1" applyFont="1" applyFill="1" applyBorder="1" applyAlignment="1" applyProtection="1">
      <alignment vertical="center" wrapText="1"/>
      <protection/>
    </xf>
    <xf numFmtId="3" fontId="7" fillId="6" borderId="10" xfId="0" applyNumberFormat="1" applyFont="1" applyFill="1" applyBorder="1" applyAlignment="1" applyProtection="1">
      <alignment horizontal="left" vertical="center"/>
      <protection/>
    </xf>
    <xf numFmtId="3" fontId="13" fillId="6" borderId="11" xfId="0" applyNumberFormat="1" applyFont="1" applyFill="1" applyBorder="1" applyAlignment="1" applyProtection="1">
      <alignment vertical="center"/>
      <protection/>
    </xf>
    <xf numFmtId="3" fontId="7" fillId="6" borderId="10" xfId="0" applyNumberFormat="1" applyFont="1" applyFill="1" applyBorder="1" applyAlignment="1" applyProtection="1">
      <alignment vertical="center"/>
      <protection/>
    </xf>
    <xf numFmtId="0" fontId="1" fillId="25" borderId="0" xfId="0" applyFont="1" applyFill="1" applyAlignment="1">
      <alignment vertical="center"/>
    </xf>
    <xf numFmtId="194" fontId="7" fillId="26" borderId="11" xfId="0" applyNumberFormat="1" applyFont="1" applyFill="1" applyBorder="1" applyAlignment="1" applyProtection="1">
      <alignment horizontal="left"/>
      <protection/>
    </xf>
    <xf numFmtId="194" fontId="7" fillId="26" borderId="11" xfId="0" applyNumberFormat="1" applyFont="1" applyFill="1" applyBorder="1" applyAlignment="1" applyProtection="1">
      <alignment wrapText="1"/>
      <protection/>
    </xf>
    <xf numFmtId="194" fontId="7" fillId="26" borderId="11" xfId="0" applyNumberFormat="1" applyFont="1" applyFill="1" applyBorder="1" applyAlignment="1">
      <alignment horizontal="left"/>
    </xf>
    <xf numFmtId="194" fontId="7" fillId="26" borderId="11" xfId="0" applyNumberFormat="1" applyFont="1" applyFill="1" applyBorder="1" applyAlignment="1">
      <alignment wrapText="1"/>
    </xf>
    <xf numFmtId="194" fontId="7" fillId="25" borderId="11" xfId="0" applyNumberFormat="1" applyFont="1" applyFill="1" applyBorder="1" applyAlignment="1" applyProtection="1">
      <alignment horizontal="left"/>
      <protection/>
    </xf>
    <xf numFmtId="194" fontId="7" fillId="25" borderId="11" xfId="0" applyNumberFormat="1" applyFont="1" applyFill="1" applyBorder="1" applyAlignment="1" applyProtection="1">
      <alignment wrapText="1"/>
      <protection/>
    </xf>
    <xf numFmtId="3" fontId="7" fillId="6" borderId="11" xfId="0" applyNumberFormat="1" applyFont="1" applyFill="1" applyBorder="1" applyAlignment="1" applyProtection="1">
      <alignment horizontal="left"/>
      <protection/>
    </xf>
    <xf numFmtId="3" fontId="7" fillId="6" borderId="11" xfId="0" applyNumberFormat="1" applyFont="1" applyFill="1" applyBorder="1" applyAlignment="1" applyProtection="1">
      <alignment wrapText="1"/>
      <protection/>
    </xf>
    <xf numFmtId="3" fontId="7" fillId="0" borderId="10" xfId="0" applyNumberFormat="1" applyFont="1" applyFill="1" applyBorder="1" applyAlignment="1" applyProtection="1">
      <alignment horizontal="left"/>
      <protection/>
    </xf>
    <xf numFmtId="3" fontId="13" fillId="25" borderId="10" xfId="0" applyNumberFormat="1" applyFont="1" applyFill="1" applyBorder="1" applyAlignment="1" applyProtection="1">
      <alignment vertical="center"/>
      <protection/>
    </xf>
    <xf numFmtId="3" fontId="5" fillId="26" borderId="0" xfId="0" applyNumberFormat="1" applyFont="1" applyFill="1" applyBorder="1" applyAlignment="1" applyProtection="1">
      <alignment/>
      <protection/>
    </xf>
    <xf numFmtId="3" fontId="7" fillId="25" borderId="10" xfId="0" applyNumberFormat="1" applyFont="1" applyFill="1" applyBorder="1" applyAlignment="1" applyProtection="1">
      <alignment horizontal="left"/>
      <protection/>
    </xf>
    <xf numFmtId="3" fontId="13" fillId="25" borderId="0" xfId="0" applyNumberFormat="1" applyFont="1" applyFill="1" applyAlignment="1" applyProtection="1">
      <alignment horizontal="left"/>
      <protection/>
    </xf>
    <xf numFmtId="3" fontId="13" fillId="25" borderId="10" xfId="0" applyNumberFormat="1" applyFont="1" applyFill="1" applyBorder="1" applyAlignment="1" applyProtection="1">
      <alignment horizontal="left"/>
      <protection/>
    </xf>
    <xf numFmtId="3" fontId="7" fillId="26" borderId="10" xfId="0" applyNumberFormat="1" applyFont="1" applyFill="1" applyBorder="1" applyAlignment="1" applyProtection="1">
      <alignment horizontal="left"/>
      <protection/>
    </xf>
    <xf numFmtId="3" fontId="13" fillId="26" borderId="0" xfId="0" applyNumberFormat="1" applyFont="1" applyFill="1" applyAlignment="1" applyProtection="1">
      <alignment horizontal="left"/>
      <protection/>
    </xf>
    <xf numFmtId="3" fontId="7" fillId="26" borderId="11" xfId="0" applyNumberFormat="1" applyFont="1" applyFill="1" applyBorder="1" applyAlignment="1" applyProtection="1">
      <alignment horizontal="left"/>
      <protection/>
    </xf>
    <xf numFmtId="3" fontId="7" fillId="26" borderId="11" xfId="0" applyNumberFormat="1" applyFont="1" applyFill="1" applyBorder="1" applyAlignment="1" applyProtection="1">
      <alignment/>
      <protection/>
    </xf>
    <xf numFmtId="3" fontId="5" fillId="26" borderId="0" xfId="0" applyNumberFormat="1" applyFont="1" applyFill="1" applyAlignment="1" applyProtection="1">
      <alignment/>
      <protection/>
    </xf>
    <xf numFmtId="3" fontId="7" fillId="26" borderId="0" xfId="0" applyNumberFormat="1" applyFont="1" applyFill="1" applyBorder="1" applyAlignment="1" applyProtection="1">
      <alignment horizontal="left"/>
      <protection/>
    </xf>
    <xf numFmtId="3" fontId="13" fillId="25" borderId="10" xfId="0" applyNumberFormat="1" applyFont="1" applyFill="1" applyBorder="1" applyAlignment="1" applyProtection="1">
      <alignment/>
      <protection/>
    </xf>
    <xf numFmtId="3" fontId="6" fillId="25" borderId="0" xfId="0" applyNumberFormat="1" applyFont="1" applyFill="1" applyBorder="1" applyAlignment="1" applyProtection="1">
      <alignment/>
      <protection/>
    </xf>
    <xf numFmtId="3" fontId="13" fillId="6" borderId="10" xfId="0" applyNumberFormat="1" applyFont="1" applyFill="1" applyBorder="1" applyAlignment="1" applyProtection="1">
      <alignment horizontal="left"/>
      <protection/>
    </xf>
    <xf numFmtId="3" fontId="13" fillId="6" borderId="10" xfId="0" applyNumberFormat="1" applyFont="1" applyFill="1" applyBorder="1" applyAlignment="1" applyProtection="1">
      <alignment/>
      <protection/>
    </xf>
    <xf numFmtId="0" fontId="7" fillId="25" borderId="10" xfId="0" applyFont="1" applyFill="1" applyBorder="1" applyAlignment="1">
      <alignment/>
    </xf>
    <xf numFmtId="3" fontId="7" fillId="25" borderId="0" xfId="0" applyNumberFormat="1" applyFont="1" applyFill="1" applyAlignment="1" applyProtection="1">
      <alignment/>
      <protection/>
    </xf>
    <xf numFmtId="3" fontId="7" fillId="25" borderId="10" xfId="0" applyNumberFormat="1" applyFont="1" applyFill="1" applyBorder="1" applyAlignment="1">
      <alignment/>
    </xf>
    <xf numFmtId="0" fontId="7" fillId="25" borderId="11" xfId="0" applyFont="1" applyFill="1" applyBorder="1" applyAlignment="1">
      <alignment/>
    </xf>
    <xf numFmtId="3" fontId="7" fillId="25" borderId="11" xfId="0" applyNumberFormat="1" applyFont="1" applyFill="1" applyBorder="1" applyAlignment="1" applyProtection="1">
      <alignment/>
      <protection/>
    </xf>
    <xf numFmtId="3" fontId="13" fillId="6" borderId="10" xfId="0" applyNumberFormat="1" applyFont="1" applyFill="1" applyBorder="1" applyAlignment="1">
      <alignment/>
    </xf>
    <xf numFmtId="3" fontId="5" fillId="0" borderId="0" xfId="0" applyNumberFormat="1" applyFont="1" applyFill="1" applyBorder="1" applyAlignment="1" applyProtection="1">
      <alignment horizontal="left" vertical="center"/>
      <protection/>
    </xf>
    <xf numFmtId="194" fontId="13" fillId="0" borderId="0" xfId="0" applyNumberFormat="1" applyFont="1" applyFill="1" applyAlignment="1" applyProtection="1">
      <alignment horizontal="right"/>
      <protection/>
    </xf>
    <xf numFmtId="3" fontId="13" fillId="0" borderId="0" xfId="0" applyNumberFormat="1" applyFont="1" applyFill="1" applyAlignment="1" applyProtection="1">
      <alignment/>
      <protection/>
    </xf>
    <xf numFmtId="3" fontId="7" fillId="0" borderId="0" xfId="0" applyNumberFormat="1" applyFont="1" applyFill="1" applyAlignment="1" applyProtection="1">
      <alignment/>
      <protection/>
    </xf>
    <xf numFmtId="3" fontId="7" fillId="0" borderId="0" xfId="0" applyNumberFormat="1" applyFont="1" applyFill="1" applyBorder="1" applyAlignment="1">
      <alignment/>
    </xf>
    <xf numFmtId="3" fontId="7" fillId="0" borderId="0" xfId="0" applyNumberFormat="1" applyFont="1" applyBorder="1" applyAlignment="1" applyProtection="1">
      <alignment vertical="center"/>
      <protection/>
    </xf>
    <xf numFmtId="0" fontId="1" fillId="0" borderId="0" xfId="0" applyFont="1" applyBorder="1" applyAlignment="1">
      <alignment vertical="center"/>
    </xf>
    <xf numFmtId="3" fontId="7" fillId="0" borderId="0" xfId="0" applyNumberFormat="1" applyFont="1" applyBorder="1" applyAlignment="1">
      <alignment vertical="center"/>
    </xf>
    <xf numFmtId="3" fontId="7" fillId="0" borderId="0" xfId="0" applyNumberFormat="1" applyFont="1" applyAlignment="1">
      <alignment vertical="center"/>
    </xf>
    <xf numFmtId="3" fontId="7" fillId="0" borderId="10" xfId="0" applyNumberFormat="1" applyFont="1" applyBorder="1" applyAlignment="1">
      <alignment vertical="center"/>
    </xf>
    <xf numFmtId="0" fontId="23" fillId="0" borderId="15" xfId="45" applyFont="1" applyFill="1" applyBorder="1" applyAlignment="1" applyProtection="1">
      <alignment vertical="center"/>
      <protection/>
    </xf>
    <xf numFmtId="0" fontId="22" fillId="0" borderId="15" xfId="53" applyFont="1" applyFill="1" applyBorder="1" applyAlignment="1">
      <alignment horizontal="left" vertical="center"/>
      <protection/>
    </xf>
    <xf numFmtId="0" fontId="0" fillId="0" borderId="0" xfId="53" applyFill="1">
      <alignment/>
      <protection/>
    </xf>
    <xf numFmtId="0" fontId="9" fillId="0" borderId="0" xfId="53" applyFont="1" applyFill="1" applyAlignment="1">
      <alignment vertical="center"/>
      <protection/>
    </xf>
    <xf numFmtId="0" fontId="3" fillId="0" borderId="0" xfId="53" applyFont="1" applyFill="1" applyAlignment="1">
      <alignment horizontal="left" vertical="top"/>
      <protection/>
    </xf>
    <xf numFmtId="0" fontId="24" fillId="0" borderId="0" xfId="53" applyFont="1" applyFill="1">
      <alignment/>
      <protection/>
    </xf>
    <xf numFmtId="0" fontId="25" fillId="2" borderId="0" xfId="54" applyFont="1" applyFill="1" applyAlignment="1">
      <alignment horizontal="left"/>
      <protection/>
    </xf>
    <xf numFmtId="0" fontId="5" fillId="0" borderId="0" xfId="0" applyFont="1" applyBorder="1" applyAlignment="1">
      <alignment horizontal="right" vertical="top"/>
    </xf>
    <xf numFmtId="0" fontId="7" fillId="0" borderId="0" xfId="0" applyFont="1" applyBorder="1" applyAlignment="1">
      <alignment horizontal="left" vertical="top"/>
    </xf>
    <xf numFmtId="0" fontId="26" fillId="2" borderId="0" xfId="54" applyFont="1" applyFill="1" applyAlignment="1">
      <alignment horizontal="left"/>
      <protection/>
    </xf>
    <xf numFmtId="0" fontId="11" fillId="0" borderId="15" xfId="45" applyFill="1" applyBorder="1" applyAlignment="1" applyProtection="1">
      <alignment vertical="center"/>
      <protection/>
    </xf>
    <xf numFmtId="3" fontId="7" fillId="6" borderId="0" xfId="0" applyNumberFormat="1" applyFont="1" applyFill="1" applyBorder="1" applyAlignment="1" applyProtection="1">
      <alignment horizontal="left"/>
      <protection/>
    </xf>
    <xf numFmtId="3" fontId="7" fillId="6" borderId="0" xfId="0" applyNumberFormat="1" applyFont="1" applyFill="1" applyBorder="1" applyAlignment="1" applyProtection="1">
      <alignment wrapText="1"/>
      <protection/>
    </xf>
    <xf numFmtId="3" fontId="13" fillId="6" borderId="0" xfId="0" applyNumberFormat="1" applyFont="1" applyFill="1" applyBorder="1" applyAlignment="1" applyProtection="1">
      <alignment vertical="center"/>
      <protection/>
    </xf>
    <xf numFmtId="0" fontId="5" fillId="0" borderId="0" xfId="0" applyFont="1" applyFill="1" applyBorder="1" applyAlignment="1">
      <alignment/>
    </xf>
    <xf numFmtId="0" fontId="4" fillId="4" borderId="0" xfId="0" applyFont="1" applyFill="1" applyBorder="1" applyAlignment="1">
      <alignment horizontal="left" vertical="top" wrapText="1"/>
    </xf>
    <xf numFmtId="0" fontId="16" fillId="12" borderId="0"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Lista Tablas" xfId="53"/>
    <cellStyle name="Normal_Lista Tablas_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544">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45"/>
        </patternFill>
      </fill>
    </dxf>
    <dxf>
      <font>
        <color indexed="9"/>
      </font>
      <fill>
        <patternFill>
          <bgColor indexed="45"/>
        </patternFill>
      </fill>
    </dxf>
    <dxf>
      <font>
        <color indexed="9"/>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indexed="9"/>
      </font>
      <fill>
        <patternFill>
          <bgColor indexed="10"/>
        </patternFill>
      </fill>
      <border>
        <left style="thin">
          <color indexed="12"/>
        </left>
        <right style="thin">
          <color indexed="12"/>
        </right>
        <top style="thin">
          <color indexed="12"/>
        </top>
        <bottom style="thin">
          <color indexed="12"/>
        </bottom>
      </border>
    </dxf>
    <dxf>
      <fill>
        <patternFill>
          <bgColor indexed="10"/>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lor rgb="FFFFFFFF"/>
      </font>
      <fill>
        <patternFill>
          <bgColor rgb="FFFF0000"/>
        </patternFill>
      </fill>
      <border>
        <left style="thin">
          <color rgb="FF0000FF"/>
        </left>
        <right style="thin">
          <color rgb="FF0000FF"/>
        </right>
        <top style="thin"/>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D3DAE7"/>
      <rgbColor rgb="00808000"/>
      <rgbColor rgb="00800080"/>
      <rgbColor rgb="00008080"/>
      <rgbColor rgb="00D3DAE7"/>
      <rgbColor rgb="00808080"/>
      <rgbColor rgb="009999FF"/>
      <rgbColor rgb="00993366"/>
      <rgbColor rgb="00B6C5D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EE7F2"/>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F7F7F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7</xdr:row>
      <xdr:rowOff>1295400</xdr:rowOff>
    </xdr:from>
    <xdr:to>
      <xdr:col>2</xdr:col>
      <xdr:colOff>962025</xdr:colOff>
      <xdr:row>7</xdr:row>
      <xdr:rowOff>1457325</xdr:rowOff>
    </xdr:to>
    <xdr:sp>
      <xdr:nvSpPr>
        <xdr:cNvPr id="1" name="Rectangle 2"/>
        <xdr:cNvSpPr>
          <a:spLocks/>
        </xdr:cNvSpPr>
      </xdr:nvSpPr>
      <xdr:spPr>
        <a:xfrm>
          <a:off x="447675" y="290512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0</xdr:colOff>
      <xdr:row>6</xdr:row>
      <xdr:rowOff>180975</xdr:rowOff>
    </xdr:from>
    <xdr:to>
      <xdr:col>3</xdr:col>
      <xdr:colOff>19050</xdr:colOff>
      <xdr:row>8</xdr:row>
      <xdr:rowOff>9525</xdr:rowOff>
    </xdr:to>
    <xdr:sp>
      <xdr:nvSpPr>
        <xdr:cNvPr id="2" name="Line 3"/>
        <xdr:cNvSpPr>
          <a:spLocks/>
        </xdr:cNvSpPr>
      </xdr:nvSpPr>
      <xdr:spPr>
        <a:xfrm>
          <a:off x="209550" y="1600200"/>
          <a:ext cx="2333625" cy="2000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xdr:row>
      <xdr:rowOff>104775</xdr:rowOff>
    </xdr:from>
    <xdr:to>
      <xdr:col>2</xdr:col>
      <xdr:colOff>1838325</xdr:colOff>
      <xdr:row>7</xdr:row>
      <xdr:rowOff>342900</xdr:rowOff>
    </xdr:to>
    <xdr:sp>
      <xdr:nvSpPr>
        <xdr:cNvPr id="3" name="Rectangle 1"/>
        <xdr:cNvSpPr>
          <a:spLocks/>
        </xdr:cNvSpPr>
      </xdr:nvSpPr>
      <xdr:spPr>
        <a:xfrm>
          <a:off x="1152525" y="1714500"/>
          <a:ext cx="1228725" cy="22860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1276350</xdr:rowOff>
    </xdr:from>
    <xdr:to>
      <xdr:col>2</xdr:col>
      <xdr:colOff>838200</xdr:colOff>
      <xdr:row>7</xdr:row>
      <xdr:rowOff>1438275</xdr:rowOff>
    </xdr:to>
    <xdr:sp>
      <xdr:nvSpPr>
        <xdr:cNvPr id="1" name="Rectangle 2"/>
        <xdr:cNvSpPr>
          <a:spLocks/>
        </xdr:cNvSpPr>
      </xdr:nvSpPr>
      <xdr:spPr>
        <a:xfrm>
          <a:off x="323850" y="288607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9525</xdr:colOff>
      <xdr:row>6</xdr:row>
      <xdr:rowOff>190500</xdr:rowOff>
    </xdr:from>
    <xdr:to>
      <xdr:col>4</xdr:col>
      <xdr:colOff>19050</xdr:colOff>
      <xdr:row>8</xdr:row>
      <xdr:rowOff>19050</xdr:rowOff>
    </xdr:to>
    <xdr:sp>
      <xdr:nvSpPr>
        <xdr:cNvPr id="2" name="Line 3"/>
        <xdr:cNvSpPr>
          <a:spLocks/>
        </xdr:cNvSpPr>
      </xdr:nvSpPr>
      <xdr:spPr>
        <a:xfrm>
          <a:off x="219075" y="1609725"/>
          <a:ext cx="2362200"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352425</xdr:colOff>
      <xdr:row>7</xdr:row>
      <xdr:rowOff>152400</xdr:rowOff>
    </xdr:from>
    <xdr:to>
      <xdr:col>2</xdr:col>
      <xdr:colOff>1581150</xdr:colOff>
      <xdr:row>7</xdr:row>
      <xdr:rowOff>400050</xdr:rowOff>
    </xdr:to>
    <xdr:sp>
      <xdr:nvSpPr>
        <xdr:cNvPr id="3" name="Rectangle 1"/>
        <xdr:cNvSpPr>
          <a:spLocks/>
        </xdr:cNvSpPr>
      </xdr:nvSpPr>
      <xdr:spPr>
        <a:xfrm>
          <a:off x="895350" y="176212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7</xdr:row>
      <xdr:rowOff>1219200</xdr:rowOff>
    </xdr:from>
    <xdr:to>
      <xdr:col>2</xdr:col>
      <xdr:colOff>790575</xdr:colOff>
      <xdr:row>7</xdr:row>
      <xdr:rowOff>1381125</xdr:rowOff>
    </xdr:to>
    <xdr:sp>
      <xdr:nvSpPr>
        <xdr:cNvPr id="1" name="Rectangle 2"/>
        <xdr:cNvSpPr>
          <a:spLocks/>
        </xdr:cNvSpPr>
      </xdr:nvSpPr>
      <xdr:spPr>
        <a:xfrm>
          <a:off x="276225" y="282892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28575</xdr:colOff>
      <xdr:row>7</xdr:row>
      <xdr:rowOff>9525</xdr:rowOff>
    </xdr:from>
    <xdr:to>
      <xdr:col>3</xdr:col>
      <xdr:colOff>9525</xdr:colOff>
      <xdr:row>7</xdr:row>
      <xdr:rowOff>2276475</xdr:rowOff>
    </xdr:to>
    <xdr:sp>
      <xdr:nvSpPr>
        <xdr:cNvPr id="2" name="Line 3"/>
        <xdr:cNvSpPr>
          <a:spLocks/>
        </xdr:cNvSpPr>
      </xdr:nvSpPr>
      <xdr:spPr>
        <a:xfrm>
          <a:off x="238125" y="1619250"/>
          <a:ext cx="2295525"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7</xdr:row>
      <xdr:rowOff>247650</xdr:rowOff>
    </xdr:from>
    <xdr:to>
      <xdr:col>2</xdr:col>
      <xdr:colOff>1685925</xdr:colOff>
      <xdr:row>7</xdr:row>
      <xdr:rowOff>504825</xdr:rowOff>
    </xdr:to>
    <xdr:sp>
      <xdr:nvSpPr>
        <xdr:cNvPr id="3" name="Rectangle 1"/>
        <xdr:cNvSpPr>
          <a:spLocks/>
        </xdr:cNvSpPr>
      </xdr:nvSpPr>
      <xdr:spPr>
        <a:xfrm>
          <a:off x="1000125" y="185737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7</xdr:row>
      <xdr:rowOff>1285875</xdr:rowOff>
    </xdr:from>
    <xdr:to>
      <xdr:col>2</xdr:col>
      <xdr:colOff>885825</xdr:colOff>
      <xdr:row>7</xdr:row>
      <xdr:rowOff>1447800</xdr:rowOff>
    </xdr:to>
    <xdr:sp>
      <xdr:nvSpPr>
        <xdr:cNvPr id="1" name="Rectangle 2"/>
        <xdr:cNvSpPr>
          <a:spLocks/>
        </xdr:cNvSpPr>
      </xdr:nvSpPr>
      <xdr:spPr>
        <a:xfrm>
          <a:off x="371475" y="2895600"/>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9525</xdr:colOff>
      <xdr:row>7</xdr:row>
      <xdr:rowOff>9525</xdr:rowOff>
    </xdr:from>
    <xdr:to>
      <xdr:col>4</xdr:col>
      <xdr:colOff>0</xdr:colOff>
      <xdr:row>7</xdr:row>
      <xdr:rowOff>2266950</xdr:rowOff>
    </xdr:to>
    <xdr:sp>
      <xdr:nvSpPr>
        <xdr:cNvPr id="2" name="Line 3"/>
        <xdr:cNvSpPr>
          <a:spLocks/>
        </xdr:cNvSpPr>
      </xdr:nvSpPr>
      <xdr:spPr>
        <a:xfrm>
          <a:off x="219075" y="1619250"/>
          <a:ext cx="2343150" cy="225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371475</xdr:colOff>
      <xdr:row>7</xdr:row>
      <xdr:rowOff>200025</xdr:rowOff>
    </xdr:from>
    <xdr:to>
      <xdr:col>2</xdr:col>
      <xdr:colOff>1600200</xdr:colOff>
      <xdr:row>7</xdr:row>
      <xdr:rowOff>447675</xdr:rowOff>
    </xdr:to>
    <xdr:sp>
      <xdr:nvSpPr>
        <xdr:cNvPr id="3" name="Rectangle 1"/>
        <xdr:cNvSpPr>
          <a:spLocks/>
        </xdr:cNvSpPr>
      </xdr:nvSpPr>
      <xdr:spPr>
        <a:xfrm>
          <a:off x="914400" y="1809750"/>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7</xdr:row>
      <xdr:rowOff>1257300</xdr:rowOff>
    </xdr:from>
    <xdr:to>
      <xdr:col>2</xdr:col>
      <xdr:colOff>790575</xdr:colOff>
      <xdr:row>7</xdr:row>
      <xdr:rowOff>1419225</xdr:rowOff>
    </xdr:to>
    <xdr:sp>
      <xdr:nvSpPr>
        <xdr:cNvPr id="1" name="Rectangle 2"/>
        <xdr:cNvSpPr>
          <a:spLocks/>
        </xdr:cNvSpPr>
      </xdr:nvSpPr>
      <xdr:spPr>
        <a:xfrm>
          <a:off x="276225" y="286702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9525</xdr:colOff>
      <xdr:row>7</xdr:row>
      <xdr:rowOff>9525</xdr:rowOff>
    </xdr:from>
    <xdr:to>
      <xdr:col>4</xdr:col>
      <xdr:colOff>9525</xdr:colOff>
      <xdr:row>8</xdr:row>
      <xdr:rowOff>9525</xdr:rowOff>
    </xdr:to>
    <xdr:sp>
      <xdr:nvSpPr>
        <xdr:cNvPr id="2" name="Line 3"/>
        <xdr:cNvSpPr>
          <a:spLocks/>
        </xdr:cNvSpPr>
      </xdr:nvSpPr>
      <xdr:spPr>
        <a:xfrm>
          <a:off x="219075" y="1619250"/>
          <a:ext cx="2352675" cy="2286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381000</xdr:colOff>
      <xdr:row>7</xdr:row>
      <xdr:rowOff>133350</xdr:rowOff>
    </xdr:from>
    <xdr:to>
      <xdr:col>2</xdr:col>
      <xdr:colOff>1609725</xdr:colOff>
      <xdr:row>7</xdr:row>
      <xdr:rowOff>381000</xdr:rowOff>
    </xdr:to>
    <xdr:sp>
      <xdr:nvSpPr>
        <xdr:cNvPr id="3" name="Rectangle 1"/>
        <xdr:cNvSpPr>
          <a:spLocks/>
        </xdr:cNvSpPr>
      </xdr:nvSpPr>
      <xdr:spPr>
        <a:xfrm>
          <a:off x="923925" y="174307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7</xdr:row>
      <xdr:rowOff>1314450</xdr:rowOff>
    </xdr:from>
    <xdr:to>
      <xdr:col>2</xdr:col>
      <xdr:colOff>857250</xdr:colOff>
      <xdr:row>7</xdr:row>
      <xdr:rowOff>1476375</xdr:rowOff>
    </xdr:to>
    <xdr:sp>
      <xdr:nvSpPr>
        <xdr:cNvPr id="1" name="Rectangle 2"/>
        <xdr:cNvSpPr>
          <a:spLocks/>
        </xdr:cNvSpPr>
      </xdr:nvSpPr>
      <xdr:spPr>
        <a:xfrm>
          <a:off x="342900" y="292417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9525</xdr:colOff>
      <xdr:row>7</xdr:row>
      <xdr:rowOff>28575</xdr:rowOff>
    </xdr:from>
    <xdr:to>
      <xdr:col>3</xdr:col>
      <xdr:colOff>19050</xdr:colOff>
      <xdr:row>8</xdr:row>
      <xdr:rowOff>9525</xdr:rowOff>
    </xdr:to>
    <xdr:sp>
      <xdr:nvSpPr>
        <xdr:cNvPr id="2" name="Line 3"/>
        <xdr:cNvSpPr>
          <a:spLocks/>
        </xdr:cNvSpPr>
      </xdr:nvSpPr>
      <xdr:spPr>
        <a:xfrm>
          <a:off x="219075" y="1638300"/>
          <a:ext cx="2324100"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7</xdr:row>
      <xdr:rowOff>257175</xdr:rowOff>
    </xdr:from>
    <xdr:to>
      <xdr:col>2</xdr:col>
      <xdr:colOff>1704975</xdr:colOff>
      <xdr:row>7</xdr:row>
      <xdr:rowOff>504825</xdr:rowOff>
    </xdr:to>
    <xdr:sp>
      <xdr:nvSpPr>
        <xdr:cNvPr id="3" name="Rectangle 1"/>
        <xdr:cNvSpPr>
          <a:spLocks/>
        </xdr:cNvSpPr>
      </xdr:nvSpPr>
      <xdr:spPr>
        <a:xfrm>
          <a:off x="1019175" y="1866900"/>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7</xdr:row>
      <xdr:rowOff>1352550</xdr:rowOff>
    </xdr:from>
    <xdr:to>
      <xdr:col>2</xdr:col>
      <xdr:colOff>895350</xdr:colOff>
      <xdr:row>7</xdr:row>
      <xdr:rowOff>1514475</xdr:rowOff>
    </xdr:to>
    <xdr:sp>
      <xdr:nvSpPr>
        <xdr:cNvPr id="1" name="Rectangle 2"/>
        <xdr:cNvSpPr>
          <a:spLocks/>
        </xdr:cNvSpPr>
      </xdr:nvSpPr>
      <xdr:spPr>
        <a:xfrm>
          <a:off x="381000" y="2962275"/>
          <a:ext cx="1057275" cy="1714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38100</xdr:colOff>
      <xdr:row>7</xdr:row>
      <xdr:rowOff>9525</xdr:rowOff>
    </xdr:from>
    <xdr:to>
      <xdr:col>4</xdr:col>
      <xdr:colOff>9525</xdr:colOff>
      <xdr:row>8</xdr:row>
      <xdr:rowOff>9525</xdr:rowOff>
    </xdr:to>
    <xdr:sp>
      <xdr:nvSpPr>
        <xdr:cNvPr id="2" name="Line 3"/>
        <xdr:cNvSpPr>
          <a:spLocks/>
        </xdr:cNvSpPr>
      </xdr:nvSpPr>
      <xdr:spPr>
        <a:xfrm>
          <a:off x="247650" y="1619250"/>
          <a:ext cx="2324100" cy="2286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7</xdr:row>
      <xdr:rowOff>219075</xdr:rowOff>
    </xdr:from>
    <xdr:to>
      <xdr:col>2</xdr:col>
      <xdr:colOff>1695450</xdr:colOff>
      <xdr:row>7</xdr:row>
      <xdr:rowOff>476250</xdr:rowOff>
    </xdr:to>
    <xdr:sp>
      <xdr:nvSpPr>
        <xdr:cNvPr id="3" name="Rectangle 1"/>
        <xdr:cNvSpPr>
          <a:spLocks/>
        </xdr:cNvSpPr>
      </xdr:nvSpPr>
      <xdr:spPr>
        <a:xfrm>
          <a:off x="1009650" y="1828800"/>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1314450</xdr:rowOff>
    </xdr:from>
    <xdr:to>
      <xdr:col>2</xdr:col>
      <xdr:colOff>914400</xdr:colOff>
      <xdr:row>7</xdr:row>
      <xdr:rowOff>1476375</xdr:rowOff>
    </xdr:to>
    <xdr:sp>
      <xdr:nvSpPr>
        <xdr:cNvPr id="1" name="Rectangle 2"/>
        <xdr:cNvSpPr>
          <a:spLocks/>
        </xdr:cNvSpPr>
      </xdr:nvSpPr>
      <xdr:spPr>
        <a:xfrm>
          <a:off x="400050" y="292417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9525</xdr:colOff>
      <xdr:row>7</xdr:row>
      <xdr:rowOff>9525</xdr:rowOff>
    </xdr:from>
    <xdr:to>
      <xdr:col>4</xdr:col>
      <xdr:colOff>0</xdr:colOff>
      <xdr:row>7</xdr:row>
      <xdr:rowOff>2286000</xdr:rowOff>
    </xdr:to>
    <xdr:sp>
      <xdr:nvSpPr>
        <xdr:cNvPr id="2" name="Line 3"/>
        <xdr:cNvSpPr>
          <a:spLocks/>
        </xdr:cNvSpPr>
      </xdr:nvSpPr>
      <xdr:spPr>
        <a:xfrm>
          <a:off x="219075" y="1619250"/>
          <a:ext cx="2343150" cy="2276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7</xdr:row>
      <xdr:rowOff>200025</xdr:rowOff>
    </xdr:from>
    <xdr:to>
      <xdr:col>2</xdr:col>
      <xdr:colOff>1704975</xdr:colOff>
      <xdr:row>7</xdr:row>
      <xdr:rowOff>447675</xdr:rowOff>
    </xdr:to>
    <xdr:sp>
      <xdr:nvSpPr>
        <xdr:cNvPr id="3" name="Rectangle 1"/>
        <xdr:cNvSpPr>
          <a:spLocks/>
        </xdr:cNvSpPr>
      </xdr:nvSpPr>
      <xdr:spPr>
        <a:xfrm>
          <a:off x="1019175" y="1809750"/>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1200150</xdr:rowOff>
    </xdr:from>
    <xdr:to>
      <xdr:col>2</xdr:col>
      <xdr:colOff>866775</xdr:colOff>
      <xdr:row>7</xdr:row>
      <xdr:rowOff>1362075</xdr:rowOff>
    </xdr:to>
    <xdr:sp>
      <xdr:nvSpPr>
        <xdr:cNvPr id="1" name="Rectangle 2"/>
        <xdr:cNvSpPr>
          <a:spLocks/>
        </xdr:cNvSpPr>
      </xdr:nvSpPr>
      <xdr:spPr>
        <a:xfrm>
          <a:off x="352425" y="2809875"/>
          <a:ext cx="1057275" cy="15240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9525</xdr:colOff>
      <xdr:row>7</xdr:row>
      <xdr:rowOff>9525</xdr:rowOff>
    </xdr:from>
    <xdr:to>
      <xdr:col>4</xdr:col>
      <xdr:colOff>0</xdr:colOff>
      <xdr:row>7</xdr:row>
      <xdr:rowOff>2085975</xdr:rowOff>
    </xdr:to>
    <xdr:sp>
      <xdr:nvSpPr>
        <xdr:cNvPr id="2" name="Line 3"/>
        <xdr:cNvSpPr>
          <a:spLocks/>
        </xdr:cNvSpPr>
      </xdr:nvSpPr>
      <xdr:spPr>
        <a:xfrm>
          <a:off x="219075" y="1619250"/>
          <a:ext cx="2343150" cy="2076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7</xdr:row>
      <xdr:rowOff>219075</xdr:rowOff>
    </xdr:from>
    <xdr:to>
      <xdr:col>2</xdr:col>
      <xdr:colOff>1676400</xdr:colOff>
      <xdr:row>7</xdr:row>
      <xdr:rowOff>466725</xdr:rowOff>
    </xdr:to>
    <xdr:sp>
      <xdr:nvSpPr>
        <xdr:cNvPr id="3" name="Rectangle 1"/>
        <xdr:cNvSpPr>
          <a:spLocks/>
        </xdr:cNvSpPr>
      </xdr:nvSpPr>
      <xdr:spPr>
        <a:xfrm>
          <a:off x="990600" y="1828800"/>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7</xdr:row>
      <xdr:rowOff>1314450</xdr:rowOff>
    </xdr:from>
    <xdr:to>
      <xdr:col>2</xdr:col>
      <xdr:colOff>895350</xdr:colOff>
      <xdr:row>7</xdr:row>
      <xdr:rowOff>1476375</xdr:rowOff>
    </xdr:to>
    <xdr:sp>
      <xdr:nvSpPr>
        <xdr:cNvPr id="1" name="Rectangle 2"/>
        <xdr:cNvSpPr>
          <a:spLocks/>
        </xdr:cNvSpPr>
      </xdr:nvSpPr>
      <xdr:spPr>
        <a:xfrm>
          <a:off x="381000" y="292417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28575</xdr:colOff>
      <xdr:row>7</xdr:row>
      <xdr:rowOff>9525</xdr:rowOff>
    </xdr:from>
    <xdr:to>
      <xdr:col>3</xdr:col>
      <xdr:colOff>19050</xdr:colOff>
      <xdr:row>8</xdr:row>
      <xdr:rowOff>0</xdr:rowOff>
    </xdr:to>
    <xdr:sp>
      <xdr:nvSpPr>
        <xdr:cNvPr id="2" name="Line 3"/>
        <xdr:cNvSpPr>
          <a:spLocks/>
        </xdr:cNvSpPr>
      </xdr:nvSpPr>
      <xdr:spPr>
        <a:xfrm>
          <a:off x="238125" y="1619250"/>
          <a:ext cx="2305050" cy="2276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381000</xdr:colOff>
      <xdr:row>7</xdr:row>
      <xdr:rowOff>238125</xdr:rowOff>
    </xdr:from>
    <xdr:to>
      <xdr:col>2</xdr:col>
      <xdr:colOff>1609725</xdr:colOff>
      <xdr:row>7</xdr:row>
      <xdr:rowOff>495300</xdr:rowOff>
    </xdr:to>
    <xdr:sp>
      <xdr:nvSpPr>
        <xdr:cNvPr id="3" name="Rectangle 1"/>
        <xdr:cNvSpPr>
          <a:spLocks/>
        </xdr:cNvSpPr>
      </xdr:nvSpPr>
      <xdr:spPr>
        <a:xfrm>
          <a:off x="923925" y="1847850"/>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7</xdr:row>
      <xdr:rowOff>1266825</xdr:rowOff>
    </xdr:from>
    <xdr:to>
      <xdr:col>2</xdr:col>
      <xdr:colOff>885825</xdr:colOff>
      <xdr:row>7</xdr:row>
      <xdr:rowOff>1428750</xdr:rowOff>
    </xdr:to>
    <xdr:sp>
      <xdr:nvSpPr>
        <xdr:cNvPr id="1" name="Rectangle 2"/>
        <xdr:cNvSpPr>
          <a:spLocks/>
        </xdr:cNvSpPr>
      </xdr:nvSpPr>
      <xdr:spPr>
        <a:xfrm>
          <a:off x="371475" y="2876550"/>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28575</xdr:colOff>
      <xdr:row>7</xdr:row>
      <xdr:rowOff>9525</xdr:rowOff>
    </xdr:from>
    <xdr:to>
      <xdr:col>4</xdr:col>
      <xdr:colOff>9525</xdr:colOff>
      <xdr:row>7</xdr:row>
      <xdr:rowOff>2276475</xdr:rowOff>
    </xdr:to>
    <xdr:sp>
      <xdr:nvSpPr>
        <xdr:cNvPr id="2" name="Line 3"/>
        <xdr:cNvSpPr>
          <a:spLocks/>
        </xdr:cNvSpPr>
      </xdr:nvSpPr>
      <xdr:spPr>
        <a:xfrm>
          <a:off x="238125" y="1619250"/>
          <a:ext cx="2333625"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7</xdr:row>
      <xdr:rowOff>228600</xdr:rowOff>
    </xdr:from>
    <xdr:to>
      <xdr:col>2</xdr:col>
      <xdr:colOff>1704975</xdr:colOff>
      <xdr:row>7</xdr:row>
      <xdr:rowOff>485775</xdr:rowOff>
    </xdr:to>
    <xdr:sp>
      <xdr:nvSpPr>
        <xdr:cNvPr id="3" name="Rectangle 1"/>
        <xdr:cNvSpPr>
          <a:spLocks/>
        </xdr:cNvSpPr>
      </xdr:nvSpPr>
      <xdr:spPr>
        <a:xfrm>
          <a:off x="1019175" y="183832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7</xdr:row>
      <xdr:rowOff>1295400</xdr:rowOff>
    </xdr:from>
    <xdr:to>
      <xdr:col>2</xdr:col>
      <xdr:colOff>857250</xdr:colOff>
      <xdr:row>7</xdr:row>
      <xdr:rowOff>1457325</xdr:rowOff>
    </xdr:to>
    <xdr:sp>
      <xdr:nvSpPr>
        <xdr:cNvPr id="1" name="Rectangle 2"/>
        <xdr:cNvSpPr>
          <a:spLocks/>
        </xdr:cNvSpPr>
      </xdr:nvSpPr>
      <xdr:spPr>
        <a:xfrm>
          <a:off x="342900" y="2905125"/>
          <a:ext cx="1057275" cy="161925"/>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FUNCTIONS</a:t>
          </a:r>
        </a:p>
      </xdr:txBody>
    </xdr:sp>
    <xdr:clientData/>
  </xdr:twoCellAnchor>
  <xdr:twoCellAnchor>
    <xdr:from>
      <xdr:col>1</xdr:col>
      <xdr:colOff>28575</xdr:colOff>
      <xdr:row>6</xdr:row>
      <xdr:rowOff>180975</xdr:rowOff>
    </xdr:from>
    <xdr:to>
      <xdr:col>4</xdr:col>
      <xdr:colOff>0</xdr:colOff>
      <xdr:row>8</xdr:row>
      <xdr:rowOff>0</xdr:rowOff>
    </xdr:to>
    <xdr:sp>
      <xdr:nvSpPr>
        <xdr:cNvPr id="2" name="Line 3"/>
        <xdr:cNvSpPr>
          <a:spLocks/>
        </xdr:cNvSpPr>
      </xdr:nvSpPr>
      <xdr:spPr>
        <a:xfrm>
          <a:off x="238125" y="1600200"/>
          <a:ext cx="2324100"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400050</xdr:colOff>
      <xdr:row>7</xdr:row>
      <xdr:rowOff>152400</xdr:rowOff>
    </xdr:from>
    <xdr:to>
      <xdr:col>2</xdr:col>
      <xdr:colOff>1628775</xdr:colOff>
      <xdr:row>7</xdr:row>
      <xdr:rowOff>400050</xdr:rowOff>
    </xdr:to>
    <xdr:sp>
      <xdr:nvSpPr>
        <xdr:cNvPr id="3" name="Rectangle 1"/>
        <xdr:cNvSpPr>
          <a:spLocks/>
        </xdr:cNvSpPr>
      </xdr:nvSpPr>
      <xdr:spPr>
        <a:xfrm>
          <a:off x="942975" y="1762125"/>
          <a:ext cx="1228725" cy="247650"/>
        </a:xfrm>
        <a:prstGeom prst="rect">
          <a:avLst/>
        </a:prstGeom>
        <a:solidFill>
          <a:srgbClr val="DEE7F2"/>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TRANSACTIONS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26"/>
  <sheetViews>
    <sheetView showGridLines="0" showRowColHeaders="0" tabSelected="1" zoomScale="93" zoomScaleNormal="93" zoomScalePageLayoutView="0" workbookViewId="0" topLeftCell="A1">
      <selection activeCell="A1" sqref="A1"/>
    </sheetView>
  </sheetViews>
  <sheetFormatPr defaultColWidth="11.421875" defaultRowHeight="12.75"/>
  <cols>
    <col min="1" max="1" width="5.28125" style="233" customWidth="1"/>
    <col min="2" max="2" width="9.57421875" style="233" customWidth="1"/>
    <col min="3" max="4" width="11.421875" style="233" customWidth="1"/>
    <col min="5" max="5" width="16.7109375" style="233" customWidth="1"/>
    <col min="6" max="6" width="23.7109375" style="233" customWidth="1"/>
    <col min="7" max="7" width="28.28125" style="233" customWidth="1"/>
    <col min="8" max="8" width="7.28125" style="233" customWidth="1"/>
    <col min="9" max="9" width="5.421875" style="233" customWidth="1"/>
    <col min="10" max="16384" width="11.421875" style="233" customWidth="1"/>
  </cols>
  <sheetData>
    <row r="1" ht="8.25" customHeight="1"/>
    <row r="2" ht="22.5">
      <c r="B2" s="234" t="s">
        <v>1</v>
      </c>
    </row>
    <row r="3" spans="2:5" ht="19.5" customHeight="1">
      <c r="B3" s="237" t="s">
        <v>2</v>
      </c>
      <c r="C3" s="236"/>
      <c r="D3" s="236"/>
      <c r="E3" s="236"/>
    </row>
    <row r="4" ht="3.75" customHeight="1">
      <c r="B4" s="235"/>
    </row>
    <row r="5" spans="2:7" ht="27" customHeight="1">
      <c r="B5" s="10" t="s">
        <v>22</v>
      </c>
      <c r="C5" s="6"/>
      <c r="D5" s="6"/>
      <c r="E5" s="6"/>
      <c r="F5" s="6"/>
      <c r="G5" s="6"/>
    </row>
    <row r="6" ht="6.75" customHeight="1"/>
    <row r="7" spans="2:7" ht="18" customHeight="1" thickBot="1">
      <c r="B7" s="232" t="s">
        <v>23</v>
      </c>
      <c r="C7" s="231" t="s">
        <v>3</v>
      </c>
      <c r="D7" s="231"/>
      <c r="E7" s="231"/>
      <c r="F7" s="231"/>
      <c r="G7" s="231"/>
    </row>
    <row r="8" spans="2:7" ht="18" customHeight="1" thickBot="1">
      <c r="B8" s="232" t="s">
        <v>24</v>
      </c>
      <c r="C8" s="231" t="s">
        <v>4</v>
      </c>
      <c r="D8" s="241"/>
      <c r="E8" s="241"/>
      <c r="F8" s="231"/>
      <c r="G8" s="231"/>
    </row>
    <row r="9" spans="2:7" ht="18" customHeight="1" thickBot="1">
      <c r="B9" s="232" t="s">
        <v>25</v>
      </c>
      <c r="C9" s="231" t="s">
        <v>5</v>
      </c>
      <c r="D9" s="241"/>
      <c r="E9" s="241"/>
      <c r="F9" s="231"/>
      <c r="G9" s="231"/>
    </row>
    <row r="10" spans="2:7" ht="18" customHeight="1" thickBot="1">
      <c r="B10" s="232" t="s">
        <v>26</v>
      </c>
      <c r="C10" s="231" t="s">
        <v>6</v>
      </c>
      <c r="D10" s="241"/>
      <c r="E10" s="241"/>
      <c r="F10" s="231"/>
      <c r="G10" s="231"/>
    </row>
    <row r="11" spans="2:7" ht="18" customHeight="1" thickBot="1">
      <c r="B11" s="232" t="s">
        <v>27</v>
      </c>
      <c r="C11" s="231" t="s">
        <v>7</v>
      </c>
      <c r="D11" s="241"/>
      <c r="E11" s="241"/>
      <c r="F11" s="231"/>
      <c r="G11" s="231"/>
    </row>
    <row r="12" spans="2:7" ht="18" customHeight="1" thickBot="1">
      <c r="B12" s="232" t="s">
        <v>28</v>
      </c>
      <c r="C12" s="231" t="s">
        <v>8</v>
      </c>
      <c r="D12" s="241"/>
      <c r="E12" s="241"/>
      <c r="F12" s="241"/>
      <c r="G12" s="231"/>
    </row>
    <row r="13" spans="2:7" ht="18" customHeight="1" thickBot="1">
      <c r="B13" s="232" t="s">
        <v>29</v>
      </c>
      <c r="C13" s="231" t="s">
        <v>9</v>
      </c>
      <c r="D13" s="241"/>
      <c r="E13" s="241"/>
      <c r="F13" s="241"/>
      <c r="G13" s="231"/>
    </row>
    <row r="14" spans="2:7" ht="18" customHeight="1" thickBot="1">
      <c r="B14" s="232" t="s">
        <v>30</v>
      </c>
      <c r="C14" s="231" t="s">
        <v>10</v>
      </c>
      <c r="D14" s="241"/>
      <c r="E14" s="241"/>
      <c r="F14" s="241"/>
      <c r="G14" s="231"/>
    </row>
    <row r="15" spans="2:7" ht="18" customHeight="1" thickBot="1">
      <c r="B15" s="232" t="s">
        <v>31</v>
      </c>
      <c r="C15" s="231" t="s">
        <v>11</v>
      </c>
      <c r="D15" s="241"/>
      <c r="E15" s="241"/>
      <c r="F15" s="241"/>
      <c r="G15" s="241"/>
    </row>
    <row r="16" spans="2:7" ht="18" customHeight="1" thickBot="1">
      <c r="B16" s="232" t="s">
        <v>32</v>
      </c>
      <c r="C16" s="231" t="s">
        <v>12</v>
      </c>
      <c r="D16" s="241"/>
      <c r="E16" s="241"/>
      <c r="F16" s="241"/>
      <c r="G16" s="241"/>
    </row>
    <row r="17" spans="2:7" ht="18" customHeight="1" thickBot="1">
      <c r="B17" s="232" t="s">
        <v>33</v>
      </c>
      <c r="C17" s="231" t="s">
        <v>13</v>
      </c>
      <c r="D17" s="241"/>
      <c r="E17" s="241"/>
      <c r="F17" s="241"/>
      <c r="G17" s="241"/>
    </row>
    <row r="18" spans="2:7" ht="18" customHeight="1" thickBot="1">
      <c r="B18" s="232" t="s">
        <v>34</v>
      </c>
      <c r="C18" s="231" t="s">
        <v>14</v>
      </c>
      <c r="D18" s="241"/>
      <c r="E18" s="241"/>
      <c r="F18" s="241"/>
      <c r="G18" s="241"/>
    </row>
    <row r="19" spans="2:7" ht="18" customHeight="1" thickBot="1">
      <c r="B19" s="232" t="s">
        <v>35</v>
      </c>
      <c r="C19" s="231" t="s">
        <v>15</v>
      </c>
      <c r="D19" s="241"/>
      <c r="E19" s="241"/>
      <c r="F19" s="241"/>
      <c r="G19" s="241"/>
    </row>
    <row r="20" spans="2:7" ht="18" customHeight="1" thickBot="1">
      <c r="B20" s="232" t="s">
        <v>36</v>
      </c>
      <c r="C20" s="231" t="s">
        <v>16</v>
      </c>
      <c r="D20" s="241"/>
      <c r="E20" s="241"/>
      <c r="F20" s="241"/>
      <c r="G20" s="241"/>
    </row>
    <row r="21" spans="2:7" ht="18" customHeight="1" thickBot="1">
      <c r="B21" s="232" t="s">
        <v>37</v>
      </c>
      <c r="C21" s="231" t="s">
        <v>17</v>
      </c>
      <c r="D21" s="241"/>
      <c r="E21" s="241"/>
      <c r="F21" s="241"/>
      <c r="G21" s="241"/>
    </row>
    <row r="22" spans="2:7" ht="18" customHeight="1" thickBot="1">
      <c r="B22" s="232" t="s">
        <v>38</v>
      </c>
      <c r="C22" s="231" t="s">
        <v>18</v>
      </c>
      <c r="D22" s="241"/>
      <c r="E22" s="241"/>
      <c r="F22" s="241"/>
      <c r="G22" s="241"/>
    </row>
    <row r="23" spans="2:7" ht="18" customHeight="1" thickBot="1">
      <c r="B23" s="232" t="s">
        <v>39</v>
      </c>
      <c r="C23" s="231" t="s">
        <v>19</v>
      </c>
      <c r="D23" s="241"/>
      <c r="E23" s="241"/>
      <c r="F23" s="241"/>
      <c r="G23" s="241"/>
    </row>
    <row r="24" spans="2:7" ht="18" customHeight="1" thickBot="1">
      <c r="B24" s="232" t="s">
        <v>40</v>
      </c>
      <c r="C24" s="231" t="s">
        <v>20</v>
      </c>
      <c r="D24" s="241"/>
      <c r="E24" s="241"/>
      <c r="F24" s="241"/>
      <c r="G24" s="241"/>
    </row>
    <row r="25" spans="2:7" ht="17.25" customHeight="1" thickBot="1">
      <c r="B25" s="232" t="s">
        <v>41</v>
      </c>
      <c r="C25" s="231" t="s">
        <v>182</v>
      </c>
      <c r="D25" s="241"/>
      <c r="E25" s="241"/>
      <c r="F25" s="241"/>
      <c r="G25" s="241"/>
    </row>
    <row r="26" spans="2:7" ht="13.5" thickBot="1">
      <c r="B26" s="232" t="s">
        <v>42</v>
      </c>
      <c r="C26" s="231" t="s">
        <v>21</v>
      </c>
      <c r="D26" s="241"/>
      <c r="E26" s="241"/>
      <c r="F26" s="241"/>
      <c r="G26" s="241"/>
    </row>
  </sheetData>
  <sheetProtection/>
  <hyperlinks>
    <hyperlink ref="C12" location="'Tabla 6'!A1" display="Cotizaciones sociales por tipo y sector de destino"/>
    <hyperlink ref="C14" location="'Tabla 8'!A1" display="Transferencias corrientes entre administraciones públicas"/>
    <hyperlink ref="C13" location="'Tabla 7'!A1" display="Prestaciones sociales distintas de las transferencias sociales en especie por tipo y sector de procedencia"/>
    <hyperlink ref="C8" location="'Table 2'!A1" display="Taxes received by general government (S.13)"/>
    <hyperlink ref="C15" location="'Tabla 9.1'!A1" display="'Tabla 9.1'!A1"/>
    <hyperlink ref="C16" location="'Tabla 9.2'!A1" display="'Tabla 9.2'!A1"/>
    <hyperlink ref="C17" location="'Tabla 9.3'!A1" display="'Tabla 9.3'!A1"/>
    <hyperlink ref="C18" location="'Tabla 9.4'!A1" display="'Tabla 9.4'!A1"/>
    <hyperlink ref="C19" location="'Tabla 9.5'!A1" display="'Tabla 9.5'!A1"/>
    <hyperlink ref="C20" location="'Tabla 9.6'!A1" display="'Tabla 9.6'!A1"/>
    <hyperlink ref="C21" location="'Tabla 9.7'!A1" display="'Tabla 9.7'!A1"/>
    <hyperlink ref="C9" location="'Tabla 3'!A1" display="Impuestos percibidos por la administración central (S.1311)"/>
    <hyperlink ref="C10" location="'Tabla 4'!A1" display="Impuestos percibidos por las comunidades autónomas (S.1312)"/>
    <hyperlink ref="C11" location="'Tabla 5'!A1" display="Impuestos percibidos por las corporaciones locales (S.1313)"/>
    <hyperlink ref="C23" location="'Tabla 9.9'!A1" display="'Tabla 9.9'!A1"/>
    <hyperlink ref="C8:F8" location="'Tabla 2'!A1" display="Impuestos percibidos por las administraciones públicas (S.13)"/>
    <hyperlink ref="C9:F9" location="'Tabla 3'!A1" display="Impuestos percibidos por la administración central (S.1311)"/>
    <hyperlink ref="C10:F10" location="'Tabla 4'!A1" display="Impuestos percibidos por las comunidades autónomas (S.1312)"/>
    <hyperlink ref="C11:F11" location="'Tabla 5'!A1" display="Impuestos percibidos por las corporaciones locales (S.1313)"/>
    <hyperlink ref="C12:F12" location="'Table 6'!A1" display="Social contributions and benefits, by type and destination sector"/>
    <hyperlink ref="C13:G13" location="'Tabla 7'!A1" display="Prestaciones sociales distintas de las transferencias sociales en especie por tipo y sector de procedencia"/>
    <hyperlink ref="C14:F14" location="'Table 8'!A1" display="Current transfers within general government"/>
    <hyperlink ref="C15:G15" location="'Table 9.1'!A1" display="Expenditure of general government sub-sectors by function (COFOG 1st level), year 2000 "/>
    <hyperlink ref="C16:G16" location="'Table 9.2'!A1" display="Expenditure of general government sub-sectors by function (COFOG 1st level), year 2001 "/>
    <hyperlink ref="C17:G17" location="'Table 9.3'!A1" display="Expenditure of general government sub-sectors by function (COFOG 1st level), year 2002 "/>
    <hyperlink ref="C18:G18" location="'Table 9.4'!A1" display="Expenditure of general government sub-sectors by function (COFOG 1st level), year 2003 "/>
    <hyperlink ref="C19:G19" location="'Table 9.5'!A1" display="Expenditure of general government sub-sectors by function (COFOG 1st level), year 2004 "/>
    <hyperlink ref="C20:G20" location="'Table 9.6'!A1" display="Expenditure of general government sub-sectors by function (COFOG 1st level), year 2005 "/>
    <hyperlink ref="C21:G21" location="'Table 9.7'!A1" display="Expenditure of general government sub-sectors by function (COFOG 1st level), year 2006 "/>
    <hyperlink ref="C22:G22" location="'Table 9.8'!A1" display="Expenditure of general government sub-sectors by function (COFOG 1st level), year 2007 "/>
    <hyperlink ref="C23:G23" location="'Table 9.9'!A1" display="Expenditure of general government sub-sectors by function (COFOG 1st level), year 2008 "/>
    <hyperlink ref="C24" location="'Tabla 9.9'!A1" display="'Tabla 9.9'!A1"/>
    <hyperlink ref="C24:G24" location="'Table 9.10'!A1" display="Expenditure of general government sub-sectors by function (COFOG 1st level), year 2009 (P)"/>
    <hyperlink ref="B24:G24" location="'Table 9.10'!A1" display="Table 9.10"/>
    <hyperlink ref="C25" location="'Tabla 9.11'!A1" display="'Tabla 9.11'!A1"/>
    <hyperlink ref="C25:G25" location="'Tabla 9.11'!A1" display="'Tabla 9.11'!A1"/>
    <hyperlink ref="B25:G25" location="'Table 9.11'!A1" display="Table 9.11"/>
    <hyperlink ref="C26" location="'Tabla 9.11'!A1" display="Tabla 9.11"/>
    <hyperlink ref="B26:G26" location="'Table 9.12'!A1" display="Table 9.12"/>
    <hyperlink ref="C7:F7" location="'Tabla 1'!A1" display="Gastos e ingresos de las administraciones públicas"/>
    <hyperlink ref="C7" location="'Table 1'!A1" display="General government expenditure and revenue"/>
    <hyperlink ref="C8:E8" location="'Table 2'!A1" display="Taxes received by general government (S.13)"/>
    <hyperlink ref="C9:E9" location="'Table 3'!A1" display="Taxes received by central government (S.1311)"/>
    <hyperlink ref="C10:E10" location="'Table 4'!A1" display="Taxes received by state government (S.1312)"/>
    <hyperlink ref="C11:E11" location="'Table 5'!A1" display="Taxes received by local government (S.1313)"/>
    <hyperlink ref="C13:F13" location="'Table 7'!A1" display="Social benefits other than social transfers in kind, by type and origin sector"/>
  </hyperlinks>
  <printOptions/>
  <pageMargins left="0.75" right="0.75" top="0.45" bottom="1" header="0" footer="0"/>
  <pageSetup fitToHeight="1" fitToWidth="1" horizontalDpi="300" verticalDpi="300" orientation="portrait" paperSize="9" scale="88" r:id="rId1"/>
</worksheet>
</file>

<file path=xl/worksheets/sheet10.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tables'!B15&amp;" "&amp;"Expenditure of general government by function (COFOG)"</f>
        <v>Table 9.1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152</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56"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1" t="s">
        <v>0</v>
      </c>
      <c r="Z8" s="8"/>
      <c r="AA8" s="96" t="s">
        <v>154</v>
      </c>
    </row>
    <row r="9" s="3" customFormat="1" ht="5.25" customHeight="1">
      <c r="AB9" s="45"/>
    </row>
    <row r="10" spans="2:28" s="20" customFormat="1" ht="15" customHeight="1">
      <c r="B10" s="97" t="s">
        <v>155</v>
      </c>
      <c r="C10" s="11"/>
      <c r="D10" s="98"/>
      <c r="E10" s="98">
        <f>'Table 1'!E10</f>
        <v>27138</v>
      </c>
      <c r="F10" s="98"/>
      <c r="G10" s="98">
        <f>'Table 1'!E11</f>
        <v>20163</v>
      </c>
      <c r="H10" s="98"/>
      <c r="I10" s="98">
        <f>'Table 1'!E12</f>
        <v>64728</v>
      </c>
      <c r="J10" s="98"/>
      <c r="K10" s="98">
        <f>'Table 1'!E13</f>
        <v>95</v>
      </c>
      <c r="L10" s="98"/>
      <c r="M10" s="98">
        <f>'Table 1'!E14</f>
        <v>7125</v>
      </c>
      <c r="N10" s="98"/>
      <c r="O10" s="98">
        <f>'Table 1'!E15</f>
        <v>20424</v>
      </c>
      <c r="P10" s="98"/>
      <c r="Q10" s="98">
        <f>'Table 1'!E16+'Table 1'!E18</f>
        <v>90293</v>
      </c>
      <c r="R10" s="98"/>
      <c r="S10" s="98">
        <f>'Table 1'!E19</f>
        <v>7960</v>
      </c>
      <c r="T10" s="98"/>
      <c r="U10" s="98">
        <f>'Table 1'!E20</f>
        <v>9008</v>
      </c>
      <c r="V10" s="98"/>
      <c r="W10" s="98">
        <f>'Table 1'!E21</f>
        <v>-44</v>
      </c>
      <c r="X10" s="11"/>
      <c r="Y10" s="98">
        <f>'Table 1'!E9</f>
        <v>246890</v>
      </c>
      <c r="Z10" s="98"/>
      <c r="AA10" s="98">
        <f>SUM(AA11:AA20)</f>
        <v>107951</v>
      </c>
      <c r="AB10" s="2"/>
    </row>
    <row r="11" spans="2:27" ht="13.5" customHeight="1">
      <c r="B11" s="29" t="s">
        <v>156</v>
      </c>
      <c r="C11" s="29"/>
      <c r="D11" s="37"/>
      <c r="E11" s="37">
        <v>3937</v>
      </c>
      <c r="F11" s="37"/>
      <c r="G11" s="37">
        <v>977</v>
      </c>
      <c r="H11" s="28"/>
      <c r="I11" s="37">
        <v>6095</v>
      </c>
      <c r="J11" s="37"/>
      <c r="K11" s="37">
        <v>19</v>
      </c>
      <c r="L11" s="37"/>
      <c r="M11" s="37">
        <v>55</v>
      </c>
      <c r="N11" s="37"/>
      <c r="O11" s="37">
        <v>20417</v>
      </c>
      <c r="P11" s="37"/>
      <c r="Q11" s="37">
        <v>0</v>
      </c>
      <c r="R11" s="103"/>
      <c r="S11" s="37">
        <v>3982</v>
      </c>
      <c r="T11" s="37"/>
      <c r="U11" s="37">
        <v>322</v>
      </c>
      <c r="V11" s="37"/>
      <c r="W11" s="37">
        <v>21</v>
      </c>
      <c r="X11" s="29"/>
      <c r="Y11" s="37">
        <f aca="true" t="shared" si="0" ref="Y11:Y20">SUM(E11:W11)</f>
        <v>35825</v>
      </c>
      <c r="Z11" s="37"/>
      <c r="AA11" s="37">
        <v>9877</v>
      </c>
    </row>
    <row r="12" spans="2:27" ht="13.5" customHeight="1">
      <c r="B12" s="29" t="s">
        <v>157</v>
      </c>
      <c r="C12" s="29"/>
      <c r="D12" s="37"/>
      <c r="E12" s="37">
        <v>2321</v>
      </c>
      <c r="F12" s="37"/>
      <c r="G12" s="37">
        <v>312</v>
      </c>
      <c r="H12" s="28"/>
      <c r="I12" s="37">
        <v>4366</v>
      </c>
      <c r="J12" s="37"/>
      <c r="K12" s="37">
        <v>2</v>
      </c>
      <c r="L12" s="37"/>
      <c r="M12" s="37">
        <v>0</v>
      </c>
      <c r="N12" s="37"/>
      <c r="O12" s="37">
        <v>1</v>
      </c>
      <c r="P12" s="37"/>
      <c r="Q12" s="37">
        <v>0</v>
      </c>
      <c r="R12" s="103"/>
      <c r="S12" s="37">
        <v>38</v>
      </c>
      <c r="T12" s="37"/>
      <c r="U12" s="37">
        <v>0</v>
      </c>
      <c r="V12" s="37"/>
      <c r="W12" s="37">
        <v>-12</v>
      </c>
      <c r="X12" s="29"/>
      <c r="Y12" s="37">
        <f t="shared" si="0"/>
        <v>7028</v>
      </c>
      <c r="Z12" s="37"/>
      <c r="AA12" s="37">
        <v>7068</v>
      </c>
    </row>
    <row r="13" spans="2:27" ht="13.5" customHeight="1">
      <c r="B13" s="29" t="s">
        <v>158</v>
      </c>
      <c r="C13" s="29"/>
      <c r="D13" s="37"/>
      <c r="E13" s="37">
        <v>1265</v>
      </c>
      <c r="F13" s="37"/>
      <c r="G13" s="37">
        <v>714</v>
      </c>
      <c r="H13" s="28"/>
      <c r="I13" s="37">
        <v>8881</v>
      </c>
      <c r="J13" s="37"/>
      <c r="K13" s="37">
        <v>4</v>
      </c>
      <c r="L13" s="37"/>
      <c r="M13" s="37">
        <v>36</v>
      </c>
      <c r="N13" s="37"/>
      <c r="O13" s="37">
        <v>0</v>
      </c>
      <c r="P13" s="37"/>
      <c r="Q13" s="37">
        <v>0</v>
      </c>
      <c r="R13" s="103"/>
      <c r="S13" s="37">
        <v>51</v>
      </c>
      <c r="T13" s="37"/>
      <c r="U13" s="37">
        <v>10</v>
      </c>
      <c r="V13" s="37"/>
      <c r="W13" s="37">
        <v>2</v>
      </c>
      <c r="X13" s="29"/>
      <c r="Y13" s="37">
        <f t="shared" si="0"/>
        <v>10963</v>
      </c>
      <c r="Z13" s="37"/>
      <c r="AA13" s="37">
        <v>10294</v>
      </c>
    </row>
    <row r="14" spans="2:27" ht="13.5" customHeight="1">
      <c r="B14" s="29" t="s">
        <v>159</v>
      </c>
      <c r="C14" s="29"/>
      <c r="D14" s="37"/>
      <c r="E14" s="37">
        <v>2527</v>
      </c>
      <c r="F14" s="37"/>
      <c r="G14" s="37">
        <v>9278</v>
      </c>
      <c r="H14" s="28"/>
      <c r="I14" s="37">
        <v>3919</v>
      </c>
      <c r="J14" s="37"/>
      <c r="K14" s="37">
        <v>25</v>
      </c>
      <c r="L14" s="37"/>
      <c r="M14" s="37">
        <v>6493</v>
      </c>
      <c r="N14" s="37"/>
      <c r="O14" s="37">
        <v>0</v>
      </c>
      <c r="P14" s="37"/>
      <c r="Q14" s="37">
        <v>213</v>
      </c>
      <c r="R14" s="103"/>
      <c r="S14" s="37">
        <v>536</v>
      </c>
      <c r="T14" s="37"/>
      <c r="U14" s="37">
        <v>7154</v>
      </c>
      <c r="V14" s="37"/>
      <c r="W14" s="37">
        <v>-280</v>
      </c>
      <c r="X14" s="29"/>
      <c r="Y14" s="37">
        <f t="shared" si="0"/>
        <v>29865</v>
      </c>
      <c r="Z14" s="37"/>
      <c r="AA14" s="37">
        <v>9062</v>
      </c>
    </row>
    <row r="15" spans="2:27" ht="13.5" customHeight="1">
      <c r="B15" s="29" t="s">
        <v>160</v>
      </c>
      <c r="C15" s="29"/>
      <c r="D15" s="37"/>
      <c r="E15" s="37">
        <v>2399</v>
      </c>
      <c r="F15" s="37"/>
      <c r="G15" s="37">
        <v>1274</v>
      </c>
      <c r="H15" s="28"/>
      <c r="I15" s="37">
        <v>532</v>
      </c>
      <c r="J15" s="37"/>
      <c r="K15" s="37">
        <v>1</v>
      </c>
      <c r="L15" s="37"/>
      <c r="M15" s="37">
        <v>86</v>
      </c>
      <c r="N15" s="37"/>
      <c r="O15" s="37">
        <v>3</v>
      </c>
      <c r="P15" s="37"/>
      <c r="Q15" s="37">
        <v>0</v>
      </c>
      <c r="R15" s="37"/>
      <c r="S15" s="37">
        <v>21</v>
      </c>
      <c r="T15" s="37"/>
      <c r="U15" s="37">
        <v>118</v>
      </c>
      <c r="V15" s="37"/>
      <c r="W15" s="37">
        <v>35</v>
      </c>
      <c r="X15" s="29"/>
      <c r="Y15" s="37">
        <f t="shared" si="0"/>
        <v>4469</v>
      </c>
      <c r="Z15" s="37"/>
      <c r="AA15" s="37">
        <v>1620</v>
      </c>
    </row>
    <row r="16" spans="2:27" ht="13.5" customHeight="1">
      <c r="B16" s="29" t="s">
        <v>161</v>
      </c>
      <c r="C16" s="29"/>
      <c r="D16" s="37"/>
      <c r="E16" s="37">
        <v>1793</v>
      </c>
      <c r="F16" s="37"/>
      <c r="G16" s="37">
        <v>2970</v>
      </c>
      <c r="H16" s="28"/>
      <c r="I16" s="37">
        <v>1550</v>
      </c>
      <c r="J16" s="37"/>
      <c r="K16" s="37">
        <v>4</v>
      </c>
      <c r="L16" s="37"/>
      <c r="M16" s="37">
        <v>90</v>
      </c>
      <c r="N16" s="37"/>
      <c r="O16" s="37">
        <v>3</v>
      </c>
      <c r="P16" s="37"/>
      <c r="Q16" s="37">
        <v>0</v>
      </c>
      <c r="R16" s="37"/>
      <c r="S16" s="37">
        <v>19</v>
      </c>
      <c r="T16" s="37"/>
      <c r="U16" s="37">
        <v>818</v>
      </c>
      <c r="V16" s="37"/>
      <c r="W16" s="37">
        <v>136</v>
      </c>
      <c r="X16" s="29"/>
      <c r="Y16" s="37">
        <f t="shared" si="0"/>
        <v>7383</v>
      </c>
      <c r="Z16" s="37"/>
      <c r="AA16" s="37">
        <v>3877</v>
      </c>
    </row>
    <row r="17" spans="2:27" ht="13.5" customHeight="1">
      <c r="B17" s="29" t="s">
        <v>162</v>
      </c>
      <c r="C17" s="29"/>
      <c r="D17" s="37"/>
      <c r="E17" s="37">
        <v>6042</v>
      </c>
      <c r="F17" s="37"/>
      <c r="G17" s="37">
        <v>1048</v>
      </c>
      <c r="H17" s="28"/>
      <c r="I17" s="37">
        <v>14589</v>
      </c>
      <c r="J17" s="37"/>
      <c r="K17" s="37">
        <v>18</v>
      </c>
      <c r="L17" s="37"/>
      <c r="M17" s="37">
        <v>17</v>
      </c>
      <c r="N17" s="37"/>
      <c r="O17" s="37">
        <v>0</v>
      </c>
      <c r="P17" s="37"/>
      <c r="Q17" s="37">
        <v>11132</v>
      </c>
      <c r="R17" s="37"/>
      <c r="S17" s="37">
        <v>73</v>
      </c>
      <c r="T17" s="37"/>
      <c r="U17" s="37">
        <v>33</v>
      </c>
      <c r="V17" s="37"/>
      <c r="W17" s="37">
        <v>6</v>
      </c>
      <c r="X17" s="29"/>
      <c r="Y17" s="37">
        <f t="shared" si="0"/>
        <v>32958</v>
      </c>
      <c r="Z17" s="37"/>
      <c r="AA17" s="37">
        <v>31057</v>
      </c>
    </row>
    <row r="18" spans="2:27" ht="13.5" customHeight="1">
      <c r="B18" s="29" t="s">
        <v>163</v>
      </c>
      <c r="C18" s="29"/>
      <c r="D18" s="37"/>
      <c r="E18" s="37">
        <v>3294</v>
      </c>
      <c r="F18" s="37"/>
      <c r="G18" s="37">
        <v>1499</v>
      </c>
      <c r="H18" s="28"/>
      <c r="I18" s="37">
        <v>2340</v>
      </c>
      <c r="J18" s="37"/>
      <c r="K18" s="37">
        <v>9</v>
      </c>
      <c r="L18" s="37"/>
      <c r="M18" s="37">
        <v>276</v>
      </c>
      <c r="N18" s="37"/>
      <c r="O18" s="37">
        <v>0</v>
      </c>
      <c r="P18" s="37"/>
      <c r="Q18" s="37">
        <v>16</v>
      </c>
      <c r="R18" s="37"/>
      <c r="S18" s="37">
        <v>913</v>
      </c>
      <c r="T18" s="37"/>
      <c r="U18" s="37">
        <v>236</v>
      </c>
      <c r="V18" s="37"/>
      <c r="W18" s="37">
        <v>20</v>
      </c>
      <c r="X18" s="29"/>
      <c r="Y18" s="37">
        <f t="shared" si="0"/>
        <v>8603</v>
      </c>
      <c r="Z18" s="37"/>
      <c r="AA18" s="37">
        <v>4802</v>
      </c>
    </row>
    <row r="19" spans="2:27" ht="13.5" customHeight="1">
      <c r="B19" s="29" t="s">
        <v>164</v>
      </c>
      <c r="C19" s="29"/>
      <c r="D19" s="37"/>
      <c r="E19" s="37">
        <v>2079</v>
      </c>
      <c r="F19" s="37"/>
      <c r="G19" s="37">
        <v>1703</v>
      </c>
      <c r="H19" s="28"/>
      <c r="I19" s="37">
        <v>19357</v>
      </c>
      <c r="J19" s="37"/>
      <c r="K19" s="37">
        <v>3</v>
      </c>
      <c r="L19" s="37"/>
      <c r="M19" s="37">
        <v>32</v>
      </c>
      <c r="N19" s="37"/>
      <c r="O19" s="37">
        <v>0</v>
      </c>
      <c r="P19" s="37"/>
      <c r="Q19" s="37">
        <v>3464</v>
      </c>
      <c r="R19" s="37"/>
      <c r="S19" s="37">
        <v>850</v>
      </c>
      <c r="T19" s="37"/>
      <c r="U19" s="37">
        <v>28</v>
      </c>
      <c r="V19" s="37"/>
      <c r="W19" s="37">
        <v>14</v>
      </c>
      <c r="X19" s="29"/>
      <c r="Y19" s="37">
        <f t="shared" si="0"/>
        <v>27530</v>
      </c>
      <c r="Z19" s="37"/>
      <c r="AA19" s="37">
        <v>24748</v>
      </c>
    </row>
    <row r="20" spans="1:28" s="5" customFormat="1" ht="13.5" customHeight="1">
      <c r="A20" s="2"/>
      <c r="B20" s="33" t="s">
        <v>165</v>
      </c>
      <c r="C20" s="33"/>
      <c r="D20" s="39"/>
      <c r="E20" s="37">
        <v>1481</v>
      </c>
      <c r="F20" s="37"/>
      <c r="G20" s="37">
        <v>388</v>
      </c>
      <c r="H20" s="28"/>
      <c r="I20" s="37">
        <v>3099</v>
      </c>
      <c r="J20" s="37"/>
      <c r="K20" s="37">
        <v>10</v>
      </c>
      <c r="L20" s="37"/>
      <c r="M20" s="37">
        <v>40</v>
      </c>
      <c r="N20" s="37"/>
      <c r="O20" s="37">
        <v>0</v>
      </c>
      <c r="P20" s="37"/>
      <c r="Q20" s="37">
        <v>75468</v>
      </c>
      <c r="R20" s="37"/>
      <c r="S20" s="37">
        <v>1477</v>
      </c>
      <c r="T20" s="37"/>
      <c r="U20" s="37">
        <v>289</v>
      </c>
      <c r="V20" s="37"/>
      <c r="W20" s="37">
        <v>14</v>
      </c>
      <c r="X20" s="33"/>
      <c r="Y20" s="37">
        <f t="shared" si="0"/>
        <v>82266</v>
      </c>
      <c r="Z20" s="37"/>
      <c r="AA20" s="37">
        <v>5546</v>
      </c>
      <c r="AB20" s="2"/>
    </row>
    <row r="21" s="3" customFormat="1" ht="12" customHeight="1">
      <c r="AB21" s="2"/>
    </row>
    <row r="22" spans="2:28" s="20" customFormat="1" ht="15" customHeight="1">
      <c r="B22" s="97" t="s">
        <v>166</v>
      </c>
      <c r="C22" s="11"/>
      <c r="D22" s="98"/>
      <c r="E22" s="98">
        <f>SUM(E23:E32)</f>
        <v>5983</v>
      </c>
      <c r="F22" s="98"/>
      <c r="G22" s="98">
        <f>SUM(G23:G32)</f>
        <v>5558</v>
      </c>
      <c r="H22" s="98"/>
      <c r="I22" s="98">
        <f>SUM(I23:I32)</f>
        <v>15024</v>
      </c>
      <c r="J22" s="98"/>
      <c r="K22" s="98">
        <f>SUM(K23:K32)</f>
        <v>27</v>
      </c>
      <c r="L22" s="98"/>
      <c r="M22" s="98">
        <f>SUM(M23:M32)</f>
        <v>2189</v>
      </c>
      <c r="N22" s="98"/>
      <c r="O22" s="98">
        <f>SUM(O23:O32)</f>
        <v>17059</v>
      </c>
      <c r="P22" s="98"/>
      <c r="Q22" s="98">
        <f>SUM(Q23:Q32)</f>
        <v>8388</v>
      </c>
      <c r="R22" s="98"/>
      <c r="S22" s="98">
        <f>SUM(S23:S32)</f>
        <v>67203</v>
      </c>
      <c r="T22" s="98"/>
      <c r="U22" s="98">
        <f>SUM(U23:U32)</f>
        <v>7395</v>
      </c>
      <c r="V22" s="98"/>
      <c r="W22" s="98">
        <f>SUM(W23:W32)</f>
        <v>-348</v>
      </c>
      <c r="X22" s="11"/>
      <c r="Y22" s="98">
        <f>SUM(Y23:Y32)</f>
        <v>128478</v>
      </c>
      <c r="Z22" s="98"/>
      <c r="AA22" s="98">
        <f>SUM(AA23:AA32)</f>
        <v>23608</v>
      </c>
      <c r="AB22" s="45"/>
    </row>
    <row r="23" spans="2:27" ht="13.5" customHeight="1">
      <c r="B23" s="29" t="s">
        <v>156</v>
      </c>
      <c r="C23" s="29"/>
      <c r="D23" s="37"/>
      <c r="E23" s="37">
        <v>1139</v>
      </c>
      <c r="F23" s="37"/>
      <c r="G23" s="37">
        <v>319</v>
      </c>
      <c r="H23" s="28"/>
      <c r="I23" s="37">
        <v>2339</v>
      </c>
      <c r="J23" s="37"/>
      <c r="K23" s="37">
        <v>7</v>
      </c>
      <c r="L23" s="37"/>
      <c r="M23" s="37">
        <v>3</v>
      </c>
      <c r="N23" s="37"/>
      <c r="O23" s="37">
        <v>17058</v>
      </c>
      <c r="P23" s="37"/>
      <c r="Q23" s="37">
        <v>0</v>
      </c>
      <c r="R23" s="103"/>
      <c r="S23" s="37">
        <v>65496</v>
      </c>
      <c r="T23" s="37"/>
      <c r="U23" s="37">
        <v>2939</v>
      </c>
      <c r="V23" s="37"/>
      <c r="W23" s="37">
        <v>0</v>
      </c>
      <c r="X23" s="29"/>
      <c r="Y23" s="37">
        <f aca="true" t="shared" si="1" ref="Y23:Y32">SUM(E23:W23)</f>
        <v>89300</v>
      </c>
      <c r="Z23" s="37"/>
      <c r="AA23" s="37">
        <v>3344</v>
      </c>
    </row>
    <row r="24" spans="2:27" ht="13.5" customHeight="1">
      <c r="B24" s="29" t="s">
        <v>157</v>
      </c>
      <c r="C24" s="29"/>
      <c r="D24" s="37"/>
      <c r="E24" s="37">
        <v>2321</v>
      </c>
      <c r="F24" s="37"/>
      <c r="G24" s="37">
        <v>312</v>
      </c>
      <c r="H24" s="28"/>
      <c r="I24" s="37">
        <v>4366</v>
      </c>
      <c r="J24" s="37"/>
      <c r="K24" s="37">
        <v>2</v>
      </c>
      <c r="L24" s="37"/>
      <c r="M24" s="37">
        <v>0</v>
      </c>
      <c r="N24" s="37"/>
      <c r="O24" s="37">
        <v>1</v>
      </c>
      <c r="P24" s="37"/>
      <c r="Q24" s="37">
        <v>0</v>
      </c>
      <c r="R24" s="103"/>
      <c r="S24" s="37">
        <v>38</v>
      </c>
      <c r="T24" s="37"/>
      <c r="U24" s="37">
        <v>0</v>
      </c>
      <c r="V24" s="37"/>
      <c r="W24" s="37">
        <v>-12</v>
      </c>
      <c r="X24" s="29"/>
      <c r="Y24" s="37">
        <f t="shared" si="1"/>
        <v>7028</v>
      </c>
      <c r="Z24" s="37"/>
      <c r="AA24" s="37">
        <v>7068</v>
      </c>
    </row>
    <row r="25" spans="2:27" ht="13.5" customHeight="1">
      <c r="B25" s="29" t="s">
        <v>158</v>
      </c>
      <c r="C25" s="29"/>
      <c r="D25" s="37"/>
      <c r="E25" s="37">
        <v>667</v>
      </c>
      <c r="F25" s="37"/>
      <c r="G25" s="37">
        <v>383</v>
      </c>
      <c r="H25" s="28"/>
      <c r="I25" s="37">
        <v>5362</v>
      </c>
      <c r="J25" s="37"/>
      <c r="K25" s="37">
        <v>4</v>
      </c>
      <c r="L25" s="37"/>
      <c r="M25" s="37">
        <v>35</v>
      </c>
      <c r="N25" s="37"/>
      <c r="O25" s="37">
        <v>0</v>
      </c>
      <c r="P25" s="37"/>
      <c r="Q25" s="37">
        <v>0</v>
      </c>
      <c r="R25" s="103"/>
      <c r="S25" s="37">
        <v>7</v>
      </c>
      <c r="T25" s="37"/>
      <c r="U25" s="37">
        <v>3</v>
      </c>
      <c r="V25" s="37"/>
      <c r="W25" s="37">
        <v>0</v>
      </c>
      <c r="X25" s="29"/>
      <c r="Y25" s="37">
        <f t="shared" si="1"/>
        <v>6461</v>
      </c>
      <c r="Z25" s="37"/>
      <c r="AA25" s="37">
        <v>6077</v>
      </c>
    </row>
    <row r="26" spans="2:27" ht="13.5" customHeight="1">
      <c r="B26" s="29" t="s">
        <v>159</v>
      </c>
      <c r="C26" s="29"/>
      <c r="D26" s="37"/>
      <c r="E26" s="37">
        <v>596</v>
      </c>
      <c r="F26" s="37"/>
      <c r="G26" s="37">
        <v>3730</v>
      </c>
      <c r="H26" s="28"/>
      <c r="I26" s="37">
        <v>925</v>
      </c>
      <c r="J26" s="37"/>
      <c r="K26" s="37">
        <v>8</v>
      </c>
      <c r="L26" s="37"/>
      <c r="M26" s="37">
        <v>2095</v>
      </c>
      <c r="N26" s="37"/>
      <c r="O26" s="37">
        <v>0</v>
      </c>
      <c r="P26" s="37"/>
      <c r="Q26" s="37">
        <v>18</v>
      </c>
      <c r="R26" s="103"/>
      <c r="S26" s="37">
        <v>47</v>
      </c>
      <c r="T26" s="37"/>
      <c r="U26" s="37">
        <v>4165</v>
      </c>
      <c r="V26" s="37"/>
      <c r="W26" s="37">
        <v>-351</v>
      </c>
      <c r="X26" s="29"/>
      <c r="Y26" s="37">
        <f t="shared" si="1"/>
        <v>11233</v>
      </c>
      <c r="Z26" s="37"/>
      <c r="AA26" s="37">
        <v>3437</v>
      </c>
    </row>
    <row r="27" spans="2:27" ht="13.5" customHeight="1">
      <c r="B27" s="29" t="s">
        <v>160</v>
      </c>
      <c r="C27" s="29"/>
      <c r="D27" s="37"/>
      <c r="E27" s="37">
        <v>31</v>
      </c>
      <c r="F27" s="37"/>
      <c r="G27" s="37">
        <v>255</v>
      </c>
      <c r="H27" s="28"/>
      <c r="I27" s="37">
        <v>71</v>
      </c>
      <c r="J27" s="37"/>
      <c r="K27" s="37">
        <v>0</v>
      </c>
      <c r="L27" s="37"/>
      <c r="M27" s="37">
        <v>0</v>
      </c>
      <c r="N27" s="37"/>
      <c r="O27" s="37">
        <v>0</v>
      </c>
      <c r="P27" s="37"/>
      <c r="Q27" s="37">
        <v>0</v>
      </c>
      <c r="R27" s="37"/>
      <c r="S27" s="37">
        <v>2</v>
      </c>
      <c r="T27" s="37"/>
      <c r="U27" s="37">
        <v>10</v>
      </c>
      <c r="V27" s="37"/>
      <c r="W27" s="37">
        <v>12</v>
      </c>
      <c r="X27" s="29"/>
      <c r="Y27" s="37">
        <f t="shared" si="1"/>
        <v>381</v>
      </c>
      <c r="Z27" s="37"/>
      <c r="AA27" s="37">
        <v>117</v>
      </c>
    </row>
    <row r="28" spans="2:27" ht="13.5" customHeight="1">
      <c r="B28" s="29" t="s">
        <v>161</v>
      </c>
      <c r="C28" s="29"/>
      <c r="D28" s="37"/>
      <c r="E28" s="37">
        <v>1</v>
      </c>
      <c r="F28" s="37"/>
      <c r="G28" s="37">
        <v>225</v>
      </c>
      <c r="H28" s="28"/>
      <c r="I28" s="37">
        <v>6</v>
      </c>
      <c r="J28" s="37"/>
      <c r="K28" s="37">
        <v>0</v>
      </c>
      <c r="L28" s="37"/>
      <c r="M28" s="37">
        <v>6</v>
      </c>
      <c r="N28" s="37"/>
      <c r="O28" s="37">
        <v>0</v>
      </c>
      <c r="P28" s="37"/>
      <c r="Q28" s="37">
        <v>0</v>
      </c>
      <c r="R28" s="37"/>
      <c r="S28" s="37">
        <v>2</v>
      </c>
      <c r="T28" s="37"/>
      <c r="U28" s="37">
        <v>45</v>
      </c>
      <c r="V28" s="37"/>
      <c r="W28" s="37">
        <v>2</v>
      </c>
      <c r="X28" s="29"/>
      <c r="Y28" s="37">
        <f t="shared" si="1"/>
        <v>287</v>
      </c>
      <c r="Z28" s="37"/>
      <c r="AA28" s="37">
        <v>183</v>
      </c>
    </row>
    <row r="29" spans="2:27" ht="13.5" customHeight="1">
      <c r="B29" s="29" t="s">
        <v>162</v>
      </c>
      <c r="C29" s="29"/>
      <c r="D29" s="37"/>
      <c r="E29" s="37">
        <v>112</v>
      </c>
      <c r="F29" s="37"/>
      <c r="G29" s="37">
        <v>43</v>
      </c>
      <c r="H29" s="28"/>
      <c r="I29" s="37">
        <v>306</v>
      </c>
      <c r="J29" s="37"/>
      <c r="K29" s="37">
        <v>0</v>
      </c>
      <c r="L29" s="37"/>
      <c r="M29" s="37">
        <v>8</v>
      </c>
      <c r="N29" s="37"/>
      <c r="O29" s="37">
        <v>0</v>
      </c>
      <c r="P29" s="37"/>
      <c r="Q29" s="37">
        <v>1184</v>
      </c>
      <c r="R29" s="37"/>
      <c r="S29" s="37">
        <v>10</v>
      </c>
      <c r="T29" s="37"/>
      <c r="U29" s="37">
        <v>22</v>
      </c>
      <c r="V29" s="37"/>
      <c r="W29" s="37">
        <v>0</v>
      </c>
      <c r="X29" s="29"/>
      <c r="Y29" s="37">
        <f t="shared" si="1"/>
        <v>1685</v>
      </c>
      <c r="Z29" s="37"/>
      <c r="AA29" s="37">
        <v>792</v>
      </c>
    </row>
    <row r="30" spans="2:27" ht="13.5" customHeight="1">
      <c r="B30" s="29" t="s">
        <v>163</v>
      </c>
      <c r="C30" s="29"/>
      <c r="D30" s="37"/>
      <c r="E30" s="37">
        <v>960</v>
      </c>
      <c r="F30" s="37"/>
      <c r="G30" s="37">
        <v>241</v>
      </c>
      <c r="H30" s="28"/>
      <c r="I30" s="37">
        <v>647</v>
      </c>
      <c r="J30" s="37"/>
      <c r="K30" s="37">
        <v>3</v>
      </c>
      <c r="L30" s="37"/>
      <c r="M30" s="37">
        <v>34</v>
      </c>
      <c r="N30" s="37"/>
      <c r="O30" s="37">
        <v>0</v>
      </c>
      <c r="P30" s="37"/>
      <c r="Q30" s="37">
        <v>0</v>
      </c>
      <c r="R30" s="37"/>
      <c r="S30" s="37">
        <v>339</v>
      </c>
      <c r="T30" s="37"/>
      <c r="U30" s="37">
        <v>35</v>
      </c>
      <c r="V30" s="37"/>
      <c r="W30" s="37">
        <v>1</v>
      </c>
      <c r="X30" s="29"/>
      <c r="Y30" s="37">
        <f t="shared" si="1"/>
        <v>2260</v>
      </c>
      <c r="Z30" s="37"/>
      <c r="AA30" s="37">
        <v>895</v>
      </c>
    </row>
    <row r="31" spans="2:28" ht="13.5" customHeight="1">
      <c r="B31" s="29" t="s">
        <v>164</v>
      </c>
      <c r="C31" s="29"/>
      <c r="D31" s="37"/>
      <c r="E31" s="37">
        <v>99</v>
      </c>
      <c r="F31" s="37"/>
      <c r="G31" s="37">
        <v>32</v>
      </c>
      <c r="H31" s="28"/>
      <c r="I31" s="37">
        <v>764</v>
      </c>
      <c r="J31" s="37"/>
      <c r="K31" s="37">
        <v>0</v>
      </c>
      <c r="L31" s="37"/>
      <c r="M31" s="37">
        <v>8</v>
      </c>
      <c r="N31" s="37"/>
      <c r="O31" s="37">
        <v>0</v>
      </c>
      <c r="P31" s="37"/>
      <c r="Q31" s="37">
        <v>226</v>
      </c>
      <c r="R31" s="37"/>
      <c r="S31" s="37">
        <v>453</v>
      </c>
      <c r="T31" s="37"/>
      <c r="U31" s="37">
        <v>2</v>
      </c>
      <c r="V31" s="37"/>
      <c r="W31" s="37">
        <v>0</v>
      </c>
      <c r="X31" s="29"/>
      <c r="Y31" s="37">
        <f t="shared" si="1"/>
        <v>1584</v>
      </c>
      <c r="Z31" s="37"/>
      <c r="AA31" s="37">
        <v>1129</v>
      </c>
      <c r="AB31" s="22"/>
    </row>
    <row r="32" spans="1:28" s="5" customFormat="1" ht="13.5" customHeight="1">
      <c r="A32" s="2"/>
      <c r="B32" s="33" t="s">
        <v>165</v>
      </c>
      <c r="C32" s="33"/>
      <c r="D32" s="39"/>
      <c r="E32" s="37">
        <v>57</v>
      </c>
      <c r="F32" s="37"/>
      <c r="G32" s="37">
        <v>18</v>
      </c>
      <c r="H32" s="28"/>
      <c r="I32" s="37">
        <v>238</v>
      </c>
      <c r="J32" s="37"/>
      <c r="K32" s="37">
        <v>3</v>
      </c>
      <c r="L32" s="37"/>
      <c r="M32" s="37">
        <v>0</v>
      </c>
      <c r="N32" s="37"/>
      <c r="O32" s="37">
        <v>0</v>
      </c>
      <c r="P32" s="37"/>
      <c r="Q32" s="37">
        <v>6960</v>
      </c>
      <c r="R32" s="37"/>
      <c r="S32" s="37">
        <v>809</v>
      </c>
      <c r="T32" s="37"/>
      <c r="U32" s="37">
        <v>174</v>
      </c>
      <c r="V32" s="37"/>
      <c r="W32" s="37">
        <v>0</v>
      </c>
      <c r="X32" s="33"/>
      <c r="Y32" s="37">
        <f t="shared" si="1"/>
        <v>8259</v>
      </c>
      <c r="Z32" s="37"/>
      <c r="AA32" s="37">
        <v>566</v>
      </c>
      <c r="AB32" s="2"/>
    </row>
    <row r="33" s="3" customFormat="1" ht="12" customHeight="1">
      <c r="AB33" s="2"/>
    </row>
    <row r="34" spans="2:28" s="20" customFormat="1" ht="15" customHeight="1">
      <c r="B34" s="97" t="s">
        <v>167</v>
      </c>
      <c r="C34" s="11"/>
      <c r="D34" s="98"/>
      <c r="E34" s="98">
        <f>SUM(E35:E44)</f>
        <v>9213</v>
      </c>
      <c r="F34" s="98"/>
      <c r="G34" s="98">
        <f>SUM(G35:G44)</f>
        <v>7728</v>
      </c>
      <c r="H34" s="98"/>
      <c r="I34" s="98">
        <f>SUM(I35:I44)</f>
        <v>32143</v>
      </c>
      <c r="J34" s="98"/>
      <c r="K34" s="98">
        <f>SUM(K35:K44)</f>
        <v>52</v>
      </c>
      <c r="L34" s="98"/>
      <c r="M34" s="98">
        <f>SUM(M35:M44)</f>
        <v>1584</v>
      </c>
      <c r="N34" s="98"/>
      <c r="O34" s="98">
        <f>SUM(O35:O44)</f>
        <v>2292</v>
      </c>
      <c r="P34" s="98"/>
      <c r="Q34" s="98">
        <f>SUM(Q35:Q44)</f>
        <v>11554</v>
      </c>
      <c r="R34" s="98"/>
      <c r="S34" s="98">
        <f>SUM(S35:S44)</f>
        <v>3972</v>
      </c>
      <c r="T34" s="98"/>
      <c r="U34" s="98">
        <f>SUM(U35:U44)</f>
        <v>5455</v>
      </c>
      <c r="V34" s="98"/>
      <c r="W34" s="98">
        <f>SUM(W35:W44)</f>
        <v>162</v>
      </c>
      <c r="X34" s="11"/>
      <c r="Y34" s="98">
        <f>SUM(Y35:Y44)</f>
        <v>74155</v>
      </c>
      <c r="Z34" s="98"/>
      <c r="AA34" s="98">
        <f>SUM(AA35:AA44)</f>
        <v>52127</v>
      </c>
      <c r="AB34" s="2"/>
    </row>
    <row r="35" spans="2:27" ht="13.5" customHeight="1">
      <c r="B35" s="29" t="s">
        <v>156</v>
      </c>
      <c r="C35" s="29"/>
      <c r="D35" s="37"/>
      <c r="E35" s="37">
        <v>1038</v>
      </c>
      <c r="F35" s="37"/>
      <c r="G35" s="37">
        <v>361</v>
      </c>
      <c r="H35" s="28"/>
      <c r="I35" s="37">
        <v>791</v>
      </c>
      <c r="J35" s="37"/>
      <c r="K35" s="37">
        <v>11</v>
      </c>
      <c r="L35" s="37"/>
      <c r="M35" s="37">
        <v>18</v>
      </c>
      <c r="N35" s="37"/>
      <c r="O35" s="37">
        <v>2291</v>
      </c>
      <c r="P35" s="37"/>
      <c r="Q35" s="37">
        <v>0</v>
      </c>
      <c r="R35" s="103"/>
      <c r="S35" s="37">
        <v>2944</v>
      </c>
      <c r="T35" s="37"/>
      <c r="U35" s="37">
        <v>1777</v>
      </c>
      <c r="V35" s="37"/>
      <c r="W35" s="37">
        <v>6</v>
      </c>
      <c r="X35" s="29"/>
      <c r="Y35" s="37">
        <f aca="true" t="shared" si="2" ref="Y35:Y44">SUM(E35:W35)</f>
        <v>9237</v>
      </c>
      <c r="Z35" s="37"/>
      <c r="AA35" s="37">
        <v>1870</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341</v>
      </c>
      <c r="F37" s="37"/>
      <c r="G37" s="37">
        <v>198</v>
      </c>
      <c r="H37" s="28"/>
      <c r="I37" s="37">
        <v>1257</v>
      </c>
      <c r="J37" s="37"/>
      <c r="K37" s="37">
        <v>0</v>
      </c>
      <c r="L37" s="37"/>
      <c r="M37" s="37">
        <v>1</v>
      </c>
      <c r="N37" s="37"/>
      <c r="O37" s="37">
        <v>0</v>
      </c>
      <c r="P37" s="37"/>
      <c r="Q37" s="37">
        <v>0</v>
      </c>
      <c r="R37" s="103"/>
      <c r="S37" s="37">
        <v>34</v>
      </c>
      <c r="T37" s="37"/>
      <c r="U37" s="37">
        <v>7</v>
      </c>
      <c r="V37" s="37"/>
      <c r="W37" s="37">
        <v>1</v>
      </c>
      <c r="X37" s="29"/>
      <c r="Y37" s="37">
        <f t="shared" si="2"/>
        <v>1839</v>
      </c>
      <c r="Z37" s="37"/>
      <c r="AA37" s="37">
        <v>1661</v>
      </c>
    </row>
    <row r="38" spans="2:27" ht="13.5" customHeight="1">
      <c r="B38" s="29" t="s">
        <v>159</v>
      </c>
      <c r="C38" s="29"/>
      <c r="D38" s="37"/>
      <c r="E38" s="37">
        <v>856</v>
      </c>
      <c r="F38" s="37"/>
      <c r="G38" s="37">
        <v>3194</v>
      </c>
      <c r="H38" s="28"/>
      <c r="I38" s="37">
        <v>1613</v>
      </c>
      <c r="J38" s="37"/>
      <c r="K38" s="37">
        <v>16</v>
      </c>
      <c r="L38" s="37"/>
      <c r="M38" s="37">
        <v>1420</v>
      </c>
      <c r="N38" s="37"/>
      <c r="O38" s="37">
        <v>0</v>
      </c>
      <c r="P38" s="37"/>
      <c r="Q38" s="37">
        <v>0</v>
      </c>
      <c r="R38" s="103"/>
      <c r="S38" s="37">
        <v>286</v>
      </c>
      <c r="T38" s="37"/>
      <c r="U38" s="37">
        <v>2761</v>
      </c>
      <c r="V38" s="37"/>
      <c r="W38" s="37">
        <v>55</v>
      </c>
      <c r="X38" s="29"/>
      <c r="Y38" s="37">
        <f t="shared" si="2"/>
        <v>10201</v>
      </c>
      <c r="Z38" s="37"/>
      <c r="AA38" s="37">
        <v>2941</v>
      </c>
    </row>
    <row r="39" spans="2:27" ht="13.5" customHeight="1">
      <c r="B39" s="29" t="s">
        <v>160</v>
      </c>
      <c r="C39" s="29"/>
      <c r="D39" s="37"/>
      <c r="E39" s="37">
        <v>235</v>
      </c>
      <c r="F39" s="37"/>
      <c r="G39" s="37">
        <v>693</v>
      </c>
      <c r="H39" s="28"/>
      <c r="I39" s="37">
        <v>238</v>
      </c>
      <c r="J39" s="37"/>
      <c r="K39" s="37">
        <v>1</v>
      </c>
      <c r="L39" s="37"/>
      <c r="M39" s="37">
        <v>21</v>
      </c>
      <c r="N39" s="37"/>
      <c r="O39" s="37">
        <v>1</v>
      </c>
      <c r="P39" s="37"/>
      <c r="Q39" s="37">
        <v>0</v>
      </c>
      <c r="R39" s="37"/>
      <c r="S39" s="37">
        <v>8</v>
      </c>
      <c r="T39" s="37"/>
      <c r="U39" s="37">
        <v>58</v>
      </c>
      <c r="V39" s="37"/>
      <c r="W39" s="37">
        <v>23</v>
      </c>
      <c r="X39" s="29"/>
      <c r="Y39" s="37">
        <f t="shared" si="2"/>
        <v>1278</v>
      </c>
      <c r="Z39" s="37"/>
      <c r="AA39" s="37">
        <v>468</v>
      </c>
    </row>
    <row r="40" spans="2:27" ht="13.5" customHeight="1">
      <c r="B40" s="29" t="s">
        <v>161</v>
      </c>
      <c r="C40" s="29"/>
      <c r="D40" s="37"/>
      <c r="E40" s="37">
        <v>129</v>
      </c>
      <c r="F40" s="37"/>
      <c r="G40" s="37">
        <v>689</v>
      </c>
      <c r="H40" s="28"/>
      <c r="I40" s="37">
        <v>168</v>
      </c>
      <c r="J40" s="37"/>
      <c r="K40" s="37">
        <v>4</v>
      </c>
      <c r="L40" s="37"/>
      <c r="M40" s="37">
        <v>19</v>
      </c>
      <c r="N40" s="37"/>
      <c r="O40" s="37">
        <v>0</v>
      </c>
      <c r="P40" s="37"/>
      <c r="Q40" s="37">
        <v>0</v>
      </c>
      <c r="R40" s="37"/>
      <c r="S40" s="37">
        <v>5</v>
      </c>
      <c r="T40" s="37"/>
      <c r="U40" s="37">
        <v>628</v>
      </c>
      <c r="V40" s="37"/>
      <c r="W40" s="37">
        <v>52</v>
      </c>
      <c r="X40" s="29"/>
      <c r="Y40" s="37">
        <f t="shared" si="2"/>
        <v>1694</v>
      </c>
      <c r="Z40" s="37"/>
      <c r="AA40" s="37">
        <v>591</v>
      </c>
    </row>
    <row r="41" spans="2:27" ht="13.5" customHeight="1">
      <c r="B41" s="29" t="s">
        <v>162</v>
      </c>
      <c r="C41" s="29"/>
      <c r="D41" s="37"/>
      <c r="E41" s="37">
        <v>3419</v>
      </c>
      <c r="F41" s="37"/>
      <c r="G41" s="37">
        <v>550</v>
      </c>
      <c r="H41" s="28"/>
      <c r="I41" s="37">
        <v>8410</v>
      </c>
      <c r="J41" s="37"/>
      <c r="K41" s="37">
        <v>9</v>
      </c>
      <c r="L41" s="37"/>
      <c r="M41" s="37">
        <v>2</v>
      </c>
      <c r="N41" s="37"/>
      <c r="O41" s="37">
        <v>0</v>
      </c>
      <c r="P41" s="37"/>
      <c r="Q41" s="37">
        <v>6802</v>
      </c>
      <c r="R41" s="37"/>
      <c r="S41" s="37">
        <v>51</v>
      </c>
      <c r="T41" s="37"/>
      <c r="U41" s="37">
        <v>11</v>
      </c>
      <c r="V41" s="37"/>
      <c r="W41" s="37">
        <v>-1</v>
      </c>
      <c r="X41" s="29"/>
      <c r="Y41" s="37">
        <f t="shared" si="2"/>
        <v>19253</v>
      </c>
      <c r="Z41" s="37"/>
      <c r="AA41" s="37">
        <v>18710</v>
      </c>
    </row>
    <row r="42" spans="2:27" ht="13.5" customHeight="1">
      <c r="B42" s="29" t="s">
        <v>163</v>
      </c>
      <c r="C42" s="29"/>
      <c r="D42" s="37"/>
      <c r="E42" s="37">
        <v>1080</v>
      </c>
      <c r="F42" s="37"/>
      <c r="G42" s="37">
        <v>449</v>
      </c>
      <c r="H42" s="28"/>
      <c r="I42" s="37">
        <v>681</v>
      </c>
      <c r="J42" s="37"/>
      <c r="K42" s="37">
        <v>6</v>
      </c>
      <c r="L42" s="37"/>
      <c r="M42" s="37">
        <v>93</v>
      </c>
      <c r="N42" s="37"/>
      <c r="O42" s="37">
        <v>0</v>
      </c>
      <c r="P42" s="37"/>
      <c r="Q42" s="37">
        <v>4</v>
      </c>
      <c r="R42" s="37"/>
      <c r="S42" s="37">
        <v>186</v>
      </c>
      <c r="T42" s="37"/>
      <c r="U42" s="37">
        <v>107</v>
      </c>
      <c r="V42" s="37"/>
      <c r="W42" s="37">
        <v>12</v>
      </c>
      <c r="X42" s="29"/>
      <c r="Y42" s="37">
        <f t="shared" si="2"/>
        <v>2618</v>
      </c>
      <c r="Z42" s="37"/>
      <c r="AA42" s="37">
        <v>1421</v>
      </c>
    </row>
    <row r="43" spans="2:27" ht="13.5" customHeight="1">
      <c r="B43" s="29" t="s">
        <v>164</v>
      </c>
      <c r="C43" s="29"/>
      <c r="D43" s="37"/>
      <c r="E43" s="37">
        <v>1529</v>
      </c>
      <c r="F43" s="37"/>
      <c r="G43" s="37">
        <v>1475</v>
      </c>
      <c r="H43" s="28"/>
      <c r="I43" s="37">
        <v>17885</v>
      </c>
      <c r="J43" s="37"/>
      <c r="K43" s="37">
        <v>3</v>
      </c>
      <c r="L43" s="37"/>
      <c r="M43" s="37">
        <v>9</v>
      </c>
      <c r="N43" s="37"/>
      <c r="O43" s="37">
        <v>0</v>
      </c>
      <c r="P43" s="37"/>
      <c r="Q43" s="37">
        <v>3231</v>
      </c>
      <c r="R43" s="37"/>
      <c r="S43" s="37">
        <v>258</v>
      </c>
      <c r="T43" s="37"/>
      <c r="U43" s="37">
        <v>24</v>
      </c>
      <c r="V43" s="37"/>
      <c r="W43" s="37">
        <v>14</v>
      </c>
      <c r="X43" s="29"/>
      <c r="Y43" s="37">
        <f t="shared" si="2"/>
        <v>24428</v>
      </c>
      <c r="Z43" s="37"/>
      <c r="AA43" s="37">
        <v>22378</v>
      </c>
    </row>
    <row r="44" spans="1:28" s="5" customFormat="1" ht="13.5" customHeight="1">
      <c r="A44" s="2"/>
      <c r="B44" s="33" t="s">
        <v>165</v>
      </c>
      <c r="C44" s="33"/>
      <c r="D44" s="39"/>
      <c r="E44" s="37">
        <v>586</v>
      </c>
      <c r="F44" s="37"/>
      <c r="G44" s="37">
        <v>119</v>
      </c>
      <c r="H44" s="28"/>
      <c r="I44" s="37">
        <v>1100</v>
      </c>
      <c r="J44" s="37"/>
      <c r="K44" s="37">
        <v>2</v>
      </c>
      <c r="L44" s="37"/>
      <c r="M44" s="37">
        <v>1</v>
      </c>
      <c r="N44" s="37"/>
      <c r="O44" s="37">
        <v>0</v>
      </c>
      <c r="P44" s="37"/>
      <c r="Q44" s="37">
        <v>1517</v>
      </c>
      <c r="R44" s="37"/>
      <c r="S44" s="37">
        <v>200</v>
      </c>
      <c r="T44" s="37"/>
      <c r="U44" s="37">
        <v>82</v>
      </c>
      <c r="V44" s="37"/>
      <c r="W44" s="37">
        <v>0</v>
      </c>
      <c r="X44" s="33"/>
      <c r="Y44" s="37">
        <f t="shared" si="2"/>
        <v>3607</v>
      </c>
      <c r="Z44" s="37"/>
      <c r="AA44" s="37">
        <v>2087</v>
      </c>
      <c r="AB44" s="2"/>
    </row>
    <row r="45" s="3" customFormat="1" ht="12" customHeight="1">
      <c r="AB45" s="2"/>
    </row>
    <row r="46" spans="2:28" s="20" customFormat="1" ht="15" customHeight="1">
      <c r="B46" s="97" t="s">
        <v>168</v>
      </c>
      <c r="C46" s="11"/>
      <c r="D46" s="98"/>
      <c r="E46" s="98">
        <f>SUM(E47:E56)</f>
        <v>9203</v>
      </c>
      <c r="F46" s="98"/>
      <c r="G46" s="98">
        <f>SUM(G47:G56)</f>
        <v>6281</v>
      </c>
      <c r="H46" s="98"/>
      <c r="I46" s="98">
        <f>SUM(I47:I56)</f>
        <v>11161</v>
      </c>
      <c r="J46" s="98"/>
      <c r="K46" s="98">
        <f>SUM(K47:K56)</f>
        <v>1</v>
      </c>
      <c r="L46" s="98"/>
      <c r="M46" s="98">
        <f>SUM(M47:M56)</f>
        <v>893</v>
      </c>
      <c r="N46" s="98"/>
      <c r="O46" s="98">
        <f>SUM(O47:O56)</f>
        <v>1075</v>
      </c>
      <c r="P46" s="98"/>
      <c r="Q46" s="98">
        <f>SUM(Q47:Q56)</f>
        <v>495</v>
      </c>
      <c r="R46" s="98"/>
      <c r="S46" s="98">
        <f>SUM(S47:S56)</f>
        <v>7623</v>
      </c>
      <c r="T46" s="98"/>
      <c r="U46" s="98">
        <f>SUM(U47:U56)</f>
        <v>775</v>
      </c>
      <c r="V46" s="98"/>
      <c r="W46" s="98">
        <f>SUM(W47:W56)</f>
        <v>121</v>
      </c>
      <c r="X46" s="11"/>
      <c r="Y46" s="98">
        <f>SUM(Y47:Y56)</f>
        <v>37628</v>
      </c>
      <c r="Z46" s="98"/>
      <c r="AA46" s="98">
        <f>SUM(AA47:AA56)</f>
        <v>19751</v>
      </c>
      <c r="AB46" s="2"/>
    </row>
    <row r="47" spans="2:27" ht="13.5" customHeight="1">
      <c r="B47" s="29" t="s">
        <v>156</v>
      </c>
      <c r="C47" s="29"/>
      <c r="D47" s="37"/>
      <c r="E47" s="37">
        <v>1677</v>
      </c>
      <c r="F47" s="37"/>
      <c r="G47" s="37">
        <v>297</v>
      </c>
      <c r="H47" s="28"/>
      <c r="I47" s="37">
        <v>2965</v>
      </c>
      <c r="J47" s="37"/>
      <c r="K47" s="37">
        <v>1</v>
      </c>
      <c r="L47" s="37"/>
      <c r="M47" s="37">
        <v>34</v>
      </c>
      <c r="N47" s="37"/>
      <c r="O47" s="37">
        <v>1070</v>
      </c>
      <c r="P47" s="37"/>
      <c r="Q47" s="37">
        <v>0</v>
      </c>
      <c r="R47" s="103"/>
      <c r="S47" s="37">
        <v>6460</v>
      </c>
      <c r="T47" s="37"/>
      <c r="U47" s="37">
        <v>228</v>
      </c>
      <c r="V47" s="37"/>
      <c r="W47" s="37">
        <v>15</v>
      </c>
      <c r="X47" s="29"/>
      <c r="Y47" s="37">
        <f aca="true" t="shared" si="3" ref="Y47:Y56">SUM(E47:W47)</f>
        <v>12747</v>
      </c>
      <c r="Z47" s="37"/>
      <c r="AA47" s="37">
        <v>4580</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257</v>
      </c>
      <c r="F49" s="37"/>
      <c r="G49" s="37">
        <v>133</v>
      </c>
      <c r="H49" s="28"/>
      <c r="I49" s="37">
        <v>2262</v>
      </c>
      <c r="J49" s="37"/>
      <c r="K49" s="37">
        <v>0</v>
      </c>
      <c r="L49" s="37"/>
      <c r="M49" s="37">
        <v>0</v>
      </c>
      <c r="N49" s="37"/>
      <c r="O49" s="37">
        <v>0</v>
      </c>
      <c r="P49" s="37"/>
      <c r="Q49" s="37">
        <v>0</v>
      </c>
      <c r="R49" s="103"/>
      <c r="S49" s="37">
        <v>10</v>
      </c>
      <c r="T49" s="37"/>
      <c r="U49" s="37">
        <v>0</v>
      </c>
      <c r="V49" s="37"/>
      <c r="W49" s="37">
        <v>1</v>
      </c>
      <c r="X49" s="29"/>
      <c r="Y49" s="37">
        <f t="shared" si="3"/>
        <v>2663</v>
      </c>
      <c r="Z49" s="37"/>
      <c r="AA49" s="37">
        <v>2556</v>
      </c>
    </row>
    <row r="50" spans="2:27" ht="13.5" customHeight="1">
      <c r="B50" s="29" t="s">
        <v>159</v>
      </c>
      <c r="C50" s="29"/>
      <c r="D50" s="37"/>
      <c r="E50" s="37">
        <v>1014</v>
      </c>
      <c r="F50" s="37"/>
      <c r="G50" s="37">
        <v>2332</v>
      </c>
      <c r="H50" s="28"/>
      <c r="I50" s="37">
        <v>1186</v>
      </c>
      <c r="J50" s="37"/>
      <c r="K50" s="37">
        <v>0</v>
      </c>
      <c r="L50" s="37"/>
      <c r="M50" s="37">
        <v>519</v>
      </c>
      <c r="N50" s="37"/>
      <c r="O50" s="37">
        <v>0</v>
      </c>
      <c r="P50" s="37"/>
      <c r="Q50" s="37">
        <v>0</v>
      </c>
      <c r="R50" s="103"/>
      <c r="S50" s="37">
        <v>152</v>
      </c>
      <c r="T50" s="37"/>
      <c r="U50" s="37">
        <v>228</v>
      </c>
      <c r="V50" s="37"/>
      <c r="W50" s="37">
        <v>16</v>
      </c>
      <c r="X50" s="29"/>
      <c r="Y50" s="37">
        <f t="shared" si="3"/>
        <v>5447</v>
      </c>
      <c r="Z50" s="37"/>
      <c r="AA50" s="37">
        <v>2429</v>
      </c>
    </row>
    <row r="51" spans="2:27" ht="13.5" customHeight="1">
      <c r="B51" s="29" t="s">
        <v>160</v>
      </c>
      <c r="C51" s="29"/>
      <c r="D51" s="37"/>
      <c r="E51" s="37">
        <v>2133</v>
      </c>
      <c r="F51" s="37"/>
      <c r="G51" s="37">
        <v>326</v>
      </c>
      <c r="H51" s="28"/>
      <c r="I51" s="37">
        <v>223</v>
      </c>
      <c r="J51" s="37"/>
      <c r="K51" s="37">
        <v>0</v>
      </c>
      <c r="L51" s="37"/>
      <c r="M51" s="37">
        <v>65</v>
      </c>
      <c r="N51" s="37"/>
      <c r="O51" s="37">
        <v>2</v>
      </c>
      <c r="P51" s="37"/>
      <c r="Q51" s="37">
        <v>0</v>
      </c>
      <c r="R51" s="37"/>
      <c r="S51" s="37">
        <v>11</v>
      </c>
      <c r="T51" s="37"/>
      <c r="U51" s="37">
        <v>50</v>
      </c>
      <c r="V51" s="37"/>
      <c r="W51" s="37">
        <v>0</v>
      </c>
      <c r="X51" s="29"/>
      <c r="Y51" s="37">
        <f t="shared" si="3"/>
        <v>2810</v>
      </c>
      <c r="Z51" s="37"/>
      <c r="AA51" s="37">
        <v>1035</v>
      </c>
    </row>
    <row r="52" spans="2:27" ht="13.5" customHeight="1">
      <c r="B52" s="29" t="s">
        <v>161</v>
      </c>
      <c r="C52" s="29"/>
      <c r="D52" s="37"/>
      <c r="E52" s="37">
        <v>1663</v>
      </c>
      <c r="F52" s="37"/>
      <c r="G52" s="37">
        <v>2056</v>
      </c>
      <c r="H52" s="28"/>
      <c r="I52" s="37">
        <v>1376</v>
      </c>
      <c r="J52" s="37"/>
      <c r="K52" s="37">
        <v>0</v>
      </c>
      <c r="L52" s="37"/>
      <c r="M52" s="37">
        <v>65</v>
      </c>
      <c r="N52" s="37"/>
      <c r="O52" s="37">
        <v>3</v>
      </c>
      <c r="P52" s="37"/>
      <c r="Q52" s="37">
        <v>0</v>
      </c>
      <c r="R52" s="37"/>
      <c r="S52" s="37">
        <v>12</v>
      </c>
      <c r="T52" s="37"/>
      <c r="U52" s="37">
        <v>145</v>
      </c>
      <c r="V52" s="37"/>
      <c r="W52" s="37">
        <v>82</v>
      </c>
      <c r="X52" s="29"/>
      <c r="Y52" s="37">
        <f t="shared" si="3"/>
        <v>5402</v>
      </c>
      <c r="Z52" s="37"/>
      <c r="AA52" s="37">
        <v>3103</v>
      </c>
    </row>
    <row r="53" spans="2:27" ht="13.5" customHeight="1">
      <c r="B53" s="29" t="s">
        <v>162</v>
      </c>
      <c r="C53" s="29"/>
      <c r="D53" s="37"/>
      <c r="E53" s="37">
        <v>285</v>
      </c>
      <c r="F53" s="37"/>
      <c r="G53" s="37">
        <v>22</v>
      </c>
      <c r="H53" s="28"/>
      <c r="I53" s="37">
        <v>733</v>
      </c>
      <c r="J53" s="37"/>
      <c r="K53" s="37">
        <v>0</v>
      </c>
      <c r="L53" s="37"/>
      <c r="M53" s="37">
        <v>7</v>
      </c>
      <c r="N53" s="37"/>
      <c r="O53" s="37">
        <v>0</v>
      </c>
      <c r="P53" s="37"/>
      <c r="Q53" s="37">
        <v>0</v>
      </c>
      <c r="R53" s="37"/>
      <c r="S53" s="37">
        <v>9</v>
      </c>
      <c r="T53" s="37"/>
      <c r="U53" s="37">
        <v>0</v>
      </c>
      <c r="V53" s="37"/>
      <c r="W53" s="37">
        <v>0</v>
      </c>
      <c r="X53" s="29"/>
      <c r="Y53" s="37">
        <f t="shared" si="3"/>
        <v>1056</v>
      </c>
      <c r="Z53" s="37"/>
      <c r="AA53" s="37">
        <v>1071</v>
      </c>
    </row>
    <row r="54" spans="2:27" ht="13.5" customHeight="1">
      <c r="B54" s="29" t="s">
        <v>163</v>
      </c>
      <c r="C54" s="29"/>
      <c r="D54" s="37"/>
      <c r="E54" s="37">
        <v>1254</v>
      </c>
      <c r="F54" s="37"/>
      <c r="G54" s="37">
        <v>809</v>
      </c>
      <c r="H54" s="28"/>
      <c r="I54" s="37">
        <v>1012</v>
      </c>
      <c r="J54" s="37"/>
      <c r="K54" s="37">
        <v>0</v>
      </c>
      <c r="L54" s="37"/>
      <c r="M54" s="37">
        <v>149</v>
      </c>
      <c r="N54" s="37"/>
      <c r="O54" s="37">
        <v>0</v>
      </c>
      <c r="P54" s="37"/>
      <c r="Q54" s="37">
        <v>12</v>
      </c>
      <c r="R54" s="37"/>
      <c r="S54" s="37">
        <v>388</v>
      </c>
      <c r="T54" s="37"/>
      <c r="U54" s="37">
        <v>94</v>
      </c>
      <c r="V54" s="37"/>
      <c r="W54" s="37">
        <v>7</v>
      </c>
      <c r="X54" s="29"/>
      <c r="Y54" s="37">
        <f t="shared" si="3"/>
        <v>3725</v>
      </c>
      <c r="Z54" s="37"/>
      <c r="AA54" s="37">
        <v>2486</v>
      </c>
    </row>
    <row r="55" spans="2:27" ht="13.5" customHeight="1">
      <c r="B55" s="29" t="s">
        <v>164</v>
      </c>
      <c r="C55" s="29"/>
      <c r="D55" s="37"/>
      <c r="E55" s="37">
        <v>446</v>
      </c>
      <c r="F55" s="37"/>
      <c r="G55" s="37">
        <v>195</v>
      </c>
      <c r="H55" s="28"/>
      <c r="I55" s="37">
        <v>692</v>
      </c>
      <c r="J55" s="37"/>
      <c r="K55" s="37">
        <v>0</v>
      </c>
      <c r="L55" s="37"/>
      <c r="M55" s="37">
        <v>15</v>
      </c>
      <c r="N55" s="37"/>
      <c r="O55" s="37">
        <v>0</v>
      </c>
      <c r="P55" s="37"/>
      <c r="Q55" s="37">
        <v>7</v>
      </c>
      <c r="R55" s="37"/>
      <c r="S55" s="37">
        <v>139</v>
      </c>
      <c r="T55" s="37"/>
      <c r="U55" s="37">
        <v>2</v>
      </c>
      <c r="V55" s="37"/>
      <c r="W55" s="37">
        <v>0</v>
      </c>
      <c r="X55" s="29"/>
      <c r="Y55" s="37">
        <f t="shared" si="3"/>
        <v>1496</v>
      </c>
      <c r="Z55" s="37"/>
      <c r="AA55" s="37">
        <v>1217</v>
      </c>
    </row>
    <row r="56" spans="1:28" s="5" customFormat="1" ht="13.5" customHeight="1">
      <c r="A56" s="2"/>
      <c r="B56" s="33" t="s">
        <v>165</v>
      </c>
      <c r="C56" s="33"/>
      <c r="D56" s="39"/>
      <c r="E56" s="37">
        <v>474</v>
      </c>
      <c r="F56" s="37"/>
      <c r="G56" s="37">
        <v>111</v>
      </c>
      <c r="H56" s="28"/>
      <c r="I56" s="37">
        <v>712</v>
      </c>
      <c r="J56" s="37"/>
      <c r="K56" s="37">
        <v>0</v>
      </c>
      <c r="L56" s="37"/>
      <c r="M56" s="37">
        <v>39</v>
      </c>
      <c r="N56" s="37"/>
      <c r="O56" s="37">
        <v>0</v>
      </c>
      <c r="P56" s="37"/>
      <c r="Q56" s="37">
        <v>476</v>
      </c>
      <c r="R56" s="37"/>
      <c r="S56" s="37">
        <v>442</v>
      </c>
      <c r="T56" s="37"/>
      <c r="U56" s="37">
        <v>28</v>
      </c>
      <c r="V56" s="37"/>
      <c r="W56" s="37">
        <v>0</v>
      </c>
      <c r="X56" s="33"/>
      <c r="Y56" s="37">
        <f t="shared" si="3"/>
        <v>2282</v>
      </c>
      <c r="Z56" s="37"/>
      <c r="AA56" s="37">
        <v>1274</v>
      </c>
      <c r="AB56" s="2"/>
    </row>
    <row r="57" s="3" customFormat="1" ht="12" customHeight="1">
      <c r="AB57" s="2"/>
    </row>
    <row r="58" spans="2:28" s="20" customFormat="1" ht="15" customHeight="1">
      <c r="B58" s="97" t="s">
        <v>169</v>
      </c>
      <c r="C58" s="11"/>
      <c r="D58" s="98"/>
      <c r="E58" s="98">
        <f>SUM(E59:E68)</f>
        <v>2739</v>
      </c>
      <c r="F58" s="98"/>
      <c r="G58" s="98">
        <f>SUM(G59:G68)</f>
        <v>596</v>
      </c>
      <c r="H58" s="98"/>
      <c r="I58" s="98">
        <f>SUM(I59:I68)</f>
        <v>6400</v>
      </c>
      <c r="J58" s="98"/>
      <c r="K58" s="98">
        <f>SUM(K59:K68)</f>
        <v>15</v>
      </c>
      <c r="L58" s="98"/>
      <c r="M58" s="98">
        <f>SUM(M59:M68)</f>
        <v>2459</v>
      </c>
      <c r="N58" s="98"/>
      <c r="O58" s="98">
        <f>SUM(O59:O68)</f>
        <v>36</v>
      </c>
      <c r="P58" s="98"/>
      <c r="Q58" s="98">
        <f>SUM(Q59:Q68)</f>
        <v>69856</v>
      </c>
      <c r="R58" s="98"/>
      <c r="S58" s="98">
        <f>SUM(S59:S68)</f>
        <v>19422</v>
      </c>
      <c r="T58" s="98"/>
      <c r="U58" s="98">
        <f>SUM(U59:U68)</f>
        <v>25</v>
      </c>
      <c r="V58" s="98"/>
      <c r="W58" s="98">
        <f>SUM(W59:W68)</f>
        <v>21</v>
      </c>
      <c r="X58" s="11"/>
      <c r="Y58" s="98">
        <f>SUM(Y59:Y68)</f>
        <v>101569</v>
      </c>
      <c r="Z58" s="98"/>
      <c r="AA58" s="98">
        <f>SUM(AA59:AA68)</f>
        <v>12465</v>
      </c>
      <c r="AB58" s="2"/>
    </row>
    <row r="59" spans="2:27" ht="13.5" customHeight="1">
      <c r="B59" s="29" t="s">
        <v>156</v>
      </c>
      <c r="C59" s="29"/>
      <c r="D59" s="37"/>
      <c r="E59" s="37">
        <v>83</v>
      </c>
      <c r="F59" s="37"/>
      <c r="G59" s="37">
        <v>0</v>
      </c>
      <c r="H59" s="28"/>
      <c r="I59" s="37">
        <v>0</v>
      </c>
      <c r="J59" s="37"/>
      <c r="K59" s="37">
        <v>0</v>
      </c>
      <c r="L59" s="37"/>
      <c r="M59" s="37">
        <v>0</v>
      </c>
      <c r="N59" s="37"/>
      <c r="O59" s="37">
        <v>36</v>
      </c>
      <c r="P59" s="37"/>
      <c r="Q59" s="37">
        <v>0</v>
      </c>
      <c r="R59" s="103"/>
      <c r="S59" s="37">
        <v>19342</v>
      </c>
      <c r="T59" s="37"/>
      <c r="U59" s="37">
        <v>20</v>
      </c>
      <c r="V59" s="37"/>
      <c r="W59" s="37">
        <v>0</v>
      </c>
      <c r="X59" s="29"/>
      <c r="Y59" s="37">
        <f aca="true" t="shared" si="4" ref="Y59:Y68">SUM(E59:W59)</f>
        <v>19481</v>
      </c>
      <c r="Z59" s="37"/>
      <c r="AA59" s="37">
        <v>83</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61</v>
      </c>
      <c r="F62" s="37"/>
      <c r="G62" s="37">
        <v>22</v>
      </c>
      <c r="H62" s="28"/>
      <c r="I62" s="37">
        <v>195</v>
      </c>
      <c r="J62" s="37"/>
      <c r="K62" s="37">
        <v>1</v>
      </c>
      <c r="L62" s="37"/>
      <c r="M62" s="37">
        <v>2459</v>
      </c>
      <c r="N62" s="37"/>
      <c r="O62" s="37">
        <v>0</v>
      </c>
      <c r="P62" s="37"/>
      <c r="Q62" s="37">
        <v>195</v>
      </c>
      <c r="R62" s="103"/>
      <c r="S62" s="37">
        <v>51</v>
      </c>
      <c r="T62" s="37"/>
      <c r="U62" s="37">
        <v>0</v>
      </c>
      <c r="V62" s="37"/>
      <c r="W62" s="37">
        <v>0</v>
      </c>
      <c r="X62" s="29"/>
      <c r="Y62" s="37">
        <f t="shared" si="4"/>
        <v>2984</v>
      </c>
      <c r="Z62" s="37"/>
      <c r="AA62" s="37">
        <v>255</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2226</v>
      </c>
      <c r="F65" s="37"/>
      <c r="G65" s="37">
        <v>433</v>
      </c>
      <c r="H65" s="28"/>
      <c r="I65" s="37">
        <v>5140</v>
      </c>
      <c r="J65" s="37"/>
      <c r="K65" s="37">
        <v>9</v>
      </c>
      <c r="L65" s="37"/>
      <c r="M65" s="37">
        <v>0</v>
      </c>
      <c r="N65" s="37"/>
      <c r="O65" s="37">
        <v>0</v>
      </c>
      <c r="P65" s="37"/>
      <c r="Q65" s="37">
        <v>3146</v>
      </c>
      <c r="R65" s="37"/>
      <c r="S65" s="37">
        <v>3</v>
      </c>
      <c r="T65" s="37"/>
      <c r="U65" s="37">
        <v>0</v>
      </c>
      <c r="V65" s="37"/>
      <c r="W65" s="37">
        <v>7</v>
      </c>
      <c r="X65" s="29"/>
      <c r="Y65" s="37">
        <f t="shared" si="4"/>
        <v>10964</v>
      </c>
      <c r="Z65" s="37"/>
      <c r="AA65" s="37">
        <v>10484</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5</v>
      </c>
      <c r="F67" s="37"/>
      <c r="G67" s="37">
        <v>1</v>
      </c>
      <c r="H67" s="28"/>
      <c r="I67" s="37">
        <v>16</v>
      </c>
      <c r="J67" s="37"/>
      <c r="K67" s="37">
        <v>0</v>
      </c>
      <c r="L67" s="37"/>
      <c r="M67" s="37">
        <v>0</v>
      </c>
      <c r="N67" s="37"/>
      <c r="O67" s="37">
        <v>0</v>
      </c>
      <c r="P67" s="37"/>
      <c r="Q67" s="37">
        <v>0</v>
      </c>
      <c r="R67" s="37"/>
      <c r="S67" s="37">
        <v>0</v>
      </c>
      <c r="T67" s="37"/>
      <c r="U67" s="37">
        <v>0</v>
      </c>
      <c r="V67" s="37"/>
      <c r="W67" s="37">
        <v>0</v>
      </c>
      <c r="X67" s="29"/>
      <c r="Y67" s="37">
        <f t="shared" si="4"/>
        <v>22</v>
      </c>
      <c r="Z67" s="37"/>
      <c r="AA67" s="37">
        <v>24</v>
      </c>
    </row>
    <row r="68" spans="1:28" s="5" customFormat="1" ht="13.5" customHeight="1">
      <c r="A68" s="2"/>
      <c r="B68" s="33" t="s">
        <v>165</v>
      </c>
      <c r="C68" s="33"/>
      <c r="D68" s="39"/>
      <c r="E68" s="37">
        <v>364</v>
      </c>
      <c r="F68" s="37"/>
      <c r="G68" s="37">
        <v>140</v>
      </c>
      <c r="H68" s="28"/>
      <c r="I68" s="37">
        <v>1049</v>
      </c>
      <c r="J68" s="37"/>
      <c r="K68" s="37">
        <v>5</v>
      </c>
      <c r="L68" s="37"/>
      <c r="M68" s="37">
        <v>0</v>
      </c>
      <c r="N68" s="37"/>
      <c r="O68" s="37">
        <v>0</v>
      </c>
      <c r="P68" s="37"/>
      <c r="Q68" s="37">
        <v>66515</v>
      </c>
      <c r="R68" s="37"/>
      <c r="S68" s="37">
        <v>26</v>
      </c>
      <c r="T68" s="37"/>
      <c r="U68" s="37">
        <v>5</v>
      </c>
      <c r="V68" s="37"/>
      <c r="W68" s="37">
        <v>14</v>
      </c>
      <c r="X68" s="33"/>
      <c r="Y68" s="37">
        <f t="shared" si="4"/>
        <v>68118</v>
      </c>
      <c r="Z68" s="37"/>
      <c r="AA68" s="37">
        <v>1619</v>
      </c>
      <c r="AB68" s="2"/>
    </row>
    <row r="69" spans="1:28" s="5" customFormat="1" ht="13.5" customHeight="1">
      <c r="A69" s="2"/>
      <c r="B69" s="33"/>
      <c r="C69" s="33"/>
      <c r="D69" s="39"/>
      <c r="E69" s="3"/>
      <c r="F69" s="3"/>
      <c r="G69" s="3"/>
      <c r="H69" s="3"/>
      <c r="I69" s="3"/>
      <c r="J69" s="3"/>
      <c r="K69" s="3"/>
      <c r="L69" s="3"/>
      <c r="M69" s="3"/>
      <c r="N69" s="3"/>
      <c r="O69" s="3"/>
      <c r="P69" s="3"/>
      <c r="Q69" s="3"/>
      <c r="R69" s="3"/>
      <c r="S69" s="3"/>
      <c r="T69" s="3"/>
      <c r="U69" s="3"/>
      <c r="V69" s="3"/>
      <c r="W69" s="3"/>
      <c r="X69" s="3"/>
      <c r="Y69" s="3"/>
      <c r="Z69" s="3"/>
      <c r="AA69" s="3"/>
      <c r="AB69" s="2"/>
    </row>
    <row r="70" spans="2:28" s="3" customFormat="1" ht="12" customHeight="1">
      <c r="B70" s="99"/>
      <c r="AB70" s="2"/>
    </row>
    <row r="71" ht="11.25">
      <c r="B71" s="100">
        <f>IF('Table 1'!$B$100="(P)","(P)  Estimación provisional","")</f>
      </c>
    </row>
    <row r="72" ht="11.25">
      <c r="B72" s="100">
        <f>IF('Table 1'!$B$101="(A)","(A)  Estimación avance","")</f>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W11:W20 AA11:AA20 M11:M20 E11:E20 G11:G20 I11:I20 K11:K20">
    <cfRule type="cellIs" priority="26" dxfId="25" operator="notEqual" stopIfTrue="1">
      <formula>E23+E35+E47+E59</formula>
    </cfRule>
  </conditionalFormatting>
  <conditionalFormatting sqref="I10 K10 M10 O10 Q10 S10 U10 Y10 W10">
    <cfRule type="cellIs" priority="27" dxfId="25" operator="notEqual" stopIfTrue="1">
      <formula>SUM(I11:I20)</formula>
    </cfRule>
  </conditionalFormatting>
  <conditionalFormatting sqref="G10 E10 AA10">
    <cfRule type="cellIs" priority="28" dxfId="25" operator="notEqual" stopIfTrue="1">
      <formula>SUM(E11:E20)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tables'!B16&amp;"  Expenditure of general government by function (COFOG)"</f>
        <v>Table 9.2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170</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1'!G10</f>
        <v>29262</v>
      </c>
      <c r="F10" s="98"/>
      <c r="G10" s="98">
        <f>'Table 1'!G11</f>
        <v>22478</v>
      </c>
      <c r="H10" s="98"/>
      <c r="I10" s="98">
        <f>'Table 1'!G12</f>
        <v>68728</v>
      </c>
      <c r="J10" s="98"/>
      <c r="K10" s="98">
        <f>'Table 1'!G13</f>
        <v>98</v>
      </c>
      <c r="L10" s="98"/>
      <c r="M10" s="98">
        <f>'Table 1'!G14</f>
        <v>6937</v>
      </c>
      <c r="N10" s="98"/>
      <c r="O10" s="98">
        <f>'Table 1'!G15</f>
        <v>20779</v>
      </c>
      <c r="P10" s="98"/>
      <c r="Q10" s="98">
        <f>'Table 1'!G16+'Table 1'!G18</f>
        <v>95956</v>
      </c>
      <c r="R10" s="98"/>
      <c r="S10" s="98">
        <f>'Table 1'!G19</f>
        <v>8571</v>
      </c>
      <c r="T10" s="98"/>
      <c r="U10" s="98">
        <f>'Table 1'!G20</f>
        <v>9723</v>
      </c>
      <c r="V10" s="98"/>
      <c r="W10" s="98">
        <f>'Table 1'!G21</f>
        <v>504</v>
      </c>
      <c r="X10" s="11"/>
      <c r="Y10" s="98">
        <f>'Table 1'!G9</f>
        <v>263036</v>
      </c>
      <c r="Z10" s="98"/>
      <c r="AA10" s="98">
        <f>SUM(AA11:AA20)</f>
        <v>115816</v>
      </c>
      <c r="AB10" s="2"/>
    </row>
    <row r="11" spans="2:27" ht="13.5" customHeight="1">
      <c r="B11" s="29" t="s">
        <v>156</v>
      </c>
      <c r="C11" s="29"/>
      <c r="D11" s="37"/>
      <c r="E11" s="37">
        <v>4344</v>
      </c>
      <c r="F11" s="37"/>
      <c r="G11" s="37">
        <v>1476</v>
      </c>
      <c r="H11" s="28"/>
      <c r="I11" s="37">
        <v>6662</v>
      </c>
      <c r="J11" s="37"/>
      <c r="K11" s="37">
        <v>23</v>
      </c>
      <c r="L11" s="37"/>
      <c r="M11" s="37">
        <v>89</v>
      </c>
      <c r="N11" s="37"/>
      <c r="O11" s="37">
        <v>20777</v>
      </c>
      <c r="P11" s="37"/>
      <c r="Q11" s="37">
        <v>0</v>
      </c>
      <c r="R11" s="103"/>
      <c r="S11" s="37">
        <v>4654</v>
      </c>
      <c r="T11" s="37"/>
      <c r="U11" s="37">
        <v>374</v>
      </c>
      <c r="V11" s="37"/>
      <c r="W11" s="37">
        <v>16</v>
      </c>
      <c r="X11" s="29"/>
      <c r="Y11" s="37">
        <f aca="true" t="shared" si="0" ref="Y11:Y20">SUM(E11:W11)</f>
        <v>38415</v>
      </c>
      <c r="Z11" s="37"/>
      <c r="AA11" s="37">
        <v>10862</v>
      </c>
    </row>
    <row r="12" spans="2:27" ht="13.5" customHeight="1">
      <c r="B12" s="29" t="s">
        <v>157</v>
      </c>
      <c r="C12" s="29"/>
      <c r="D12" s="37"/>
      <c r="E12" s="37">
        <v>2441</v>
      </c>
      <c r="F12" s="37"/>
      <c r="G12" s="37">
        <v>446</v>
      </c>
      <c r="H12" s="28"/>
      <c r="I12" s="37">
        <v>4459</v>
      </c>
      <c r="J12" s="37"/>
      <c r="K12" s="37">
        <v>2</v>
      </c>
      <c r="L12" s="37"/>
      <c r="M12" s="37">
        <v>0</v>
      </c>
      <c r="N12" s="37"/>
      <c r="O12" s="37">
        <v>1</v>
      </c>
      <c r="P12" s="37"/>
      <c r="Q12" s="37">
        <v>0</v>
      </c>
      <c r="R12" s="103"/>
      <c r="S12" s="37">
        <v>46</v>
      </c>
      <c r="T12" s="37"/>
      <c r="U12" s="37">
        <v>0</v>
      </c>
      <c r="V12" s="37"/>
      <c r="W12" s="37">
        <v>-26</v>
      </c>
      <c r="X12" s="29"/>
      <c r="Y12" s="37">
        <f t="shared" si="0"/>
        <v>7369</v>
      </c>
      <c r="Z12" s="37"/>
      <c r="AA12" s="37">
        <v>7267</v>
      </c>
    </row>
    <row r="13" spans="2:27" ht="13.5" customHeight="1">
      <c r="B13" s="29" t="s">
        <v>158</v>
      </c>
      <c r="C13" s="29"/>
      <c r="D13" s="37"/>
      <c r="E13" s="37">
        <v>1642</v>
      </c>
      <c r="F13" s="37"/>
      <c r="G13" s="37">
        <v>887</v>
      </c>
      <c r="H13" s="28"/>
      <c r="I13" s="37">
        <v>10158</v>
      </c>
      <c r="J13" s="37"/>
      <c r="K13" s="37">
        <v>9</v>
      </c>
      <c r="L13" s="37"/>
      <c r="M13" s="37">
        <v>101</v>
      </c>
      <c r="N13" s="37"/>
      <c r="O13" s="37">
        <v>0</v>
      </c>
      <c r="P13" s="37"/>
      <c r="Q13" s="37">
        <v>0</v>
      </c>
      <c r="R13" s="103"/>
      <c r="S13" s="37">
        <v>52</v>
      </c>
      <c r="T13" s="37"/>
      <c r="U13" s="37">
        <v>17</v>
      </c>
      <c r="V13" s="37"/>
      <c r="W13" s="37">
        <v>5</v>
      </c>
      <c r="X13" s="29"/>
      <c r="Y13" s="37">
        <f t="shared" si="0"/>
        <v>12871</v>
      </c>
      <c r="Z13" s="37"/>
      <c r="AA13" s="37">
        <v>11980</v>
      </c>
    </row>
    <row r="14" spans="2:27" ht="13.5" customHeight="1">
      <c r="B14" s="29" t="s">
        <v>159</v>
      </c>
      <c r="C14" s="29"/>
      <c r="D14" s="37"/>
      <c r="E14" s="37">
        <v>2546</v>
      </c>
      <c r="F14" s="37"/>
      <c r="G14" s="37">
        <v>9826</v>
      </c>
      <c r="H14" s="28"/>
      <c r="I14" s="37">
        <v>3830</v>
      </c>
      <c r="J14" s="37"/>
      <c r="K14" s="37">
        <v>18</v>
      </c>
      <c r="L14" s="37"/>
      <c r="M14" s="37">
        <v>6099</v>
      </c>
      <c r="N14" s="37"/>
      <c r="O14" s="37">
        <v>0</v>
      </c>
      <c r="P14" s="37"/>
      <c r="Q14" s="37">
        <v>201</v>
      </c>
      <c r="R14" s="103"/>
      <c r="S14" s="37">
        <v>572</v>
      </c>
      <c r="T14" s="37"/>
      <c r="U14" s="37">
        <v>7659</v>
      </c>
      <c r="V14" s="37"/>
      <c r="W14" s="37">
        <v>362</v>
      </c>
      <c r="X14" s="29"/>
      <c r="Y14" s="37">
        <f t="shared" si="0"/>
        <v>31113</v>
      </c>
      <c r="Z14" s="37"/>
      <c r="AA14" s="37">
        <v>9272</v>
      </c>
    </row>
    <row r="15" spans="2:27" ht="13.5" customHeight="1">
      <c r="B15" s="29" t="s">
        <v>160</v>
      </c>
      <c r="C15" s="29"/>
      <c r="D15" s="37"/>
      <c r="E15" s="37">
        <v>3328</v>
      </c>
      <c r="F15" s="37"/>
      <c r="G15" s="37">
        <v>1499</v>
      </c>
      <c r="H15" s="28"/>
      <c r="I15" s="37">
        <v>710</v>
      </c>
      <c r="J15" s="37"/>
      <c r="K15" s="37">
        <v>2</v>
      </c>
      <c r="L15" s="37"/>
      <c r="M15" s="37">
        <v>99</v>
      </c>
      <c r="N15" s="37"/>
      <c r="O15" s="37">
        <v>1</v>
      </c>
      <c r="P15" s="37"/>
      <c r="Q15" s="37">
        <v>0</v>
      </c>
      <c r="R15" s="37"/>
      <c r="S15" s="37">
        <v>46</v>
      </c>
      <c r="T15" s="37"/>
      <c r="U15" s="37">
        <v>96</v>
      </c>
      <c r="V15" s="37"/>
      <c r="W15" s="37">
        <v>47</v>
      </c>
      <c r="X15" s="29"/>
      <c r="Y15" s="37">
        <f t="shared" si="0"/>
        <v>5828</v>
      </c>
      <c r="Z15" s="37"/>
      <c r="AA15" s="37">
        <v>2735</v>
      </c>
    </row>
    <row r="16" spans="2:27" ht="13.5" customHeight="1">
      <c r="B16" s="29" t="s">
        <v>161</v>
      </c>
      <c r="C16" s="29"/>
      <c r="D16" s="37"/>
      <c r="E16" s="37">
        <v>1480</v>
      </c>
      <c r="F16" s="37"/>
      <c r="G16" s="37">
        <v>3162</v>
      </c>
      <c r="H16" s="28"/>
      <c r="I16" s="37">
        <v>1160</v>
      </c>
      <c r="J16" s="37"/>
      <c r="K16" s="37">
        <v>7</v>
      </c>
      <c r="L16" s="37"/>
      <c r="M16" s="37">
        <v>164</v>
      </c>
      <c r="N16" s="37"/>
      <c r="O16" s="37">
        <v>0</v>
      </c>
      <c r="P16" s="37"/>
      <c r="Q16" s="37">
        <v>0</v>
      </c>
      <c r="R16" s="37"/>
      <c r="S16" s="37">
        <v>40</v>
      </c>
      <c r="T16" s="37"/>
      <c r="U16" s="37">
        <v>900</v>
      </c>
      <c r="V16" s="37"/>
      <c r="W16" s="37">
        <v>69</v>
      </c>
      <c r="X16" s="29"/>
      <c r="Y16" s="37">
        <f t="shared" si="0"/>
        <v>6982</v>
      </c>
      <c r="Z16" s="37"/>
      <c r="AA16" s="37">
        <v>3275</v>
      </c>
    </row>
    <row r="17" spans="2:27" ht="13.5" customHeight="1">
      <c r="B17" s="29" t="s">
        <v>162</v>
      </c>
      <c r="C17" s="29"/>
      <c r="D17" s="37"/>
      <c r="E17" s="37">
        <v>6258</v>
      </c>
      <c r="F17" s="37"/>
      <c r="G17" s="37">
        <v>1264</v>
      </c>
      <c r="H17" s="28"/>
      <c r="I17" s="37">
        <v>15168</v>
      </c>
      <c r="J17" s="37"/>
      <c r="K17" s="37">
        <v>16</v>
      </c>
      <c r="L17" s="37"/>
      <c r="M17" s="37">
        <v>10</v>
      </c>
      <c r="N17" s="37"/>
      <c r="O17" s="37">
        <v>0</v>
      </c>
      <c r="P17" s="37"/>
      <c r="Q17" s="37">
        <v>12030</v>
      </c>
      <c r="R17" s="37"/>
      <c r="S17" s="37">
        <v>151</v>
      </c>
      <c r="T17" s="37"/>
      <c r="U17" s="37">
        <v>41</v>
      </c>
      <c r="V17" s="37"/>
      <c r="W17" s="37">
        <v>8</v>
      </c>
      <c r="X17" s="29"/>
      <c r="Y17" s="37">
        <f t="shared" si="0"/>
        <v>34946</v>
      </c>
      <c r="Z17" s="37"/>
      <c r="AA17" s="37">
        <v>32722</v>
      </c>
    </row>
    <row r="18" spans="2:27" ht="13.5" customHeight="1">
      <c r="B18" s="29" t="s">
        <v>163</v>
      </c>
      <c r="C18" s="29"/>
      <c r="D18" s="37"/>
      <c r="E18" s="37">
        <v>3079</v>
      </c>
      <c r="F18" s="37"/>
      <c r="G18" s="37">
        <v>1751</v>
      </c>
      <c r="H18" s="28"/>
      <c r="I18" s="37">
        <v>2476</v>
      </c>
      <c r="J18" s="37"/>
      <c r="K18" s="37">
        <v>8</v>
      </c>
      <c r="L18" s="37"/>
      <c r="M18" s="37">
        <v>292</v>
      </c>
      <c r="N18" s="37"/>
      <c r="O18" s="37">
        <v>0</v>
      </c>
      <c r="P18" s="37"/>
      <c r="Q18" s="37">
        <v>27</v>
      </c>
      <c r="R18" s="37"/>
      <c r="S18" s="37">
        <v>1034</v>
      </c>
      <c r="T18" s="37"/>
      <c r="U18" s="37">
        <v>339</v>
      </c>
      <c r="V18" s="37"/>
      <c r="W18" s="37">
        <v>19</v>
      </c>
      <c r="X18" s="29"/>
      <c r="Y18" s="37">
        <f t="shared" si="0"/>
        <v>9025</v>
      </c>
      <c r="Z18" s="37"/>
      <c r="AA18" s="37">
        <v>4764</v>
      </c>
    </row>
    <row r="19" spans="2:27" ht="13.5" customHeight="1">
      <c r="B19" s="29" t="s">
        <v>164</v>
      </c>
      <c r="C19" s="29"/>
      <c r="D19" s="37"/>
      <c r="E19" s="37">
        <v>2241</v>
      </c>
      <c r="F19" s="37"/>
      <c r="G19" s="37">
        <v>1717</v>
      </c>
      <c r="H19" s="28"/>
      <c r="I19" s="37">
        <v>20640</v>
      </c>
      <c r="J19" s="37"/>
      <c r="K19" s="37">
        <v>3</v>
      </c>
      <c r="L19" s="37"/>
      <c r="M19" s="37">
        <v>21</v>
      </c>
      <c r="N19" s="37"/>
      <c r="O19" s="37">
        <v>0</v>
      </c>
      <c r="P19" s="37"/>
      <c r="Q19" s="37">
        <v>3764</v>
      </c>
      <c r="R19" s="37"/>
      <c r="S19" s="37">
        <v>809</v>
      </c>
      <c r="T19" s="37"/>
      <c r="U19" s="37">
        <v>33</v>
      </c>
      <c r="V19" s="37"/>
      <c r="W19" s="37">
        <v>-8</v>
      </c>
      <c r="X19" s="29"/>
      <c r="Y19" s="37">
        <f t="shared" si="0"/>
        <v>29220</v>
      </c>
      <c r="Z19" s="37"/>
      <c r="AA19" s="37">
        <v>26507</v>
      </c>
    </row>
    <row r="20" spans="1:28" s="5" customFormat="1" ht="13.5" customHeight="1">
      <c r="A20" s="2"/>
      <c r="B20" s="33" t="s">
        <v>165</v>
      </c>
      <c r="C20" s="33"/>
      <c r="D20" s="39"/>
      <c r="E20" s="37">
        <v>1903</v>
      </c>
      <c r="F20" s="37"/>
      <c r="G20" s="37">
        <v>450</v>
      </c>
      <c r="H20" s="28"/>
      <c r="I20" s="37">
        <v>3465</v>
      </c>
      <c r="J20" s="37"/>
      <c r="K20" s="37">
        <v>10</v>
      </c>
      <c r="L20" s="37"/>
      <c r="M20" s="37">
        <v>62</v>
      </c>
      <c r="N20" s="37"/>
      <c r="O20" s="37">
        <v>0</v>
      </c>
      <c r="P20" s="37"/>
      <c r="Q20" s="37">
        <v>79934</v>
      </c>
      <c r="R20" s="37"/>
      <c r="S20" s="37">
        <v>1167</v>
      </c>
      <c r="T20" s="37"/>
      <c r="U20" s="37">
        <v>264</v>
      </c>
      <c r="V20" s="37"/>
      <c r="W20" s="37">
        <v>12</v>
      </c>
      <c r="X20" s="33"/>
      <c r="Y20" s="37">
        <f t="shared" si="0"/>
        <v>87267</v>
      </c>
      <c r="Z20" s="37"/>
      <c r="AA20" s="37">
        <v>6432</v>
      </c>
      <c r="AB20" s="2"/>
    </row>
    <row r="21" s="3" customFormat="1" ht="12" customHeight="1">
      <c r="AB21" s="2"/>
    </row>
    <row r="22" spans="2:28" s="20" customFormat="1" ht="15" customHeight="1">
      <c r="B22" s="97" t="s">
        <v>166</v>
      </c>
      <c r="C22" s="11"/>
      <c r="D22" s="98"/>
      <c r="E22" s="98">
        <f>SUM(E23:E32)</f>
        <v>6234</v>
      </c>
      <c r="F22" s="98"/>
      <c r="G22" s="98">
        <f>SUM(G23:G32)</f>
        <v>5821</v>
      </c>
      <c r="H22" s="98"/>
      <c r="I22" s="98">
        <f>SUM(I23:I32)</f>
        <v>15249</v>
      </c>
      <c r="J22" s="98"/>
      <c r="K22" s="98">
        <f>SUM(K23:K32)</f>
        <v>29</v>
      </c>
      <c r="L22" s="98"/>
      <c r="M22" s="98">
        <f>SUM(M23:M32)</f>
        <v>2171</v>
      </c>
      <c r="N22" s="98"/>
      <c r="O22" s="98">
        <f>SUM(O23:O32)</f>
        <v>17317</v>
      </c>
      <c r="P22" s="98"/>
      <c r="Q22" s="98">
        <f>SUM(Q23:Q32)</f>
        <v>8702</v>
      </c>
      <c r="R22" s="98"/>
      <c r="S22" s="98">
        <f>SUM(S23:S32)</f>
        <v>71954</v>
      </c>
      <c r="T22" s="98"/>
      <c r="U22" s="98">
        <f>SUM(U23:U32)</f>
        <v>7722</v>
      </c>
      <c r="V22" s="98"/>
      <c r="W22" s="98">
        <f>SUM(W23:W32)</f>
        <v>225</v>
      </c>
      <c r="X22" s="11"/>
      <c r="Y22" s="98">
        <f>SUM(Y23:Y32)</f>
        <v>135424</v>
      </c>
      <c r="Z22" s="98"/>
      <c r="AA22" s="98">
        <f>SUM(AA23:AA32)</f>
        <v>24318</v>
      </c>
      <c r="AB22" s="45"/>
    </row>
    <row r="23" spans="2:27" ht="13.5" customHeight="1">
      <c r="B23" s="29" t="s">
        <v>156</v>
      </c>
      <c r="C23" s="29"/>
      <c r="D23" s="37"/>
      <c r="E23" s="37">
        <v>1223</v>
      </c>
      <c r="F23" s="37"/>
      <c r="G23" s="37">
        <v>382</v>
      </c>
      <c r="H23" s="28"/>
      <c r="I23" s="37">
        <v>2452</v>
      </c>
      <c r="J23" s="37"/>
      <c r="K23" s="37">
        <v>8</v>
      </c>
      <c r="L23" s="37"/>
      <c r="M23" s="37">
        <v>4</v>
      </c>
      <c r="N23" s="37"/>
      <c r="O23" s="37">
        <v>17316</v>
      </c>
      <c r="P23" s="37"/>
      <c r="Q23" s="37">
        <v>0</v>
      </c>
      <c r="R23" s="103"/>
      <c r="S23" s="37">
        <v>70426</v>
      </c>
      <c r="T23" s="37"/>
      <c r="U23" s="37">
        <v>3282</v>
      </c>
      <c r="V23" s="37"/>
      <c r="W23" s="37">
        <v>1</v>
      </c>
      <c r="X23" s="29"/>
      <c r="Y23" s="37">
        <f aca="true" t="shared" si="1" ref="Y23:Y32">SUM(E23:W23)</f>
        <v>95094</v>
      </c>
      <c r="Z23" s="37"/>
      <c r="AA23" s="37">
        <v>3527</v>
      </c>
    </row>
    <row r="24" spans="2:27" ht="13.5" customHeight="1">
      <c r="B24" s="29" t="s">
        <v>157</v>
      </c>
      <c r="C24" s="29"/>
      <c r="D24" s="37"/>
      <c r="E24" s="37">
        <v>2441</v>
      </c>
      <c r="F24" s="37"/>
      <c r="G24" s="37">
        <v>446</v>
      </c>
      <c r="H24" s="28"/>
      <c r="I24" s="37">
        <v>4459</v>
      </c>
      <c r="J24" s="37"/>
      <c r="K24" s="37">
        <v>2</v>
      </c>
      <c r="L24" s="37"/>
      <c r="M24" s="37">
        <v>0</v>
      </c>
      <c r="N24" s="37"/>
      <c r="O24" s="37">
        <v>1</v>
      </c>
      <c r="P24" s="37"/>
      <c r="Q24" s="37">
        <v>0</v>
      </c>
      <c r="R24" s="103"/>
      <c r="S24" s="37">
        <v>46</v>
      </c>
      <c r="T24" s="37"/>
      <c r="U24" s="37">
        <v>0</v>
      </c>
      <c r="V24" s="37"/>
      <c r="W24" s="37">
        <v>-26</v>
      </c>
      <c r="X24" s="29"/>
      <c r="Y24" s="37">
        <f t="shared" si="1"/>
        <v>7369</v>
      </c>
      <c r="Z24" s="37"/>
      <c r="AA24" s="37">
        <v>7267</v>
      </c>
    </row>
    <row r="25" spans="2:27" ht="13.5" customHeight="1">
      <c r="B25" s="29" t="s">
        <v>158</v>
      </c>
      <c r="C25" s="29"/>
      <c r="D25" s="37"/>
      <c r="E25" s="37">
        <v>801</v>
      </c>
      <c r="F25" s="37"/>
      <c r="G25" s="37">
        <v>497</v>
      </c>
      <c r="H25" s="28"/>
      <c r="I25" s="37">
        <v>5593</v>
      </c>
      <c r="J25" s="37"/>
      <c r="K25" s="37">
        <v>9</v>
      </c>
      <c r="L25" s="37"/>
      <c r="M25" s="37">
        <v>38</v>
      </c>
      <c r="N25" s="37"/>
      <c r="O25" s="37">
        <v>0</v>
      </c>
      <c r="P25" s="37"/>
      <c r="Q25" s="37">
        <v>0</v>
      </c>
      <c r="R25" s="103"/>
      <c r="S25" s="37">
        <v>8</v>
      </c>
      <c r="T25" s="37"/>
      <c r="U25" s="37">
        <v>3</v>
      </c>
      <c r="V25" s="37"/>
      <c r="W25" s="37">
        <v>3</v>
      </c>
      <c r="X25" s="29"/>
      <c r="Y25" s="37">
        <f t="shared" si="1"/>
        <v>6952</v>
      </c>
      <c r="Z25" s="37"/>
      <c r="AA25" s="37">
        <v>6461</v>
      </c>
    </row>
    <row r="26" spans="2:27" ht="13.5" customHeight="1">
      <c r="B26" s="29" t="s">
        <v>159</v>
      </c>
      <c r="C26" s="29"/>
      <c r="D26" s="37"/>
      <c r="E26" s="37">
        <v>532</v>
      </c>
      <c r="F26" s="37"/>
      <c r="G26" s="37">
        <v>3437</v>
      </c>
      <c r="H26" s="28"/>
      <c r="I26" s="37">
        <v>950</v>
      </c>
      <c r="J26" s="37"/>
      <c r="K26" s="37">
        <v>3</v>
      </c>
      <c r="L26" s="37"/>
      <c r="M26" s="37">
        <v>2069</v>
      </c>
      <c r="N26" s="37"/>
      <c r="O26" s="37">
        <v>0</v>
      </c>
      <c r="P26" s="37"/>
      <c r="Q26" s="37">
        <v>6</v>
      </c>
      <c r="R26" s="103"/>
      <c r="S26" s="37">
        <v>51</v>
      </c>
      <c r="T26" s="37"/>
      <c r="U26" s="37">
        <v>4139</v>
      </c>
      <c r="V26" s="37"/>
      <c r="W26" s="37">
        <v>216</v>
      </c>
      <c r="X26" s="29"/>
      <c r="Y26" s="37">
        <f t="shared" si="1"/>
        <v>11403</v>
      </c>
      <c r="Z26" s="37"/>
      <c r="AA26" s="37">
        <v>3542</v>
      </c>
    </row>
    <row r="27" spans="2:27" ht="13.5" customHeight="1">
      <c r="B27" s="29" t="s">
        <v>160</v>
      </c>
      <c r="C27" s="29"/>
      <c r="D27" s="37"/>
      <c r="E27" s="37">
        <v>33</v>
      </c>
      <c r="F27" s="37"/>
      <c r="G27" s="37">
        <v>352</v>
      </c>
      <c r="H27" s="28"/>
      <c r="I27" s="37">
        <v>75</v>
      </c>
      <c r="J27" s="37"/>
      <c r="K27" s="37">
        <v>1</v>
      </c>
      <c r="L27" s="37"/>
      <c r="M27" s="37">
        <v>0</v>
      </c>
      <c r="N27" s="37"/>
      <c r="O27" s="37">
        <v>0</v>
      </c>
      <c r="P27" s="37"/>
      <c r="Q27" s="37">
        <v>0</v>
      </c>
      <c r="R27" s="37"/>
      <c r="S27" s="37">
        <v>13</v>
      </c>
      <c r="T27" s="37"/>
      <c r="U27" s="37">
        <v>11</v>
      </c>
      <c r="V27" s="37"/>
      <c r="W27" s="37">
        <v>28</v>
      </c>
      <c r="X27" s="29"/>
      <c r="Y27" s="37">
        <f t="shared" si="1"/>
        <v>513</v>
      </c>
      <c r="Z27" s="37"/>
      <c r="AA27" s="37">
        <v>130</v>
      </c>
    </row>
    <row r="28" spans="2:27" ht="13.5" customHeight="1">
      <c r="B28" s="29" t="s">
        <v>161</v>
      </c>
      <c r="C28" s="29"/>
      <c r="D28" s="37"/>
      <c r="E28" s="37">
        <v>0</v>
      </c>
      <c r="F28" s="37"/>
      <c r="G28" s="37">
        <v>279</v>
      </c>
      <c r="H28" s="28"/>
      <c r="I28" s="37">
        <v>7</v>
      </c>
      <c r="J28" s="37"/>
      <c r="K28" s="37">
        <v>0</v>
      </c>
      <c r="L28" s="37"/>
      <c r="M28" s="37">
        <v>10</v>
      </c>
      <c r="N28" s="37"/>
      <c r="O28" s="37">
        <v>0</v>
      </c>
      <c r="P28" s="37"/>
      <c r="Q28" s="37">
        <v>0</v>
      </c>
      <c r="R28" s="37"/>
      <c r="S28" s="37">
        <v>0</v>
      </c>
      <c r="T28" s="37"/>
      <c r="U28" s="37">
        <v>20</v>
      </c>
      <c r="V28" s="37"/>
      <c r="W28" s="37">
        <v>1</v>
      </c>
      <c r="X28" s="29"/>
      <c r="Y28" s="37">
        <f t="shared" si="1"/>
        <v>317</v>
      </c>
      <c r="Z28" s="37"/>
      <c r="AA28" s="37">
        <v>191</v>
      </c>
    </row>
    <row r="29" spans="2:27" ht="13.5" customHeight="1">
      <c r="B29" s="29" t="s">
        <v>162</v>
      </c>
      <c r="C29" s="29"/>
      <c r="D29" s="37"/>
      <c r="E29" s="37">
        <v>122</v>
      </c>
      <c r="F29" s="37"/>
      <c r="G29" s="37">
        <v>49</v>
      </c>
      <c r="H29" s="28"/>
      <c r="I29" s="37">
        <v>318</v>
      </c>
      <c r="J29" s="37"/>
      <c r="K29" s="37">
        <v>0</v>
      </c>
      <c r="L29" s="37"/>
      <c r="M29" s="37">
        <v>8</v>
      </c>
      <c r="N29" s="37"/>
      <c r="O29" s="37">
        <v>0</v>
      </c>
      <c r="P29" s="37"/>
      <c r="Q29" s="37">
        <v>1250</v>
      </c>
      <c r="R29" s="37"/>
      <c r="S29" s="37">
        <v>14</v>
      </c>
      <c r="T29" s="37"/>
      <c r="U29" s="37">
        <v>29</v>
      </c>
      <c r="V29" s="37"/>
      <c r="W29" s="37">
        <v>0</v>
      </c>
      <c r="X29" s="29"/>
      <c r="Y29" s="37">
        <f t="shared" si="1"/>
        <v>1790</v>
      </c>
      <c r="Z29" s="37"/>
      <c r="AA29" s="37">
        <v>820</v>
      </c>
    </row>
    <row r="30" spans="2:27" ht="13.5" customHeight="1">
      <c r="B30" s="29" t="s">
        <v>163</v>
      </c>
      <c r="C30" s="29"/>
      <c r="D30" s="37"/>
      <c r="E30" s="37">
        <v>920</v>
      </c>
      <c r="F30" s="37"/>
      <c r="G30" s="37">
        <v>338</v>
      </c>
      <c r="H30" s="28"/>
      <c r="I30" s="37">
        <v>623</v>
      </c>
      <c r="J30" s="37"/>
      <c r="K30" s="37">
        <v>3</v>
      </c>
      <c r="L30" s="37"/>
      <c r="M30" s="37">
        <v>34</v>
      </c>
      <c r="N30" s="37"/>
      <c r="O30" s="37">
        <v>0</v>
      </c>
      <c r="P30" s="37"/>
      <c r="Q30" s="37">
        <v>0</v>
      </c>
      <c r="R30" s="37"/>
      <c r="S30" s="37">
        <v>317</v>
      </c>
      <c r="T30" s="37"/>
      <c r="U30" s="37">
        <v>71</v>
      </c>
      <c r="V30" s="37"/>
      <c r="W30" s="37">
        <v>2</v>
      </c>
      <c r="X30" s="29"/>
      <c r="Y30" s="37">
        <f t="shared" si="1"/>
        <v>2308</v>
      </c>
      <c r="Z30" s="37"/>
      <c r="AA30" s="37">
        <v>862</v>
      </c>
    </row>
    <row r="31" spans="2:28" ht="13.5" customHeight="1">
      <c r="B31" s="29" t="s">
        <v>164</v>
      </c>
      <c r="C31" s="29"/>
      <c r="D31" s="37"/>
      <c r="E31" s="37">
        <v>103</v>
      </c>
      <c r="F31" s="37"/>
      <c r="G31" s="37">
        <v>40</v>
      </c>
      <c r="H31" s="28"/>
      <c r="I31" s="37">
        <v>553</v>
      </c>
      <c r="J31" s="37"/>
      <c r="K31" s="37">
        <v>0</v>
      </c>
      <c r="L31" s="37"/>
      <c r="M31" s="37">
        <v>8</v>
      </c>
      <c r="N31" s="37"/>
      <c r="O31" s="37">
        <v>0</v>
      </c>
      <c r="P31" s="37"/>
      <c r="Q31" s="37">
        <v>244</v>
      </c>
      <c r="R31" s="37"/>
      <c r="S31" s="37">
        <v>467</v>
      </c>
      <c r="T31" s="37"/>
      <c r="U31" s="37">
        <v>1</v>
      </c>
      <c r="V31" s="37"/>
      <c r="W31" s="37">
        <v>0</v>
      </c>
      <c r="X31" s="29"/>
      <c r="Y31" s="37">
        <f t="shared" si="1"/>
        <v>1416</v>
      </c>
      <c r="Z31" s="37"/>
      <c r="AA31" s="37">
        <v>944</v>
      </c>
      <c r="AB31" s="22"/>
    </row>
    <row r="32" spans="1:28" s="5" customFormat="1" ht="13.5" customHeight="1">
      <c r="A32" s="2"/>
      <c r="B32" s="33" t="s">
        <v>165</v>
      </c>
      <c r="C32" s="33"/>
      <c r="D32" s="39"/>
      <c r="E32" s="37">
        <v>59</v>
      </c>
      <c r="F32" s="37"/>
      <c r="G32" s="37">
        <v>1</v>
      </c>
      <c r="H32" s="28"/>
      <c r="I32" s="37">
        <v>219</v>
      </c>
      <c r="J32" s="37"/>
      <c r="K32" s="37">
        <v>3</v>
      </c>
      <c r="L32" s="37"/>
      <c r="M32" s="37">
        <v>0</v>
      </c>
      <c r="N32" s="37"/>
      <c r="O32" s="37">
        <v>0</v>
      </c>
      <c r="P32" s="37"/>
      <c r="Q32" s="37">
        <v>7202</v>
      </c>
      <c r="R32" s="37"/>
      <c r="S32" s="37">
        <v>612</v>
      </c>
      <c r="T32" s="37"/>
      <c r="U32" s="37">
        <v>166</v>
      </c>
      <c r="V32" s="37"/>
      <c r="W32" s="37">
        <v>0</v>
      </c>
      <c r="X32" s="33"/>
      <c r="Y32" s="37">
        <f t="shared" si="1"/>
        <v>8262</v>
      </c>
      <c r="Z32" s="37"/>
      <c r="AA32" s="37">
        <v>574</v>
      </c>
      <c r="AB32" s="2"/>
    </row>
    <row r="33" s="3" customFormat="1" ht="12" customHeight="1">
      <c r="AB33" s="2"/>
    </row>
    <row r="34" spans="2:28" s="20" customFormat="1" ht="15" customHeight="1">
      <c r="B34" s="97" t="s">
        <v>167</v>
      </c>
      <c r="C34" s="11"/>
      <c r="D34" s="98"/>
      <c r="E34" s="98">
        <f>SUM(E35:E44)</f>
        <v>10060</v>
      </c>
      <c r="F34" s="98"/>
      <c r="G34" s="98">
        <f>SUM(G35:G44)</f>
        <v>8918</v>
      </c>
      <c r="H34" s="98"/>
      <c r="I34" s="98">
        <f>SUM(I35:I44)</f>
        <v>34758</v>
      </c>
      <c r="J34" s="98"/>
      <c r="K34" s="98">
        <f>SUM(K35:K44)</f>
        <v>52</v>
      </c>
      <c r="L34" s="98"/>
      <c r="M34" s="98">
        <f>SUM(M35:M44)</f>
        <v>1542</v>
      </c>
      <c r="N34" s="98"/>
      <c r="O34" s="98">
        <f>SUM(O35:O44)</f>
        <v>2414</v>
      </c>
      <c r="P34" s="98"/>
      <c r="Q34" s="98">
        <f>SUM(Q35:Q44)</f>
        <v>12277</v>
      </c>
      <c r="R34" s="98"/>
      <c r="S34" s="98">
        <f>SUM(S35:S44)</f>
        <v>4081</v>
      </c>
      <c r="T34" s="98"/>
      <c r="U34" s="98">
        <f>SUM(U35:U44)</f>
        <v>6203</v>
      </c>
      <c r="V34" s="98"/>
      <c r="W34" s="98">
        <f>SUM(W35:W44)</f>
        <v>161</v>
      </c>
      <c r="X34" s="11"/>
      <c r="Y34" s="98">
        <f>SUM(Y35:Y44)</f>
        <v>80466</v>
      </c>
      <c r="Z34" s="98"/>
      <c r="AA34" s="98">
        <f>SUM(AA35:AA44)</f>
        <v>56541</v>
      </c>
      <c r="AB34" s="2"/>
    </row>
    <row r="35" spans="2:27" ht="13.5" customHeight="1">
      <c r="B35" s="29" t="s">
        <v>156</v>
      </c>
      <c r="C35" s="29"/>
      <c r="D35" s="37"/>
      <c r="E35" s="37">
        <v>1114</v>
      </c>
      <c r="F35" s="37"/>
      <c r="G35" s="37">
        <v>409</v>
      </c>
      <c r="H35" s="28"/>
      <c r="I35" s="37">
        <v>877</v>
      </c>
      <c r="J35" s="37"/>
      <c r="K35" s="37">
        <v>13</v>
      </c>
      <c r="L35" s="37"/>
      <c r="M35" s="37">
        <v>14</v>
      </c>
      <c r="N35" s="37"/>
      <c r="O35" s="37">
        <v>2414</v>
      </c>
      <c r="P35" s="37"/>
      <c r="Q35" s="37">
        <v>0</v>
      </c>
      <c r="R35" s="103"/>
      <c r="S35" s="37">
        <v>2934</v>
      </c>
      <c r="T35" s="37"/>
      <c r="U35" s="37">
        <v>1933</v>
      </c>
      <c r="V35" s="37"/>
      <c r="W35" s="37">
        <v>5</v>
      </c>
      <c r="X35" s="29"/>
      <c r="Y35" s="37">
        <f aca="true" t="shared" si="2" ref="Y35:Y44">SUM(E35:W35)</f>
        <v>9713</v>
      </c>
      <c r="Z35" s="37"/>
      <c r="AA35" s="37">
        <v>2046</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430</v>
      </c>
      <c r="F37" s="37"/>
      <c r="G37" s="37">
        <v>219</v>
      </c>
      <c r="H37" s="28"/>
      <c r="I37" s="37">
        <v>1399</v>
      </c>
      <c r="J37" s="37"/>
      <c r="K37" s="37">
        <v>0</v>
      </c>
      <c r="L37" s="37"/>
      <c r="M37" s="37">
        <v>3</v>
      </c>
      <c r="N37" s="37"/>
      <c r="O37" s="37">
        <v>0</v>
      </c>
      <c r="P37" s="37"/>
      <c r="Q37" s="37">
        <v>0</v>
      </c>
      <c r="R37" s="103"/>
      <c r="S37" s="37">
        <v>38</v>
      </c>
      <c r="T37" s="37"/>
      <c r="U37" s="37">
        <v>14</v>
      </c>
      <c r="V37" s="37"/>
      <c r="W37" s="37">
        <v>2</v>
      </c>
      <c r="X37" s="29"/>
      <c r="Y37" s="37">
        <f t="shared" si="2"/>
        <v>2105</v>
      </c>
      <c r="Z37" s="37"/>
      <c r="AA37" s="37">
        <v>1900</v>
      </c>
    </row>
    <row r="38" spans="2:27" ht="13.5" customHeight="1">
      <c r="B38" s="29" t="s">
        <v>159</v>
      </c>
      <c r="C38" s="29"/>
      <c r="D38" s="37"/>
      <c r="E38" s="37">
        <v>1037</v>
      </c>
      <c r="F38" s="37"/>
      <c r="G38" s="37">
        <v>4118</v>
      </c>
      <c r="H38" s="28"/>
      <c r="I38" s="37">
        <v>1688</v>
      </c>
      <c r="J38" s="37"/>
      <c r="K38" s="37">
        <v>14</v>
      </c>
      <c r="L38" s="37"/>
      <c r="M38" s="37">
        <v>1395</v>
      </c>
      <c r="N38" s="37"/>
      <c r="O38" s="37">
        <v>0</v>
      </c>
      <c r="P38" s="37"/>
      <c r="Q38" s="37">
        <v>0</v>
      </c>
      <c r="R38" s="103"/>
      <c r="S38" s="37">
        <v>290</v>
      </c>
      <c r="T38" s="37"/>
      <c r="U38" s="37">
        <v>3317</v>
      </c>
      <c r="V38" s="37"/>
      <c r="W38" s="37">
        <v>86</v>
      </c>
      <c r="X38" s="29"/>
      <c r="Y38" s="37">
        <f t="shared" si="2"/>
        <v>11945</v>
      </c>
      <c r="Z38" s="37"/>
      <c r="AA38" s="37">
        <v>3263</v>
      </c>
    </row>
    <row r="39" spans="2:27" ht="13.5" customHeight="1">
      <c r="B39" s="29" t="s">
        <v>160</v>
      </c>
      <c r="C39" s="29"/>
      <c r="D39" s="37"/>
      <c r="E39" s="37">
        <v>308</v>
      </c>
      <c r="F39" s="37"/>
      <c r="G39" s="37">
        <v>693</v>
      </c>
      <c r="H39" s="28"/>
      <c r="I39" s="37">
        <v>308</v>
      </c>
      <c r="J39" s="37"/>
      <c r="K39" s="37">
        <v>1</v>
      </c>
      <c r="L39" s="37"/>
      <c r="M39" s="37">
        <v>9</v>
      </c>
      <c r="N39" s="37"/>
      <c r="O39" s="37">
        <v>0</v>
      </c>
      <c r="P39" s="37"/>
      <c r="Q39" s="37">
        <v>0</v>
      </c>
      <c r="R39" s="37"/>
      <c r="S39" s="37">
        <v>12</v>
      </c>
      <c r="T39" s="37"/>
      <c r="U39" s="37">
        <v>70</v>
      </c>
      <c r="V39" s="37"/>
      <c r="W39" s="37">
        <v>18</v>
      </c>
      <c r="X39" s="29"/>
      <c r="Y39" s="37">
        <f t="shared" si="2"/>
        <v>1419</v>
      </c>
      <c r="Z39" s="37"/>
      <c r="AA39" s="37">
        <v>621</v>
      </c>
    </row>
    <row r="40" spans="2:27" ht="13.5" customHeight="1">
      <c r="B40" s="29" t="s">
        <v>161</v>
      </c>
      <c r="C40" s="29"/>
      <c r="D40" s="37"/>
      <c r="E40" s="37">
        <v>109</v>
      </c>
      <c r="F40" s="37"/>
      <c r="G40" s="37">
        <v>698</v>
      </c>
      <c r="H40" s="28"/>
      <c r="I40" s="37">
        <v>175</v>
      </c>
      <c r="J40" s="37"/>
      <c r="K40" s="37">
        <v>7</v>
      </c>
      <c r="L40" s="37"/>
      <c r="M40" s="37">
        <v>5</v>
      </c>
      <c r="N40" s="37"/>
      <c r="O40" s="37">
        <v>0</v>
      </c>
      <c r="P40" s="37"/>
      <c r="Q40" s="37">
        <v>0</v>
      </c>
      <c r="R40" s="37"/>
      <c r="S40" s="37">
        <v>1</v>
      </c>
      <c r="T40" s="37"/>
      <c r="U40" s="37">
        <v>611</v>
      </c>
      <c r="V40" s="37"/>
      <c r="W40" s="37">
        <v>46</v>
      </c>
      <c r="X40" s="29"/>
      <c r="Y40" s="37">
        <f t="shared" si="2"/>
        <v>1652</v>
      </c>
      <c r="Z40" s="37"/>
      <c r="AA40" s="37">
        <v>607</v>
      </c>
    </row>
    <row r="41" spans="2:27" ht="13.5" customHeight="1">
      <c r="B41" s="29" t="s">
        <v>162</v>
      </c>
      <c r="C41" s="29"/>
      <c r="D41" s="37"/>
      <c r="E41" s="37">
        <v>3510</v>
      </c>
      <c r="F41" s="37"/>
      <c r="G41" s="37">
        <v>653</v>
      </c>
      <c r="H41" s="28"/>
      <c r="I41" s="37">
        <v>8929</v>
      </c>
      <c r="J41" s="37"/>
      <c r="K41" s="37">
        <v>7</v>
      </c>
      <c r="L41" s="37"/>
      <c r="M41" s="37">
        <v>1</v>
      </c>
      <c r="N41" s="37"/>
      <c r="O41" s="37">
        <v>0</v>
      </c>
      <c r="P41" s="37"/>
      <c r="Q41" s="37">
        <v>7293</v>
      </c>
      <c r="R41" s="37"/>
      <c r="S41" s="37">
        <v>78</v>
      </c>
      <c r="T41" s="37"/>
      <c r="U41" s="37">
        <v>12</v>
      </c>
      <c r="V41" s="37"/>
      <c r="W41" s="37">
        <v>0</v>
      </c>
      <c r="X41" s="29"/>
      <c r="Y41" s="37">
        <f t="shared" si="2"/>
        <v>20483</v>
      </c>
      <c r="Z41" s="37"/>
      <c r="AA41" s="37">
        <v>19837</v>
      </c>
    </row>
    <row r="42" spans="2:27" ht="13.5" customHeight="1">
      <c r="B42" s="29" t="s">
        <v>163</v>
      </c>
      <c r="C42" s="29"/>
      <c r="D42" s="37"/>
      <c r="E42" s="37">
        <v>1146</v>
      </c>
      <c r="F42" s="37"/>
      <c r="G42" s="37">
        <v>446</v>
      </c>
      <c r="H42" s="28"/>
      <c r="I42" s="37">
        <v>736</v>
      </c>
      <c r="J42" s="37"/>
      <c r="K42" s="37">
        <v>5</v>
      </c>
      <c r="L42" s="37"/>
      <c r="M42" s="37">
        <v>89</v>
      </c>
      <c r="N42" s="37"/>
      <c r="O42" s="37">
        <v>0</v>
      </c>
      <c r="P42" s="37"/>
      <c r="Q42" s="37">
        <v>8</v>
      </c>
      <c r="R42" s="37"/>
      <c r="S42" s="37">
        <v>193</v>
      </c>
      <c r="T42" s="37"/>
      <c r="U42" s="37">
        <v>129</v>
      </c>
      <c r="V42" s="37"/>
      <c r="W42" s="37">
        <v>12</v>
      </c>
      <c r="X42" s="29"/>
      <c r="Y42" s="37">
        <f t="shared" si="2"/>
        <v>2764</v>
      </c>
      <c r="Z42" s="37"/>
      <c r="AA42" s="37">
        <v>1542</v>
      </c>
    </row>
    <row r="43" spans="2:27" ht="13.5" customHeight="1">
      <c r="B43" s="29" t="s">
        <v>164</v>
      </c>
      <c r="C43" s="29"/>
      <c r="D43" s="37"/>
      <c r="E43" s="37">
        <v>1729</v>
      </c>
      <c r="F43" s="37"/>
      <c r="G43" s="37">
        <v>1552</v>
      </c>
      <c r="H43" s="28"/>
      <c r="I43" s="37">
        <v>19486</v>
      </c>
      <c r="J43" s="37"/>
      <c r="K43" s="37">
        <v>3</v>
      </c>
      <c r="L43" s="37"/>
      <c r="M43" s="37">
        <v>12</v>
      </c>
      <c r="N43" s="37"/>
      <c r="O43" s="37">
        <v>0</v>
      </c>
      <c r="P43" s="37"/>
      <c r="Q43" s="37">
        <v>3513</v>
      </c>
      <c r="R43" s="37"/>
      <c r="S43" s="37">
        <v>283</v>
      </c>
      <c r="T43" s="37"/>
      <c r="U43" s="37">
        <v>29</v>
      </c>
      <c r="V43" s="37"/>
      <c r="W43" s="37">
        <v>-8</v>
      </c>
      <c r="X43" s="29"/>
      <c r="Y43" s="37">
        <f t="shared" si="2"/>
        <v>26599</v>
      </c>
      <c r="Z43" s="37"/>
      <c r="AA43" s="37">
        <v>24472</v>
      </c>
    </row>
    <row r="44" spans="1:28" s="5" customFormat="1" ht="13.5" customHeight="1">
      <c r="A44" s="2"/>
      <c r="B44" s="33" t="s">
        <v>165</v>
      </c>
      <c r="C44" s="33"/>
      <c r="D44" s="39"/>
      <c r="E44" s="37">
        <v>677</v>
      </c>
      <c r="F44" s="37"/>
      <c r="G44" s="37">
        <v>130</v>
      </c>
      <c r="H44" s="28"/>
      <c r="I44" s="37">
        <v>1160</v>
      </c>
      <c r="J44" s="37"/>
      <c r="K44" s="37">
        <v>2</v>
      </c>
      <c r="L44" s="37"/>
      <c r="M44" s="37">
        <v>14</v>
      </c>
      <c r="N44" s="37"/>
      <c r="O44" s="37">
        <v>0</v>
      </c>
      <c r="P44" s="37"/>
      <c r="Q44" s="37">
        <v>1463</v>
      </c>
      <c r="R44" s="37"/>
      <c r="S44" s="37">
        <v>252</v>
      </c>
      <c r="T44" s="37"/>
      <c r="U44" s="37">
        <v>88</v>
      </c>
      <c r="V44" s="37"/>
      <c r="W44" s="37">
        <v>0</v>
      </c>
      <c r="X44" s="33"/>
      <c r="Y44" s="37">
        <f t="shared" si="2"/>
        <v>3786</v>
      </c>
      <c r="Z44" s="37"/>
      <c r="AA44" s="37">
        <v>2253</v>
      </c>
      <c r="AB44" s="2"/>
    </row>
    <row r="45" s="3" customFormat="1" ht="12" customHeight="1">
      <c r="AB45" s="2"/>
    </row>
    <row r="46" spans="2:28" s="20" customFormat="1" ht="15" customHeight="1">
      <c r="B46" s="97" t="s">
        <v>168</v>
      </c>
      <c r="C46" s="11"/>
      <c r="D46" s="98"/>
      <c r="E46" s="98">
        <f>SUM(E47:E56)</f>
        <v>9925</v>
      </c>
      <c r="F46" s="98"/>
      <c r="G46" s="98">
        <f>SUM(G47:G56)</f>
        <v>7037</v>
      </c>
      <c r="H46" s="98"/>
      <c r="I46" s="98">
        <f>SUM(I47:I56)</f>
        <v>11918</v>
      </c>
      <c r="J46" s="98"/>
      <c r="K46" s="98">
        <f>SUM(K47:K56)</f>
        <v>2</v>
      </c>
      <c r="L46" s="98"/>
      <c r="M46" s="98">
        <f>SUM(M47:M56)</f>
        <v>960</v>
      </c>
      <c r="N46" s="98"/>
      <c r="O46" s="98">
        <f>SUM(O47:O56)</f>
        <v>1126</v>
      </c>
      <c r="P46" s="98"/>
      <c r="Q46" s="98">
        <f>SUM(Q47:Q56)</f>
        <v>549</v>
      </c>
      <c r="R46" s="98"/>
      <c r="S46" s="98">
        <f>SUM(S47:S56)</f>
        <v>7998</v>
      </c>
      <c r="T46" s="98"/>
      <c r="U46" s="98">
        <f>SUM(U47:U56)</f>
        <v>852</v>
      </c>
      <c r="V46" s="98"/>
      <c r="W46" s="98">
        <f>SUM(W47:W56)</f>
        <v>98</v>
      </c>
      <c r="X46" s="11"/>
      <c r="Y46" s="98">
        <f>SUM(Y47:Y56)</f>
        <v>40465</v>
      </c>
      <c r="Z46" s="98"/>
      <c r="AA46" s="98">
        <f>SUM(AA47:AA56)</f>
        <v>21407</v>
      </c>
      <c r="AB46" s="2"/>
    </row>
    <row r="47" spans="2:27" ht="13.5" customHeight="1">
      <c r="B47" s="29" t="s">
        <v>156</v>
      </c>
      <c r="C47" s="29"/>
      <c r="D47" s="37"/>
      <c r="E47" s="37">
        <v>1915</v>
      </c>
      <c r="F47" s="37"/>
      <c r="G47" s="37">
        <v>685</v>
      </c>
      <c r="H47" s="28"/>
      <c r="I47" s="37">
        <v>3333</v>
      </c>
      <c r="J47" s="37"/>
      <c r="K47" s="37">
        <v>2</v>
      </c>
      <c r="L47" s="37"/>
      <c r="M47" s="37">
        <v>71</v>
      </c>
      <c r="N47" s="37"/>
      <c r="O47" s="37">
        <v>1125</v>
      </c>
      <c r="P47" s="37"/>
      <c r="Q47" s="37">
        <v>0</v>
      </c>
      <c r="R47" s="103"/>
      <c r="S47" s="37">
        <v>6866</v>
      </c>
      <c r="T47" s="37"/>
      <c r="U47" s="37">
        <v>252</v>
      </c>
      <c r="V47" s="37"/>
      <c r="W47" s="37">
        <v>10</v>
      </c>
      <c r="X47" s="29"/>
      <c r="Y47" s="37">
        <f aca="true" t="shared" si="3" ref="Y47:Y56">SUM(E47:W47)</f>
        <v>14259</v>
      </c>
      <c r="Z47" s="37"/>
      <c r="AA47" s="37">
        <v>5197</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411</v>
      </c>
      <c r="F49" s="37"/>
      <c r="G49" s="37">
        <v>171</v>
      </c>
      <c r="H49" s="28"/>
      <c r="I49" s="37">
        <v>3166</v>
      </c>
      <c r="J49" s="37"/>
      <c r="K49" s="37">
        <v>0</v>
      </c>
      <c r="L49" s="37"/>
      <c r="M49" s="37">
        <v>60</v>
      </c>
      <c r="N49" s="37"/>
      <c r="O49" s="37">
        <v>0</v>
      </c>
      <c r="P49" s="37"/>
      <c r="Q49" s="37">
        <v>0</v>
      </c>
      <c r="R49" s="103"/>
      <c r="S49" s="37">
        <v>6</v>
      </c>
      <c r="T49" s="37"/>
      <c r="U49" s="37">
        <v>0</v>
      </c>
      <c r="V49" s="37"/>
      <c r="W49" s="37">
        <v>0</v>
      </c>
      <c r="X49" s="29"/>
      <c r="Y49" s="37">
        <f t="shared" si="3"/>
        <v>3814</v>
      </c>
      <c r="Z49" s="37"/>
      <c r="AA49" s="37">
        <v>3619</v>
      </c>
    </row>
    <row r="50" spans="2:27" ht="13.5" customHeight="1">
      <c r="B50" s="29" t="s">
        <v>159</v>
      </c>
      <c r="C50" s="29"/>
      <c r="D50" s="37"/>
      <c r="E50" s="37">
        <v>901</v>
      </c>
      <c r="F50" s="37"/>
      <c r="G50" s="37">
        <v>2248</v>
      </c>
      <c r="H50" s="28"/>
      <c r="I50" s="37">
        <v>983</v>
      </c>
      <c r="J50" s="37"/>
      <c r="K50" s="37">
        <v>0</v>
      </c>
      <c r="L50" s="37"/>
      <c r="M50" s="37">
        <v>371</v>
      </c>
      <c r="N50" s="37"/>
      <c r="O50" s="37">
        <v>0</v>
      </c>
      <c r="P50" s="37"/>
      <c r="Q50" s="37">
        <v>0</v>
      </c>
      <c r="R50" s="103"/>
      <c r="S50" s="37">
        <v>148</v>
      </c>
      <c r="T50" s="37"/>
      <c r="U50" s="37">
        <v>165</v>
      </c>
      <c r="V50" s="37"/>
      <c r="W50" s="37">
        <v>60</v>
      </c>
      <c r="X50" s="29"/>
      <c r="Y50" s="37">
        <f t="shared" si="3"/>
        <v>4876</v>
      </c>
      <c r="Z50" s="37"/>
      <c r="AA50" s="37">
        <v>2175</v>
      </c>
    </row>
    <row r="51" spans="2:27" ht="13.5" customHeight="1">
      <c r="B51" s="29" t="s">
        <v>160</v>
      </c>
      <c r="C51" s="29"/>
      <c r="D51" s="37"/>
      <c r="E51" s="37">
        <v>2987</v>
      </c>
      <c r="F51" s="37"/>
      <c r="G51" s="37">
        <v>454</v>
      </c>
      <c r="H51" s="28"/>
      <c r="I51" s="37">
        <v>327</v>
      </c>
      <c r="J51" s="37"/>
      <c r="K51" s="37">
        <v>0</v>
      </c>
      <c r="L51" s="37"/>
      <c r="M51" s="37">
        <v>90</v>
      </c>
      <c r="N51" s="37"/>
      <c r="O51" s="37">
        <v>1</v>
      </c>
      <c r="P51" s="37"/>
      <c r="Q51" s="37">
        <v>0</v>
      </c>
      <c r="R51" s="37"/>
      <c r="S51" s="37">
        <v>21</v>
      </c>
      <c r="T51" s="37"/>
      <c r="U51" s="37">
        <v>15</v>
      </c>
      <c r="V51" s="37"/>
      <c r="W51" s="37">
        <v>1</v>
      </c>
      <c r="X51" s="29"/>
      <c r="Y51" s="37">
        <f t="shared" si="3"/>
        <v>3896</v>
      </c>
      <c r="Z51" s="37"/>
      <c r="AA51" s="37">
        <v>1984</v>
      </c>
    </row>
    <row r="52" spans="2:27" ht="13.5" customHeight="1">
      <c r="B52" s="29" t="s">
        <v>161</v>
      </c>
      <c r="C52" s="29"/>
      <c r="D52" s="37"/>
      <c r="E52" s="37">
        <v>1371</v>
      </c>
      <c r="F52" s="37"/>
      <c r="G52" s="37">
        <v>2185</v>
      </c>
      <c r="H52" s="28"/>
      <c r="I52" s="37">
        <v>978</v>
      </c>
      <c r="J52" s="37"/>
      <c r="K52" s="37">
        <v>0</v>
      </c>
      <c r="L52" s="37"/>
      <c r="M52" s="37">
        <v>149</v>
      </c>
      <c r="N52" s="37"/>
      <c r="O52" s="37">
        <v>0</v>
      </c>
      <c r="P52" s="37"/>
      <c r="Q52" s="37">
        <v>0</v>
      </c>
      <c r="R52" s="37"/>
      <c r="S52" s="37">
        <v>39</v>
      </c>
      <c r="T52" s="37"/>
      <c r="U52" s="37">
        <v>269</v>
      </c>
      <c r="V52" s="37"/>
      <c r="W52" s="37">
        <v>22</v>
      </c>
      <c r="X52" s="29"/>
      <c r="Y52" s="37">
        <f t="shared" si="3"/>
        <v>5013</v>
      </c>
      <c r="Z52" s="37"/>
      <c r="AA52" s="37">
        <v>2477</v>
      </c>
    </row>
    <row r="53" spans="2:27" ht="13.5" customHeight="1">
      <c r="B53" s="29" t="s">
        <v>162</v>
      </c>
      <c r="C53" s="29"/>
      <c r="D53" s="37"/>
      <c r="E53" s="37">
        <v>169</v>
      </c>
      <c r="F53" s="37"/>
      <c r="G53" s="37">
        <v>48</v>
      </c>
      <c r="H53" s="28"/>
      <c r="I53" s="37">
        <v>459</v>
      </c>
      <c r="J53" s="37"/>
      <c r="K53" s="37">
        <v>0</v>
      </c>
      <c r="L53" s="37"/>
      <c r="M53" s="37">
        <v>1</v>
      </c>
      <c r="N53" s="37"/>
      <c r="O53" s="37">
        <v>0</v>
      </c>
      <c r="P53" s="37"/>
      <c r="Q53" s="37">
        <v>0</v>
      </c>
      <c r="R53" s="37"/>
      <c r="S53" s="37">
        <v>56</v>
      </c>
      <c r="T53" s="37"/>
      <c r="U53" s="37">
        <v>0</v>
      </c>
      <c r="V53" s="37"/>
      <c r="W53" s="37">
        <v>0</v>
      </c>
      <c r="X53" s="29"/>
      <c r="Y53" s="37">
        <f t="shared" si="3"/>
        <v>733</v>
      </c>
      <c r="Z53" s="37"/>
      <c r="AA53" s="37">
        <v>677</v>
      </c>
    </row>
    <row r="54" spans="2:27" ht="13.5" customHeight="1">
      <c r="B54" s="29" t="s">
        <v>163</v>
      </c>
      <c r="C54" s="29"/>
      <c r="D54" s="37"/>
      <c r="E54" s="37">
        <v>1013</v>
      </c>
      <c r="F54" s="37"/>
      <c r="G54" s="37">
        <v>967</v>
      </c>
      <c r="H54" s="28"/>
      <c r="I54" s="37">
        <v>1117</v>
      </c>
      <c r="J54" s="37"/>
      <c r="K54" s="37">
        <v>0</v>
      </c>
      <c r="L54" s="37"/>
      <c r="M54" s="37">
        <v>169</v>
      </c>
      <c r="N54" s="37"/>
      <c r="O54" s="37">
        <v>0</v>
      </c>
      <c r="P54" s="37"/>
      <c r="Q54" s="37">
        <v>19</v>
      </c>
      <c r="R54" s="37"/>
      <c r="S54" s="37">
        <v>524</v>
      </c>
      <c r="T54" s="37"/>
      <c r="U54" s="37">
        <v>139</v>
      </c>
      <c r="V54" s="37"/>
      <c r="W54" s="37">
        <v>5</v>
      </c>
      <c r="X54" s="29"/>
      <c r="Y54" s="37">
        <f t="shared" si="3"/>
        <v>3953</v>
      </c>
      <c r="Z54" s="37"/>
      <c r="AA54" s="37">
        <v>2360</v>
      </c>
    </row>
    <row r="55" spans="2:27" ht="13.5" customHeight="1">
      <c r="B55" s="29" t="s">
        <v>164</v>
      </c>
      <c r="C55" s="29"/>
      <c r="D55" s="37"/>
      <c r="E55" s="37">
        <v>403</v>
      </c>
      <c r="F55" s="37"/>
      <c r="G55" s="37">
        <v>124</v>
      </c>
      <c r="H55" s="28"/>
      <c r="I55" s="37">
        <v>584</v>
      </c>
      <c r="J55" s="37"/>
      <c r="K55" s="37">
        <v>0</v>
      </c>
      <c r="L55" s="37"/>
      <c r="M55" s="37">
        <v>1</v>
      </c>
      <c r="N55" s="37"/>
      <c r="O55" s="37">
        <v>0</v>
      </c>
      <c r="P55" s="37"/>
      <c r="Q55" s="37">
        <v>7</v>
      </c>
      <c r="R55" s="37"/>
      <c r="S55" s="37">
        <v>59</v>
      </c>
      <c r="T55" s="37"/>
      <c r="U55" s="37">
        <v>3</v>
      </c>
      <c r="V55" s="37"/>
      <c r="W55" s="37">
        <v>0</v>
      </c>
      <c r="X55" s="29"/>
      <c r="Y55" s="37">
        <f t="shared" si="3"/>
        <v>1181</v>
      </c>
      <c r="Z55" s="37"/>
      <c r="AA55" s="37">
        <v>1065</v>
      </c>
    </row>
    <row r="56" spans="1:28" s="5" customFormat="1" ht="13.5" customHeight="1">
      <c r="A56" s="2"/>
      <c r="B56" s="33" t="s">
        <v>165</v>
      </c>
      <c r="C56" s="33"/>
      <c r="D56" s="39"/>
      <c r="E56" s="37">
        <v>755</v>
      </c>
      <c r="F56" s="37"/>
      <c r="G56" s="37">
        <v>155</v>
      </c>
      <c r="H56" s="28"/>
      <c r="I56" s="37">
        <v>971</v>
      </c>
      <c r="J56" s="37"/>
      <c r="K56" s="37">
        <v>0</v>
      </c>
      <c r="L56" s="37"/>
      <c r="M56" s="37">
        <v>48</v>
      </c>
      <c r="N56" s="37"/>
      <c r="O56" s="37">
        <v>0</v>
      </c>
      <c r="P56" s="37"/>
      <c r="Q56" s="37">
        <v>523</v>
      </c>
      <c r="R56" s="37"/>
      <c r="S56" s="37">
        <v>279</v>
      </c>
      <c r="T56" s="37"/>
      <c r="U56" s="37">
        <v>9</v>
      </c>
      <c r="V56" s="37"/>
      <c r="W56" s="37">
        <v>0</v>
      </c>
      <c r="X56" s="33"/>
      <c r="Y56" s="37">
        <f t="shared" si="3"/>
        <v>2740</v>
      </c>
      <c r="Z56" s="37"/>
      <c r="AA56" s="37">
        <v>1853</v>
      </c>
      <c r="AB56" s="2"/>
    </row>
    <row r="57" s="3" customFormat="1" ht="12" customHeight="1">
      <c r="AB57" s="2"/>
    </row>
    <row r="58" spans="2:28" s="20" customFormat="1" ht="15" customHeight="1">
      <c r="B58" s="97" t="s">
        <v>169</v>
      </c>
      <c r="C58" s="11"/>
      <c r="D58" s="98"/>
      <c r="E58" s="98">
        <f>SUM(E59:E68)</f>
        <v>3043</v>
      </c>
      <c r="F58" s="98"/>
      <c r="G58" s="98">
        <f>SUM(G59:G68)</f>
        <v>702</v>
      </c>
      <c r="H58" s="98"/>
      <c r="I58" s="98">
        <f>SUM(I59:I68)</f>
        <v>6803</v>
      </c>
      <c r="J58" s="98"/>
      <c r="K58" s="98">
        <f>SUM(K59:K68)</f>
        <v>15</v>
      </c>
      <c r="L58" s="98"/>
      <c r="M58" s="98">
        <f>SUM(M59:M68)</f>
        <v>2264</v>
      </c>
      <c r="N58" s="98"/>
      <c r="O58" s="98">
        <f>SUM(O59:O68)</f>
        <v>19</v>
      </c>
      <c r="P58" s="98"/>
      <c r="Q58" s="98">
        <f>SUM(Q59:Q68)</f>
        <v>74428</v>
      </c>
      <c r="R58" s="98"/>
      <c r="S58" s="98">
        <f>SUM(S59:S68)</f>
        <v>20719</v>
      </c>
      <c r="T58" s="98"/>
      <c r="U58" s="98">
        <f>SUM(U59:U68)</f>
        <v>84</v>
      </c>
      <c r="V58" s="98"/>
      <c r="W58" s="98">
        <f>SUM(W59:W68)</f>
        <v>20</v>
      </c>
      <c r="X58" s="11"/>
      <c r="Y58" s="98">
        <f>SUM(Y59:Y68)</f>
        <v>108097</v>
      </c>
      <c r="Z58" s="98"/>
      <c r="AA58" s="98">
        <f>SUM(AA59:AA68)</f>
        <v>13550</v>
      </c>
      <c r="AB58" s="2"/>
    </row>
    <row r="59" spans="2:27" ht="13.5" customHeight="1">
      <c r="B59" s="29" t="s">
        <v>156</v>
      </c>
      <c r="C59" s="29"/>
      <c r="D59" s="37"/>
      <c r="E59" s="37">
        <v>92</v>
      </c>
      <c r="F59" s="37"/>
      <c r="G59" s="37">
        <v>0</v>
      </c>
      <c r="H59" s="28"/>
      <c r="I59" s="37">
        <v>0</v>
      </c>
      <c r="J59" s="37"/>
      <c r="K59" s="37">
        <v>0</v>
      </c>
      <c r="L59" s="37"/>
      <c r="M59" s="37">
        <v>0</v>
      </c>
      <c r="N59" s="37"/>
      <c r="O59" s="37">
        <v>19</v>
      </c>
      <c r="P59" s="37"/>
      <c r="Q59" s="37">
        <v>0</v>
      </c>
      <c r="R59" s="103"/>
      <c r="S59" s="37">
        <v>20609</v>
      </c>
      <c r="T59" s="37"/>
      <c r="U59" s="37">
        <v>45</v>
      </c>
      <c r="V59" s="37"/>
      <c r="W59" s="37">
        <v>0</v>
      </c>
      <c r="X59" s="29"/>
      <c r="Y59" s="37">
        <f aca="true" t="shared" si="4" ref="Y59:Y68">SUM(E59:W59)</f>
        <v>20765</v>
      </c>
      <c r="Z59" s="37"/>
      <c r="AA59" s="37">
        <v>92</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76</v>
      </c>
      <c r="F62" s="37"/>
      <c r="G62" s="37">
        <v>23</v>
      </c>
      <c r="H62" s="28"/>
      <c r="I62" s="37">
        <v>209</v>
      </c>
      <c r="J62" s="37"/>
      <c r="K62" s="37">
        <v>1</v>
      </c>
      <c r="L62" s="37"/>
      <c r="M62" s="37">
        <v>2264</v>
      </c>
      <c r="N62" s="37"/>
      <c r="O62" s="37">
        <v>0</v>
      </c>
      <c r="P62" s="37"/>
      <c r="Q62" s="37">
        <v>195</v>
      </c>
      <c r="R62" s="103"/>
      <c r="S62" s="37">
        <v>83</v>
      </c>
      <c r="T62" s="37"/>
      <c r="U62" s="37">
        <v>38</v>
      </c>
      <c r="V62" s="37"/>
      <c r="W62" s="37">
        <v>0</v>
      </c>
      <c r="X62" s="29"/>
      <c r="Y62" s="37">
        <f t="shared" si="4"/>
        <v>2889</v>
      </c>
      <c r="Z62" s="37"/>
      <c r="AA62" s="37">
        <v>292</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2457</v>
      </c>
      <c r="F65" s="37"/>
      <c r="G65" s="37">
        <v>514</v>
      </c>
      <c r="H65" s="28"/>
      <c r="I65" s="37">
        <v>5462</v>
      </c>
      <c r="J65" s="37"/>
      <c r="K65" s="37">
        <v>9</v>
      </c>
      <c r="L65" s="37"/>
      <c r="M65" s="37">
        <v>0</v>
      </c>
      <c r="N65" s="37"/>
      <c r="O65" s="37">
        <v>0</v>
      </c>
      <c r="P65" s="37"/>
      <c r="Q65" s="37">
        <v>3487</v>
      </c>
      <c r="R65" s="37"/>
      <c r="S65" s="37">
        <v>3</v>
      </c>
      <c r="T65" s="37"/>
      <c r="U65" s="37">
        <v>0</v>
      </c>
      <c r="V65" s="37"/>
      <c r="W65" s="37">
        <v>8</v>
      </c>
      <c r="X65" s="29"/>
      <c r="Y65" s="37">
        <f t="shared" si="4"/>
        <v>11940</v>
      </c>
      <c r="Z65" s="37"/>
      <c r="AA65" s="37">
        <v>11388</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6</v>
      </c>
      <c r="F67" s="37"/>
      <c r="G67" s="37">
        <v>1</v>
      </c>
      <c r="H67" s="28"/>
      <c r="I67" s="37">
        <v>17</v>
      </c>
      <c r="J67" s="37"/>
      <c r="K67" s="37">
        <v>0</v>
      </c>
      <c r="L67" s="37"/>
      <c r="M67" s="37">
        <v>0</v>
      </c>
      <c r="N67" s="37"/>
      <c r="O67" s="37">
        <v>0</v>
      </c>
      <c r="P67" s="37"/>
      <c r="Q67" s="37">
        <v>0</v>
      </c>
      <c r="R67" s="37"/>
      <c r="S67" s="37">
        <v>0</v>
      </c>
      <c r="T67" s="37"/>
      <c r="U67" s="37">
        <v>0</v>
      </c>
      <c r="V67" s="37"/>
      <c r="W67" s="37">
        <v>0</v>
      </c>
      <c r="X67" s="29"/>
      <c r="Y67" s="37">
        <f t="shared" si="4"/>
        <v>24</v>
      </c>
      <c r="Z67" s="37"/>
      <c r="AA67" s="37">
        <v>26</v>
      </c>
    </row>
    <row r="68" spans="1:28" s="5" customFormat="1" ht="13.5" customHeight="1">
      <c r="A68" s="2"/>
      <c r="B68" s="33" t="s">
        <v>165</v>
      </c>
      <c r="C68" s="33"/>
      <c r="D68" s="39"/>
      <c r="E68" s="37">
        <v>412</v>
      </c>
      <c r="F68" s="37"/>
      <c r="G68" s="37">
        <v>164</v>
      </c>
      <c r="H68" s="28"/>
      <c r="I68" s="37">
        <v>1115</v>
      </c>
      <c r="J68" s="37"/>
      <c r="K68" s="37">
        <v>5</v>
      </c>
      <c r="L68" s="37"/>
      <c r="M68" s="37">
        <v>0</v>
      </c>
      <c r="N68" s="37"/>
      <c r="O68" s="37">
        <v>0</v>
      </c>
      <c r="P68" s="37"/>
      <c r="Q68" s="37">
        <v>70746</v>
      </c>
      <c r="R68" s="37"/>
      <c r="S68" s="37">
        <v>24</v>
      </c>
      <c r="T68" s="37"/>
      <c r="U68" s="37">
        <v>1</v>
      </c>
      <c r="V68" s="37"/>
      <c r="W68" s="37">
        <v>12</v>
      </c>
      <c r="X68" s="33"/>
      <c r="Y68" s="37">
        <f t="shared" si="4"/>
        <v>72479</v>
      </c>
      <c r="Z68" s="37"/>
      <c r="AA68" s="37">
        <v>1752</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100">
        <f>IF('Table 1'!$B$101="(A)","(A)  Estimación avance","")</f>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AE11:AE20 AC11:AC20 W11:W20 AA11:AA20 M11:M20 E11:E20 G11:G20 I11:I20 K11:K20">
    <cfRule type="cellIs" priority="28"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30"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tables'!B17&amp;"  Expenditure of general government by function (COFOG)"</f>
        <v>Table 9.3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171</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1'!I10</f>
        <v>32369</v>
      </c>
      <c r="F10" s="98"/>
      <c r="G10" s="98">
        <f>'Table 1'!I11</f>
        <v>25840</v>
      </c>
      <c r="H10" s="98"/>
      <c r="I10" s="98">
        <f>'Table 1'!I12</f>
        <v>72889</v>
      </c>
      <c r="J10" s="98"/>
      <c r="K10" s="98">
        <f>'Table 1'!I13</f>
        <v>104</v>
      </c>
      <c r="L10" s="98"/>
      <c r="M10" s="98">
        <f>'Table 1'!I14</f>
        <v>7673</v>
      </c>
      <c r="N10" s="98"/>
      <c r="O10" s="98">
        <f>'Table 1'!I15</f>
        <v>19790</v>
      </c>
      <c r="P10" s="98"/>
      <c r="Q10" s="98">
        <f>'Table 1'!I16+'Table 1'!I18</f>
        <v>104229</v>
      </c>
      <c r="R10" s="98"/>
      <c r="S10" s="98">
        <f>'Table 1'!I19</f>
        <v>9843</v>
      </c>
      <c r="T10" s="98"/>
      <c r="U10" s="98">
        <f>'Table 1'!I20</f>
        <v>10693</v>
      </c>
      <c r="V10" s="98"/>
      <c r="W10" s="98">
        <f>'Table 1'!I21</f>
        <v>311</v>
      </c>
      <c r="X10" s="11"/>
      <c r="Y10" s="98">
        <f>'Table 1'!I9</f>
        <v>283741</v>
      </c>
      <c r="Z10" s="98"/>
      <c r="AA10" s="98">
        <f>SUM(AA11:AA20)</f>
        <v>125065</v>
      </c>
      <c r="AB10" s="2"/>
    </row>
    <row r="11" spans="2:27" ht="13.5" customHeight="1">
      <c r="B11" s="29" t="s">
        <v>156</v>
      </c>
      <c r="C11" s="29"/>
      <c r="D11" s="37"/>
      <c r="E11" s="37">
        <v>4701</v>
      </c>
      <c r="F11" s="37"/>
      <c r="G11" s="37">
        <v>1838</v>
      </c>
      <c r="H11" s="28"/>
      <c r="I11" s="37">
        <v>7084</v>
      </c>
      <c r="J11" s="37"/>
      <c r="K11" s="37">
        <v>21</v>
      </c>
      <c r="L11" s="37"/>
      <c r="M11" s="37">
        <v>123</v>
      </c>
      <c r="N11" s="37"/>
      <c r="O11" s="37">
        <v>19781</v>
      </c>
      <c r="P11" s="37"/>
      <c r="Q11" s="37">
        <v>0</v>
      </c>
      <c r="R11" s="103"/>
      <c r="S11" s="37">
        <v>5438</v>
      </c>
      <c r="T11" s="37"/>
      <c r="U11" s="37">
        <v>726</v>
      </c>
      <c r="V11" s="37"/>
      <c r="W11" s="37">
        <v>43</v>
      </c>
      <c r="X11" s="29"/>
      <c r="Y11" s="37">
        <f aca="true" t="shared" si="0" ref="Y11:Y20">SUM(E11:W11)</f>
        <v>39755</v>
      </c>
      <c r="Z11" s="37"/>
      <c r="AA11" s="37">
        <v>11443</v>
      </c>
    </row>
    <row r="12" spans="2:27" ht="13.5" customHeight="1">
      <c r="B12" s="29" t="s">
        <v>157</v>
      </c>
      <c r="C12" s="29"/>
      <c r="D12" s="37"/>
      <c r="E12" s="37">
        <v>2934</v>
      </c>
      <c r="F12" s="37"/>
      <c r="G12" s="37">
        <v>485</v>
      </c>
      <c r="H12" s="28"/>
      <c r="I12" s="37">
        <v>4749</v>
      </c>
      <c r="J12" s="37"/>
      <c r="K12" s="37">
        <v>1</v>
      </c>
      <c r="L12" s="37"/>
      <c r="M12" s="37">
        <v>0</v>
      </c>
      <c r="N12" s="37"/>
      <c r="O12" s="37">
        <v>3</v>
      </c>
      <c r="P12" s="37"/>
      <c r="Q12" s="37">
        <v>0</v>
      </c>
      <c r="R12" s="103"/>
      <c r="S12" s="37">
        <v>47</v>
      </c>
      <c r="T12" s="37"/>
      <c r="U12" s="37">
        <v>0</v>
      </c>
      <c r="V12" s="37"/>
      <c r="W12" s="37">
        <v>-107</v>
      </c>
      <c r="X12" s="29"/>
      <c r="Y12" s="37">
        <f t="shared" si="0"/>
        <v>8112</v>
      </c>
      <c r="Z12" s="37"/>
      <c r="AA12" s="37">
        <v>8054</v>
      </c>
    </row>
    <row r="13" spans="2:27" ht="13.5" customHeight="1">
      <c r="B13" s="29" t="s">
        <v>158</v>
      </c>
      <c r="C13" s="29"/>
      <c r="D13" s="37"/>
      <c r="E13" s="37">
        <v>1962</v>
      </c>
      <c r="F13" s="37"/>
      <c r="G13" s="37">
        <v>961</v>
      </c>
      <c r="H13" s="28"/>
      <c r="I13" s="37">
        <v>10428</v>
      </c>
      <c r="J13" s="37"/>
      <c r="K13" s="37">
        <v>6</v>
      </c>
      <c r="L13" s="37"/>
      <c r="M13" s="37">
        <v>112</v>
      </c>
      <c r="N13" s="37"/>
      <c r="O13" s="37">
        <v>0</v>
      </c>
      <c r="P13" s="37"/>
      <c r="Q13" s="37">
        <v>0</v>
      </c>
      <c r="R13" s="103"/>
      <c r="S13" s="37">
        <v>71</v>
      </c>
      <c r="T13" s="37"/>
      <c r="U13" s="37">
        <v>15</v>
      </c>
      <c r="V13" s="37"/>
      <c r="W13" s="37">
        <v>1</v>
      </c>
      <c r="X13" s="29"/>
      <c r="Y13" s="37">
        <f t="shared" si="0"/>
        <v>13556</v>
      </c>
      <c r="Z13" s="37"/>
      <c r="AA13" s="37">
        <v>12592</v>
      </c>
    </row>
    <row r="14" spans="2:27" ht="13.5" customHeight="1">
      <c r="B14" s="29" t="s">
        <v>159</v>
      </c>
      <c r="C14" s="29"/>
      <c r="D14" s="37"/>
      <c r="E14" s="37">
        <v>2907</v>
      </c>
      <c r="F14" s="37"/>
      <c r="G14" s="37">
        <v>10997</v>
      </c>
      <c r="H14" s="28"/>
      <c r="I14" s="37">
        <v>4105</v>
      </c>
      <c r="J14" s="37"/>
      <c r="K14" s="37">
        <v>18</v>
      </c>
      <c r="L14" s="37"/>
      <c r="M14" s="37">
        <v>6706</v>
      </c>
      <c r="N14" s="37"/>
      <c r="O14" s="37">
        <v>1</v>
      </c>
      <c r="P14" s="37"/>
      <c r="Q14" s="37">
        <v>226</v>
      </c>
      <c r="R14" s="103"/>
      <c r="S14" s="37">
        <v>838</v>
      </c>
      <c r="T14" s="37"/>
      <c r="U14" s="37">
        <v>7819</v>
      </c>
      <c r="V14" s="37"/>
      <c r="W14" s="37">
        <v>448</v>
      </c>
      <c r="X14" s="29"/>
      <c r="Y14" s="37">
        <f t="shared" si="0"/>
        <v>34065</v>
      </c>
      <c r="Z14" s="37"/>
      <c r="AA14" s="37">
        <v>10094</v>
      </c>
    </row>
    <row r="15" spans="2:27" ht="13.5" customHeight="1">
      <c r="B15" s="29" t="s">
        <v>160</v>
      </c>
      <c r="C15" s="29"/>
      <c r="D15" s="37"/>
      <c r="E15" s="37">
        <v>3698</v>
      </c>
      <c r="F15" s="37"/>
      <c r="G15" s="37">
        <v>1832</v>
      </c>
      <c r="H15" s="28"/>
      <c r="I15" s="37">
        <v>752</v>
      </c>
      <c r="J15" s="37"/>
      <c r="K15" s="37">
        <v>3</v>
      </c>
      <c r="L15" s="37"/>
      <c r="M15" s="37">
        <v>92</v>
      </c>
      <c r="N15" s="37"/>
      <c r="O15" s="37">
        <v>5</v>
      </c>
      <c r="P15" s="37"/>
      <c r="Q15" s="37">
        <v>0</v>
      </c>
      <c r="R15" s="37"/>
      <c r="S15" s="37">
        <v>42</v>
      </c>
      <c r="T15" s="37"/>
      <c r="U15" s="37">
        <v>173</v>
      </c>
      <c r="V15" s="37"/>
      <c r="W15" s="37">
        <v>46</v>
      </c>
      <c r="X15" s="29"/>
      <c r="Y15" s="37">
        <f t="shared" si="0"/>
        <v>6643</v>
      </c>
      <c r="Z15" s="37"/>
      <c r="AA15" s="37">
        <v>2983</v>
      </c>
    </row>
    <row r="16" spans="2:27" ht="13.5" customHeight="1">
      <c r="B16" s="29" t="s">
        <v>161</v>
      </c>
      <c r="C16" s="29"/>
      <c r="D16" s="37"/>
      <c r="E16" s="37">
        <v>1653</v>
      </c>
      <c r="F16" s="37"/>
      <c r="G16" s="37">
        <v>3503</v>
      </c>
      <c r="H16" s="28"/>
      <c r="I16" s="37">
        <v>1372</v>
      </c>
      <c r="J16" s="37"/>
      <c r="K16" s="37">
        <v>17</v>
      </c>
      <c r="L16" s="37"/>
      <c r="M16" s="37">
        <v>200</v>
      </c>
      <c r="N16" s="37"/>
      <c r="O16" s="37">
        <v>0</v>
      </c>
      <c r="P16" s="37"/>
      <c r="Q16" s="37">
        <v>0</v>
      </c>
      <c r="R16" s="37"/>
      <c r="S16" s="37">
        <v>33</v>
      </c>
      <c r="T16" s="37"/>
      <c r="U16" s="37">
        <v>1106</v>
      </c>
      <c r="V16" s="37"/>
      <c r="W16" s="37">
        <v>-181</v>
      </c>
      <c r="X16" s="29"/>
      <c r="Y16" s="37">
        <f t="shared" si="0"/>
        <v>7703</v>
      </c>
      <c r="Z16" s="37"/>
      <c r="AA16" s="37">
        <v>3693</v>
      </c>
    </row>
    <row r="17" spans="2:27" ht="13.5" customHeight="1">
      <c r="B17" s="29" t="s">
        <v>162</v>
      </c>
      <c r="C17" s="29"/>
      <c r="D17" s="37"/>
      <c r="E17" s="37">
        <v>6622</v>
      </c>
      <c r="F17" s="37"/>
      <c r="G17" s="37">
        <v>1414</v>
      </c>
      <c r="H17" s="28"/>
      <c r="I17" s="37">
        <v>16150</v>
      </c>
      <c r="J17" s="37"/>
      <c r="K17" s="37">
        <v>13</v>
      </c>
      <c r="L17" s="37"/>
      <c r="M17" s="37">
        <v>11</v>
      </c>
      <c r="N17" s="37"/>
      <c r="O17" s="37">
        <v>0</v>
      </c>
      <c r="P17" s="37"/>
      <c r="Q17" s="37">
        <v>13305</v>
      </c>
      <c r="R17" s="37"/>
      <c r="S17" s="37">
        <v>151</v>
      </c>
      <c r="T17" s="37"/>
      <c r="U17" s="37">
        <v>117</v>
      </c>
      <c r="V17" s="37"/>
      <c r="W17" s="37">
        <v>12</v>
      </c>
      <c r="X17" s="29"/>
      <c r="Y17" s="37">
        <f t="shared" si="0"/>
        <v>37795</v>
      </c>
      <c r="Z17" s="37"/>
      <c r="AA17" s="37">
        <v>35455</v>
      </c>
    </row>
    <row r="18" spans="2:27" ht="13.5" customHeight="1">
      <c r="B18" s="29" t="s">
        <v>163</v>
      </c>
      <c r="C18" s="29"/>
      <c r="D18" s="37"/>
      <c r="E18" s="37">
        <v>3285</v>
      </c>
      <c r="F18" s="37"/>
      <c r="G18" s="37">
        <v>2061</v>
      </c>
      <c r="H18" s="28"/>
      <c r="I18" s="37">
        <v>2628</v>
      </c>
      <c r="J18" s="37"/>
      <c r="K18" s="37">
        <v>14</v>
      </c>
      <c r="L18" s="37"/>
      <c r="M18" s="37">
        <v>367</v>
      </c>
      <c r="N18" s="37"/>
      <c r="O18" s="37">
        <v>0</v>
      </c>
      <c r="P18" s="37"/>
      <c r="Q18" s="37">
        <v>20</v>
      </c>
      <c r="R18" s="37"/>
      <c r="S18" s="37">
        <v>1004</v>
      </c>
      <c r="T18" s="37"/>
      <c r="U18" s="37">
        <v>346</v>
      </c>
      <c r="V18" s="37"/>
      <c r="W18" s="37">
        <v>27</v>
      </c>
      <c r="X18" s="29"/>
      <c r="Y18" s="37">
        <f t="shared" si="0"/>
        <v>9752</v>
      </c>
      <c r="Z18" s="37"/>
      <c r="AA18" s="37">
        <v>5093</v>
      </c>
    </row>
    <row r="19" spans="2:27" ht="13.5" customHeight="1">
      <c r="B19" s="29" t="s">
        <v>164</v>
      </c>
      <c r="C19" s="29"/>
      <c r="D19" s="37"/>
      <c r="E19" s="37">
        <v>2520</v>
      </c>
      <c r="F19" s="37"/>
      <c r="G19" s="37">
        <v>2209</v>
      </c>
      <c r="H19" s="28"/>
      <c r="I19" s="37">
        <v>21966</v>
      </c>
      <c r="J19" s="37"/>
      <c r="K19" s="37">
        <v>3</v>
      </c>
      <c r="L19" s="37"/>
      <c r="M19" s="37">
        <v>31</v>
      </c>
      <c r="N19" s="37"/>
      <c r="O19" s="37">
        <v>0</v>
      </c>
      <c r="P19" s="37"/>
      <c r="Q19" s="37">
        <v>4074</v>
      </c>
      <c r="R19" s="37"/>
      <c r="S19" s="37">
        <v>915</v>
      </c>
      <c r="T19" s="37"/>
      <c r="U19" s="37">
        <v>49</v>
      </c>
      <c r="V19" s="37"/>
      <c r="W19" s="37">
        <v>5</v>
      </c>
      <c r="X19" s="29"/>
      <c r="Y19" s="37">
        <f t="shared" si="0"/>
        <v>31772</v>
      </c>
      <c r="Z19" s="37"/>
      <c r="AA19" s="37">
        <v>28539</v>
      </c>
    </row>
    <row r="20" spans="1:28" s="5" customFormat="1" ht="13.5" customHeight="1">
      <c r="A20" s="2"/>
      <c r="B20" s="33" t="s">
        <v>165</v>
      </c>
      <c r="C20" s="33"/>
      <c r="D20" s="39"/>
      <c r="E20" s="37">
        <v>2087</v>
      </c>
      <c r="F20" s="37"/>
      <c r="G20" s="37">
        <v>540</v>
      </c>
      <c r="H20" s="28"/>
      <c r="I20" s="37">
        <v>3655</v>
      </c>
      <c r="J20" s="37"/>
      <c r="K20" s="37">
        <v>8</v>
      </c>
      <c r="L20" s="37"/>
      <c r="M20" s="37">
        <v>31</v>
      </c>
      <c r="N20" s="37"/>
      <c r="O20" s="37">
        <v>0</v>
      </c>
      <c r="P20" s="37"/>
      <c r="Q20" s="37">
        <v>86604</v>
      </c>
      <c r="R20" s="37"/>
      <c r="S20" s="37">
        <v>1304</v>
      </c>
      <c r="T20" s="37"/>
      <c r="U20" s="37">
        <v>342</v>
      </c>
      <c r="V20" s="37"/>
      <c r="W20" s="37">
        <v>17</v>
      </c>
      <c r="X20" s="33"/>
      <c r="Y20" s="37">
        <f t="shared" si="0"/>
        <v>94588</v>
      </c>
      <c r="Z20" s="37"/>
      <c r="AA20" s="37">
        <v>7119</v>
      </c>
      <c r="AB20" s="2"/>
    </row>
    <row r="21" s="3" customFormat="1" ht="12" customHeight="1">
      <c r="AB21" s="2"/>
    </row>
    <row r="22" spans="2:28" s="20" customFormat="1" ht="15" customHeight="1">
      <c r="B22" s="97" t="s">
        <v>166</v>
      </c>
      <c r="C22" s="11"/>
      <c r="D22" s="98"/>
      <c r="E22" s="98">
        <f>SUM(E23:E32)</f>
        <v>7098</v>
      </c>
      <c r="F22" s="98"/>
      <c r="G22" s="98">
        <f>SUM(G23:G32)</f>
        <v>6152</v>
      </c>
      <c r="H22" s="98"/>
      <c r="I22" s="98">
        <f>SUM(I23:I32)</f>
        <v>16020</v>
      </c>
      <c r="J22" s="98"/>
      <c r="K22" s="98">
        <f>SUM(K23:K32)</f>
        <v>20</v>
      </c>
      <c r="L22" s="98"/>
      <c r="M22" s="98">
        <f>SUM(M23:M32)</f>
        <v>2391</v>
      </c>
      <c r="N22" s="98"/>
      <c r="O22" s="98">
        <f>SUM(O23:O32)</f>
        <v>16929</v>
      </c>
      <c r="P22" s="98"/>
      <c r="Q22" s="98">
        <f>SUM(Q23:Q32)</f>
        <v>9160</v>
      </c>
      <c r="R22" s="98"/>
      <c r="S22" s="98">
        <f>SUM(S23:S32)</f>
        <v>52511</v>
      </c>
      <c r="T22" s="98"/>
      <c r="U22" s="98">
        <f>SUM(U23:U32)</f>
        <v>7609</v>
      </c>
      <c r="V22" s="98"/>
      <c r="W22" s="98">
        <f>SUM(W23:W32)</f>
        <v>262</v>
      </c>
      <c r="X22" s="11"/>
      <c r="Y22" s="98">
        <f>SUM(Y23:Y32)</f>
        <v>118152</v>
      </c>
      <c r="Z22" s="98"/>
      <c r="AA22" s="98">
        <f>SUM(AA23:AA32)</f>
        <v>25774</v>
      </c>
      <c r="AB22" s="45"/>
    </row>
    <row r="23" spans="2:27" ht="13.5" customHeight="1">
      <c r="B23" s="29" t="s">
        <v>156</v>
      </c>
      <c r="C23" s="29"/>
      <c r="D23" s="37"/>
      <c r="E23" s="37">
        <v>1317</v>
      </c>
      <c r="F23" s="37"/>
      <c r="G23" s="37">
        <v>409</v>
      </c>
      <c r="H23" s="28"/>
      <c r="I23" s="37">
        <v>2574</v>
      </c>
      <c r="J23" s="37"/>
      <c r="K23" s="37">
        <v>7</v>
      </c>
      <c r="L23" s="37"/>
      <c r="M23" s="37">
        <v>4</v>
      </c>
      <c r="N23" s="37"/>
      <c r="O23" s="37">
        <v>16926</v>
      </c>
      <c r="P23" s="37"/>
      <c r="Q23" s="37">
        <v>0</v>
      </c>
      <c r="R23" s="103"/>
      <c r="S23" s="37">
        <v>51061</v>
      </c>
      <c r="T23" s="37"/>
      <c r="U23" s="37">
        <v>2891</v>
      </c>
      <c r="V23" s="37"/>
      <c r="W23" s="37">
        <v>1</v>
      </c>
      <c r="X23" s="29"/>
      <c r="Y23" s="37">
        <f aca="true" t="shared" si="1" ref="Y23:Y32">SUM(E23:W23)</f>
        <v>75190</v>
      </c>
      <c r="Z23" s="37"/>
      <c r="AA23" s="37">
        <v>3517</v>
      </c>
    </row>
    <row r="24" spans="2:27" ht="13.5" customHeight="1">
      <c r="B24" s="29" t="s">
        <v>157</v>
      </c>
      <c r="C24" s="29"/>
      <c r="D24" s="37"/>
      <c r="E24" s="37">
        <v>2934</v>
      </c>
      <c r="F24" s="37"/>
      <c r="G24" s="37">
        <v>485</v>
      </c>
      <c r="H24" s="28"/>
      <c r="I24" s="37">
        <v>4749</v>
      </c>
      <c r="J24" s="37"/>
      <c r="K24" s="37">
        <v>1</v>
      </c>
      <c r="L24" s="37"/>
      <c r="M24" s="37">
        <v>0</v>
      </c>
      <c r="N24" s="37"/>
      <c r="O24" s="37">
        <v>3</v>
      </c>
      <c r="P24" s="37"/>
      <c r="Q24" s="37">
        <v>0</v>
      </c>
      <c r="R24" s="103"/>
      <c r="S24" s="37">
        <v>47</v>
      </c>
      <c r="T24" s="37"/>
      <c r="U24" s="37">
        <v>0</v>
      </c>
      <c r="V24" s="37"/>
      <c r="W24" s="37">
        <v>-107</v>
      </c>
      <c r="X24" s="29"/>
      <c r="Y24" s="37">
        <f t="shared" si="1"/>
        <v>8112</v>
      </c>
      <c r="Z24" s="37"/>
      <c r="AA24" s="37">
        <v>8054</v>
      </c>
    </row>
    <row r="25" spans="2:27" ht="13.5" customHeight="1">
      <c r="B25" s="29" t="s">
        <v>158</v>
      </c>
      <c r="C25" s="29"/>
      <c r="D25" s="37"/>
      <c r="E25" s="37">
        <v>907</v>
      </c>
      <c r="F25" s="37"/>
      <c r="G25" s="37">
        <v>528</v>
      </c>
      <c r="H25" s="28"/>
      <c r="I25" s="37">
        <v>5895</v>
      </c>
      <c r="J25" s="37"/>
      <c r="K25" s="37">
        <v>5</v>
      </c>
      <c r="L25" s="37"/>
      <c r="M25" s="37">
        <v>41</v>
      </c>
      <c r="N25" s="37"/>
      <c r="O25" s="37">
        <v>0</v>
      </c>
      <c r="P25" s="37"/>
      <c r="Q25" s="37">
        <v>0</v>
      </c>
      <c r="R25" s="103"/>
      <c r="S25" s="37">
        <v>7</v>
      </c>
      <c r="T25" s="37"/>
      <c r="U25" s="37">
        <v>2</v>
      </c>
      <c r="V25" s="37"/>
      <c r="W25" s="37">
        <v>0</v>
      </c>
      <c r="X25" s="29"/>
      <c r="Y25" s="37">
        <f t="shared" si="1"/>
        <v>7385</v>
      </c>
      <c r="Z25" s="37"/>
      <c r="AA25" s="37">
        <v>6874</v>
      </c>
    </row>
    <row r="26" spans="2:27" ht="13.5" customHeight="1">
      <c r="B26" s="29" t="s">
        <v>159</v>
      </c>
      <c r="C26" s="29"/>
      <c r="D26" s="37"/>
      <c r="E26" s="37">
        <v>620</v>
      </c>
      <c r="F26" s="37"/>
      <c r="G26" s="37">
        <v>3575</v>
      </c>
      <c r="H26" s="28"/>
      <c r="I26" s="37">
        <v>984</v>
      </c>
      <c r="J26" s="37"/>
      <c r="K26" s="37">
        <v>0</v>
      </c>
      <c r="L26" s="37"/>
      <c r="M26" s="37">
        <v>2286</v>
      </c>
      <c r="N26" s="37"/>
      <c r="O26" s="37">
        <v>0</v>
      </c>
      <c r="P26" s="37"/>
      <c r="Q26" s="37">
        <v>4</v>
      </c>
      <c r="R26" s="103"/>
      <c r="S26" s="37">
        <v>55</v>
      </c>
      <c r="T26" s="37"/>
      <c r="U26" s="37">
        <v>4253</v>
      </c>
      <c r="V26" s="37"/>
      <c r="W26" s="37">
        <v>352</v>
      </c>
      <c r="X26" s="29"/>
      <c r="Y26" s="37">
        <f t="shared" si="1"/>
        <v>12129</v>
      </c>
      <c r="Z26" s="37"/>
      <c r="AA26" s="37">
        <v>3744</v>
      </c>
    </row>
    <row r="27" spans="2:27" ht="13.5" customHeight="1">
      <c r="B27" s="29" t="s">
        <v>160</v>
      </c>
      <c r="C27" s="29"/>
      <c r="D27" s="37"/>
      <c r="E27" s="37">
        <v>46</v>
      </c>
      <c r="F27" s="37"/>
      <c r="G27" s="37">
        <v>491</v>
      </c>
      <c r="H27" s="28"/>
      <c r="I27" s="37">
        <v>76</v>
      </c>
      <c r="J27" s="37"/>
      <c r="K27" s="37">
        <v>1</v>
      </c>
      <c r="L27" s="37"/>
      <c r="M27" s="37">
        <v>0</v>
      </c>
      <c r="N27" s="37"/>
      <c r="O27" s="37">
        <v>0</v>
      </c>
      <c r="P27" s="37"/>
      <c r="Q27" s="37">
        <v>0</v>
      </c>
      <c r="R27" s="37"/>
      <c r="S27" s="37">
        <v>17</v>
      </c>
      <c r="T27" s="37"/>
      <c r="U27" s="37">
        <v>13</v>
      </c>
      <c r="V27" s="37"/>
      <c r="W27" s="37">
        <v>12</v>
      </c>
      <c r="X27" s="29"/>
      <c r="Y27" s="37">
        <f t="shared" si="1"/>
        <v>656</v>
      </c>
      <c r="Z27" s="37"/>
      <c r="AA27" s="37">
        <v>152</v>
      </c>
    </row>
    <row r="28" spans="2:27" ht="13.5" customHeight="1">
      <c r="B28" s="29" t="s">
        <v>161</v>
      </c>
      <c r="C28" s="29"/>
      <c r="D28" s="37"/>
      <c r="E28" s="37">
        <v>1</v>
      </c>
      <c r="F28" s="37"/>
      <c r="G28" s="37">
        <v>209</v>
      </c>
      <c r="H28" s="28"/>
      <c r="I28" s="37">
        <v>7</v>
      </c>
      <c r="J28" s="37"/>
      <c r="K28" s="37">
        <v>0</v>
      </c>
      <c r="L28" s="37"/>
      <c r="M28" s="37">
        <v>11</v>
      </c>
      <c r="N28" s="37"/>
      <c r="O28" s="37">
        <v>0</v>
      </c>
      <c r="P28" s="37"/>
      <c r="Q28" s="37">
        <v>0</v>
      </c>
      <c r="R28" s="37"/>
      <c r="S28" s="37">
        <v>0</v>
      </c>
      <c r="T28" s="37"/>
      <c r="U28" s="37">
        <v>16</v>
      </c>
      <c r="V28" s="37"/>
      <c r="W28" s="37">
        <v>2</v>
      </c>
      <c r="X28" s="29"/>
      <c r="Y28" s="37">
        <f t="shared" si="1"/>
        <v>246</v>
      </c>
      <c r="Z28" s="37"/>
      <c r="AA28" s="37">
        <v>204</v>
      </c>
    </row>
    <row r="29" spans="2:27" ht="13.5" customHeight="1">
      <c r="B29" s="29" t="s">
        <v>162</v>
      </c>
      <c r="C29" s="29"/>
      <c r="D29" s="37"/>
      <c r="E29" s="37">
        <v>131</v>
      </c>
      <c r="F29" s="37"/>
      <c r="G29" s="37">
        <v>44</v>
      </c>
      <c r="H29" s="28"/>
      <c r="I29" s="37">
        <v>286</v>
      </c>
      <c r="J29" s="37"/>
      <c r="K29" s="37">
        <v>0</v>
      </c>
      <c r="L29" s="37"/>
      <c r="M29" s="37">
        <v>8</v>
      </c>
      <c r="N29" s="37"/>
      <c r="O29" s="37">
        <v>0</v>
      </c>
      <c r="P29" s="37"/>
      <c r="Q29" s="37">
        <v>1345</v>
      </c>
      <c r="R29" s="37"/>
      <c r="S29" s="37">
        <v>14</v>
      </c>
      <c r="T29" s="37"/>
      <c r="U29" s="37">
        <v>82</v>
      </c>
      <c r="V29" s="37"/>
      <c r="W29" s="37">
        <v>0</v>
      </c>
      <c r="X29" s="29"/>
      <c r="Y29" s="37">
        <f t="shared" si="1"/>
        <v>1910</v>
      </c>
      <c r="Z29" s="37"/>
      <c r="AA29" s="37">
        <v>836</v>
      </c>
    </row>
    <row r="30" spans="2:27" ht="13.5" customHeight="1">
      <c r="B30" s="29" t="s">
        <v>163</v>
      </c>
      <c r="C30" s="29"/>
      <c r="D30" s="37"/>
      <c r="E30" s="37">
        <v>960</v>
      </c>
      <c r="F30" s="37"/>
      <c r="G30" s="37">
        <v>391</v>
      </c>
      <c r="H30" s="28"/>
      <c r="I30" s="37">
        <v>638</v>
      </c>
      <c r="J30" s="37"/>
      <c r="K30" s="37">
        <v>3</v>
      </c>
      <c r="L30" s="37"/>
      <c r="M30" s="37">
        <v>33</v>
      </c>
      <c r="N30" s="37"/>
      <c r="O30" s="37">
        <v>0</v>
      </c>
      <c r="P30" s="37"/>
      <c r="Q30" s="37">
        <v>0</v>
      </c>
      <c r="R30" s="37"/>
      <c r="S30" s="37">
        <v>326</v>
      </c>
      <c r="T30" s="37"/>
      <c r="U30" s="37">
        <v>104</v>
      </c>
      <c r="V30" s="37"/>
      <c r="W30" s="37">
        <v>2</v>
      </c>
      <c r="X30" s="29"/>
      <c r="Y30" s="37">
        <f t="shared" si="1"/>
        <v>2457</v>
      </c>
      <c r="Z30" s="37"/>
      <c r="AA30" s="37">
        <v>845</v>
      </c>
    </row>
    <row r="31" spans="2:28" ht="13.5" customHeight="1">
      <c r="B31" s="29" t="s">
        <v>164</v>
      </c>
      <c r="C31" s="29"/>
      <c r="D31" s="37"/>
      <c r="E31" s="37">
        <v>120</v>
      </c>
      <c r="F31" s="37"/>
      <c r="G31" s="37">
        <v>41</v>
      </c>
      <c r="H31" s="28"/>
      <c r="I31" s="37">
        <v>600</v>
      </c>
      <c r="J31" s="37"/>
      <c r="K31" s="37">
        <v>1</v>
      </c>
      <c r="L31" s="37"/>
      <c r="M31" s="37">
        <v>8</v>
      </c>
      <c r="N31" s="37"/>
      <c r="O31" s="37">
        <v>0</v>
      </c>
      <c r="P31" s="37"/>
      <c r="Q31" s="37">
        <v>189</v>
      </c>
      <c r="R31" s="37"/>
      <c r="S31" s="37">
        <v>538</v>
      </c>
      <c r="T31" s="37"/>
      <c r="U31" s="37">
        <v>22</v>
      </c>
      <c r="V31" s="37"/>
      <c r="W31" s="37">
        <v>0</v>
      </c>
      <c r="X31" s="29"/>
      <c r="Y31" s="37">
        <f t="shared" si="1"/>
        <v>1519</v>
      </c>
      <c r="Z31" s="37"/>
      <c r="AA31" s="37">
        <v>967</v>
      </c>
      <c r="AB31" s="22"/>
    </row>
    <row r="32" spans="1:28" s="5" customFormat="1" ht="13.5" customHeight="1">
      <c r="A32" s="2"/>
      <c r="B32" s="33" t="s">
        <v>165</v>
      </c>
      <c r="C32" s="33"/>
      <c r="D32" s="39"/>
      <c r="E32" s="37">
        <v>62</v>
      </c>
      <c r="F32" s="37"/>
      <c r="G32" s="37">
        <v>-21</v>
      </c>
      <c r="H32" s="28"/>
      <c r="I32" s="37">
        <v>211</v>
      </c>
      <c r="J32" s="37"/>
      <c r="K32" s="37">
        <v>2</v>
      </c>
      <c r="L32" s="37"/>
      <c r="M32" s="37">
        <v>0</v>
      </c>
      <c r="N32" s="37"/>
      <c r="O32" s="37">
        <v>0</v>
      </c>
      <c r="P32" s="37"/>
      <c r="Q32" s="37">
        <v>7622</v>
      </c>
      <c r="R32" s="37"/>
      <c r="S32" s="37">
        <v>446</v>
      </c>
      <c r="T32" s="37"/>
      <c r="U32" s="37">
        <v>226</v>
      </c>
      <c r="V32" s="37"/>
      <c r="W32" s="37">
        <v>0</v>
      </c>
      <c r="X32" s="33"/>
      <c r="Y32" s="37">
        <f t="shared" si="1"/>
        <v>8548</v>
      </c>
      <c r="Z32" s="37"/>
      <c r="AA32" s="37">
        <v>581</v>
      </c>
      <c r="AB32" s="2"/>
    </row>
    <row r="33" s="3" customFormat="1" ht="12" customHeight="1">
      <c r="AB33" s="2"/>
    </row>
    <row r="34" spans="2:28" s="20" customFormat="1" ht="15" customHeight="1">
      <c r="B34" s="97" t="s">
        <v>167</v>
      </c>
      <c r="C34" s="11"/>
      <c r="D34" s="98"/>
      <c r="E34" s="98">
        <f>SUM(E35:E44)</f>
        <v>12764</v>
      </c>
      <c r="F34" s="98"/>
      <c r="G34" s="98">
        <f>SUM(G35:G44)</f>
        <v>10709</v>
      </c>
      <c r="H34" s="98"/>
      <c r="I34" s="98">
        <f>SUM(I35:I44)</f>
        <v>40964</v>
      </c>
      <c r="J34" s="98"/>
      <c r="K34" s="98">
        <f>SUM(K35:K44)</f>
        <v>70</v>
      </c>
      <c r="L34" s="98"/>
      <c r="M34" s="98">
        <f>SUM(M35:M44)</f>
        <v>1738</v>
      </c>
      <c r="N34" s="98"/>
      <c r="O34" s="98">
        <f>SUM(O35:O44)</f>
        <v>2234</v>
      </c>
      <c r="P34" s="98"/>
      <c r="Q34" s="98">
        <f>SUM(Q35:Q44)</f>
        <v>16446</v>
      </c>
      <c r="R34" s="98"/>
      <c r="S34" s="98">
        <f>SUM(S35:S44)</f>
        <v>4814</v>
      </c>
      <c r="T34" s="98"/>
      <c r="U34" s="98">
        <f>SUM(U35:U44)</f>
        <v>6912</v>
      </c>
      <c r="V34" s="98"/>
      <c r="W34" s="98">
        <f>SUM(W35:W44)</f>
        <v>216</v>
      </c>
      <c r="X34" s="11"/>
      <c r="Y34" s="98">
        <f>SUM(Y35:Y44)</f>
        <v>96867</v>
      </c>
      <c r="Z34" s="98"/>
      <c r="AA34" s="98">
        <f>SUM(AA35:AA44)</f>
        <v>69839</v>
      </c>
      <c r="AB34" s="2"/>
    </row>
    <row r="35" spans="2:27" ht="13.5" customHeight="1">
      <c r="B35" s="29" t="s">
        <v>156</v>
      </c>
      <c r="C35" s="29"/>
      <c r="D35" s="37"/>
      <c r="E35" s="37">
        <v>1364</v>
      </c>
      <c r="F35" s="37"/>
      <c r="G35" s="37">
        <v>532</v>
      </c>
      <c r="H35" s="28"/>
      <c r="I35" s="37">
        <v>980</v>
      </c>
      <c r="J35" s="37"/>
      <c r="K35" s="37">
        <v>11</v>
      </c>
      <c r="L35" s="37"/>
      <c r="M35" s="37">
        <v>22</v>
      </c>
      <c r="N35" s="37"/>
      <c r="O35" s="37">
        <v>2233</v>
      </c>
      <c r="P35" s="37"/>
      <c r="Q35" s="37">
        <v>0</v>
      </c>
      <c r="R35" s="103"/>
      <c r="S35" s="37">
        <v>3277</v>
      </c>
      <c r="T35" s="37"/>
      <c r="U35" s="37">
        <v>2448</v>
      </c>
      <c r="V35" s="37"/>
      <c r="W35" s="37">
        <v>35</v>
      </c>
      <c r="X35" s="29"/>
      <c r="Y35" s="37">
        <f aca="true" t="shared" si="2" ref="Y35:Y44">SUM(E35:W35)</f>
        <v>10902</v>
      </c>
      <c r="Z35" s="37"/>
      <c r="AA35" s="37">
        <v>2419</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588</v>
      </c>
      <c r="F37" s="37"/>
      <c r="G37" s="37">
        <v>218</v>
      </c>
      <c r="H37" s="28"/>
      <c r="I37" s="37">
        <v>1504</v>
      </c>
      <c r="J37" s="37"/>
      <c r="K37" s="37">
        <v>1</v>
      </c>
      <c r="L37" s="37"/>
      <c r="M37" s="37">
        <v>7</v>
      </c>
      <c r="N37" s="37"/>
      <c r="O37" s="37">
        <v>0</v>
      </c>
      <c r="P37" s="37"/>
      <c r="Q37" s="37">
        <v>0</v>
      </c>
      <c r="R37" s="103"/>
      <c r="S37" s="37">
        <v>59</v>
      </c>
      <c r="T37" s="37"/>
      <c r="U37" s="37">
        <v>13</v>
      </c>
      <c r="V37" s="37"/>
      <c r="W37" s="37">
        <v>1</v>
      </c>
      <c r="X37" s="29"/>
      <c r="Y37" s="37">
        <f t="shared" si="2"/>
        <v>2391</v>
      </c>
      <c r="Z37" s="37"/>
      <c r="AA37" s="37">
        <v>2175</v>
      </c>
    </row>
    <row r="38" spans="2:27" ht="13.5" customHeight="1">
      <c r="B38" s="29" t="s">
        <v>159</v>
      </c>
      <c r="C38" s="29"/>
      <c r="D38" s="37"/>
      <c r="E38" s="37">
        <v>1163</v>
      </c>
      <c r="F38" s="37"/>
      <c r="G38" s="37">
        <v>4721</v>
      </c>
      <c r="H38" s="28"/>
      <c r="I38" s="37">
        <v>1896</v>
      </c>
      <c r="J38" s="37"/>
      <c r="K38" s="37">
        <v>17</v>
      </c>
      <c r="L38" s="37"/>
      <c r="M38" s="37">
        <v>1556</v>
      </c>
      <c r="N38" s="37"/>
      <c r="O38" s="37">
        <v>1</v>
      </c>
      <c r="P38" s="37"/>
      <c r="Q38" s="37">
        <v>0</v>
      </c>
      <c r="R38" s="103"/>
      <c r="S38" s="37">
        <v>502</v>
      </c>
      <c r="T38" s="37"/>
      <c r="U38" s="37">
        <v>3340</v>
      </c>
      <c r="V38" s="37"/>
      <c r="W38" s="37">
        <v>69</v>
      </c>
      <c r="X38" s="29"/>
      <c r="Y38" s="37">
        <f t="shared" si="2"/>
        <v>13265</v>
      </c>
      <c r="Z38" s="37"/>
      <c r="AA38" s="37">
        <v>3707</v>
      </c>
    </row>
    <row r="39" spans="2:27" ht="13.5" customHeight="1">
      <c r="B39" s="29" t="s">
        <v>160</v>
      </c>
      <c r="C39" s="29"/>
      <c r="D39" s="37"/>
      <c r="E39" s="37">
        <v>278</v>
      </c>
      <c r="F39" s="37"/>
      <c r="G39" s="37">
        <v>656</v>
      </c>
      <c r="H39" s="28"/>
      <c r="I39" s="37">
        <v>293</v>
      </c>
      <c r="J39" s="37"/>
      <c r="K39" s="37">
        <v>2</v>
      </c>
      <c r="L39" s="37"/>
      <c r="M39" s="37">
        <v>7</v>
      </c>
      <c r="N39" s="37"/>
      <c r="O39" s="37">
        <v>0</v>
      </c>
      <c r="P39" s="37"/>
      <c r="Q39" s="37">
        <v>0</v>
      </c>
      <c r="R39" s="37"/>
      <c r="S39" s="37">
        <v>19</v>
      </c>
      <c r="T39" s="37"/>
      <c r="U39" s="37">
        <v>107</v>
      </c>
      <c r="V39" s="37"/>
      <c r="W39" s="37">
        <v>33</v>
      </c>
      <c r="X39" s="29"/>
      <c r="Y39" s="37">
        <f t="shared" si="2"/>
        <v>1395</v>
      </c>
      <c r="Z39" s="37"/>
      <c r="AA39" s="37">
        <v>595</v>
      </c>
    </row>
    <row r="40" spans="2:27" ht="13.5" customHeight="1">
      <c r="B40" s="29" t="s">
        <v>161</v>
      </c>
      <c r="C40" s="29"/>
      <c r="D40" s="37"/>
      <c r="E40" s="37">
        <v>126</v>
      </c>
      <c r="F40" s="37"/>
      <c r="G40" s="37">
        <v>659</v>
      </c>
      <c r="H40" s="28"/>
      <c r="I40" s="37">
        <v>176</v>
      </c>
      <c r="J40" s="37"/>
      <c r="K40" s="37">
        <v>17</v>
      </c>
      <c r="L40" s="37"/>
      <c r="M40" s="37">
        <v>10</v>
      </c>
      <c r="N40" s="37"/>
      <c r="O40" s="37">
        <v>0</v>
      </c>
      <c r="P40" s="37"/>
      <c r="Q40" s="37">
        <v>0</v>
      </c>
      <c r="R40" s="37"/>
      <c r="S40" s="37">
        <v>3</v>
      </c>
      <c r="T40" s="37"/>
      <c r="U40" s="37">
        <v>659</v>
      </c>
      <c r="V40" s="37"/>
      <c r="W40" s="37">
        <v>47</v>
      </c>
      <c r="X40" s="29"/>
      <c r="Y40" s="37">
        <f t="shared" si="2"/>
        <v>1697</v>
      </c>
      <c r="Z40" s="37"/>
      <c r="AA40" s="37">
        <v>664</v>
      </c>
    </row>
    <row r="41" spans="2:27" ht="13.5" customHeight="1">
      <c r="B41" s="29" t="s">
        <v>162</v>
      </c>
      <c r="C41" s="29"/>
      <c r="D41" s="37"/>
      <c r="E41" s="37">
        <v>5456</v>
      </c>
      <c r="F41" s="37"/>
      <c r="G41" s="37">
        <v>1160</v>
      </c>
      <c r="H41" s="28"/>
      <c r="I41" s="37">
        <v>13324</v>
      </c>
      <c r="J41" s="37"/>
      <c r="K41" s="37">
        <v>9</v>
      </c>
      <c r="L41" s="37"/>
      <c r="M41" s="37">
        <v>3</v>
      </c>
      <c r="N41" s="37"/>
      <c r="O41" s="37">
        <v>0</v>
      </c>
      <c r="P41" s="37"/>
      <c r="Q41" s="37">
        <v>10565</v>
      </c>
      <c r="R41" s="37"/>
      <c r="S41" s="37">
        <v>83</v>
      </c>
      <c r="T41" s="37"/>
      <c r="U41" s="37">
        <v>35</v>
      </c>
      <c r="V41" s="37"/>
      <c r="W41" s="37">
        <v>3</v>
      </c>
      <c r="X41" s="29"/>
      <c r="Y41" s="37">
        <f t="shared" si="2"/>
        <v>30638</v>
      </c>
      <c r="Z41" s="37"/>
      <c r="AA41" s="37">
        <v>29597</v>
      </c>
    </row>
    <row r="42" spans="2:27" ht="13.5" customHeight="1">
      <c r="B42" s="29" t="s">
        <v>163</v>
      </c>
      <c r="C42" s="29"/>
      <c r="D42" s="37"/>
      <c r="E42" s="37">
        <v>1198</v>
      </c>
      <c r="F42" s="37"/>
      <c r="G42" s="37">
        <v>581</v>
      </c>
      <c r="H42" s="28"/>
      <c r="I42" s="37">
        <v>776</v>
      </c>
      <c r="J42" s="37"/>
      <c r="K42" s="37">
        <v>11</v>
      </c>
      <c r="L42" s="37"/>
      <c r="M42" s="37">
        <v>112</v>
      </c>
      <c r="N42" s="37"/>
      <c r="O42" s="37">
        <v>0</v>
      </c>
      <c r="P42" s="37"/>
      <c r="Q42" s="37">
        <v>6</v>
      </c>
      <c r="R42" s="37"/>
      <c r="S42" s="37">
        <v>250</v>
      </c>
      <c r="T42" s="37"/>
      <c r="U42" s="37">
        <v>198</v>
      </c>
      <c r="V42" s="37"/>
      <c r="W42" s="37">
        <v>23</v>
      </c>
      <c r="X42" s="29"/>
      <c r="Y42" s="37">
        <f t="shared" si="2"/>
        <v>3155</v>
      </c>
      <c r="Z42" s="37"/>
      <c r="AA42" s="37">
        <v>1646</v>
      </c>
    </row>
    <row r="43" spans="2:27" ht="13.5" customHeight="1">
      <c r="B43" s="29" t="s">
        <v>164</v>
      </c>
      <c r="C43" s="29"/>
      <c r="D43" s="37"/>
      <c r="E43" s="37">
        <v>1933</v>
      </c>
      <c r="F43" s="37"/>
      <c r="G43" s="37">
        <v>1993</v>
      </c>
      <c r="H43" s="28"/>
      <c r="I43" s="37">
        <v>20722</v>
      </c>
      <c r="J43" s="37"/>
      <c r="K43" s="37">
        <v>2</v>
      </c>
      <c r="L43" s="37"/>
      <c r="M43" s="37">
        <v>21</v>
      </c>
      <c r="N43" s="37"/>
      <c r="O43" s="37">
        <v>0</v>
      </c>
      <c r="P43" s="37"/>
      <c r="Q43" s="37">
        <v>3876</v>
      </c>
      <c r="R43" s="37"/>
      <c r="S43" s="37">
        <v>302</v>
      </c>
      <c r="T43" s="37"/>
      <c r="U43" s="37">
        <v>26</v>
      </c>
      <c r="V43" s="37"/>
      <c r="W43" s="37">
        <v>5</v>
      </c>
      <c r="X43" s="29"/>
      <c r="Y43" s="37">
        <f t="shared" si="2"/>
        <v>28880</v>
      </c>
      <c r="Z43" s="37"/>
      <c r="AA43" s="37">
        <v>26375</v>
      </c>
    </row>
    <row r="44" spans="1:28" s="5" customFormat="1" ht="13.5" customHeight="1">
      <c r="A44" s="2"/>
      <c r="B44" s="33" t="s">
        <v>165</v>
      </c>
      <c r="C44" s="33"/>
      <c r="D44" s="39"/>
      <c r="E44" s="37">
        <v>658</v>
      </c>
      <c r="F44" s="37"/>
      <c r="G44" s="37">
        <v>189</v>
      </c>
      <c r="H44" s="28"/>
      <c r="I44" s="37">
        <v>1293</v>
      </c>
      <c r="J44" s="37"/>
      <c r="K44" s="37">
        <v>0</v>
      </c>
      <c r="L44" s="37"/>
      <c r="M44" s="37">
        <v>0</v>
      </c>
      <c r="N44" s="37"/>
      <c r="O44" s="37">
        <v>0</v>
      </c>
      <c r="P44" s="37"/>
      <c r="Q44" s="37">
        <v>1999</v>
      </c>
      <c r="R44" s="37"/>
      <c r="S44" s="37">
        <v>319</v>
      </c>
      <c r="T44" s="37"/>
      <c r="U44" s="37">
        <v>86</v>
      </c>
      <c r="V44" s="37"/>
      <c r="W44" s="37">
        <v>0</v>
      </c>
      <c r="X44" s="33"/>
      <c r="Y44" s="37">
        <f t="shared" si="2"/>
        <v>4544</v>
      </c>
      <c r="Z44" s="37"/>
      <c r="AA44" s="37">
        <v>2661</v>
      </c>
      <c r="AB44" s="2"/>
    </row>
    <row r="45" s="3" customFormat="1" ht="12" customHeight="1">
      <c r="AB45" s="2"/>
    </row>
    <row r="46" spans="2:28" s="20" customFormat="1" ht="15" customHeight="1">
      <c r="B46" s="97" t="s">
        <v>168</v>
      </c>
      <c r="C46" s="11"/>
      <c r="D46" s="98"/>
      <c r="E46" s="98">
        <f>SUM(E47:E56)</f>
        <v>10977</v>
      </c>
      <c r="F46" s="98"/>
      <c r="G46" s="98">
        <f>SUM(G47:G56)</f>
        <v>8618</v>
      </c>
      <c r="H46" s="98"/>
      <c r="I46" s="98">
        <f>SUM(I47:I56)</f>
        <v>12490</v>
      </c>
      <c r="J46" s="98"/>
      <c r="K46" s="98">
        <f>SUM(K47:K56)</f>
        <v>3</v>
      </c>
      <c r="L46" s="98"/>
      <c r="M46" s="98">
        <f>SUM(M47:M56)</f>
        <v>1110</v>
      </c>
      <c r="N46" s="98"/>
      <c r="O46" s="98">
        <f>SUM(O47:O56)</f>
        <v>833</v>
      </c>
      <c r="P46" s="98"/>
      <c r="Q46" s="98">
        <f>SUM(Q47:Q56)</f>
        <v>584</v>
      </c>
      <c r="R46" s="98"/>
      <c r="S46" s="98">
        <f>SUM(S47:S56)</f>
        <v>8495</v>
      </c>
      <c r="T46" s="98"/>
      <c r="U46" s="98">
        <f>SUM(U47:U56)</f>
        <v>1194</v>
      </c>
      <c r="V46" s="98"/>
      <c r="W46" s="98">
        <f>SUM(W47:W56)</f>
        <v>-193</v>
      </c>
      <c r="X46" s="11"/>
      <c r="Y46" s="98">
        <f>SUM(Y47:Y56)</f>
        <v>44111</v>
      </c>
      <c r="Z46" s="98"/>
      <c r="AA46" s="98">
        <f>SUM(AA47:AA56)</f>
        <v>22865</v>
      </c>
      <c r="AB46" s="2"/>
    </row>
    <row r="47" spans="2:27" ht="13.5" customHeight="1">
      <c r="B47" s="29" t="s">
        <v>156</v>
      </c>
      <c r="C47" s="29"/>
      <c r="D47" s="37"/>
      <c r="E47" s="37">
        <v>1963</v>
      </c>
      <c r="F47" s="37"/>
      <c r="G47" s="37">
        <v>897</v>
      </c>
      <c r="H47" s="28"/>
      <c r="I47" s="37">
        <v>3530</v>
      </c>
      <c r="J47" s="37"/>
      <c r="K47" s="37">
        <v>3</v>
      </c>
      <c r="L47" s="37"/>
      <c r="M47" s="37">
        <v>97</v>
      </c>
      <c r="N47" s="37"/>
      <c r="O47" s="37">
        <v>828</v>
      </c>
      <c r="P47" s="37"/>
      <c r="Q47" s="37">
        <v>0</v>
      </c>
      <c r="R47" s="103"/>
      <c r="S47" s="37">
        <v>7198</v>
      </c>
      <c r="T47" s="37"/>
      <c r="U47" s="37">
        <v>427</v>
      </c>
      <c r="V47" s="37"/>
      <c r="W47" s="37">
        <v>7</v>
      </c>
      <c r="X47" s="29"/>
      <c r="Y47" s="37">
        <f aca="true" t="shared" si="3" ref="Y47:Y56">SUM(E47:W47)</f>
        <v>14950</v>
      </c>
      <c r="Z47" s="37"/>
      <c r="AA47" s="37">
        <v>5450</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467</v>
      </c>
      <c r="F49" s="37"/>
      <c r="G49" s="37">
        <v>215</v>
      </c>
      <c r="H49" s="28"/>
      <c r="I49" s="37">
        <v>3029</v>
      </c>
      <c r="J49" s="37"/>
      <c r="K49" s="37">
        <v>0</v>
      </c>
      <c r="L49" s="37"/>
      <c r="M49" s="37">
        <v>64</v>
      </c>
      <c r="N49" s="37"/>
      <c r="O49" s="37">
        <v>0</v>
      </c>
      <c r="P49" s="37"/>
      <c r="Q49" s="37">
        <v>0</v>
      </c>
      <c r="R49" s="103"/>
      <c r="S49" s="37">
        <v>5</v>
      </c>
      <c r="T49" s="37"/>
      <c r="U49" s="37">
        <v>0</v>
      </c>
      <c r="V49" s="37"/>
      <c r="W49" s="37">
        <v>0</v>
      </c>
      <c r="X49" s="29"/>
      <c r="Y49" s="37">
        <f t="shared" si="3"/>
        <v>3780</v>
      </c>
      <c r="Z49" s="37"/>
      <c r="AA49" s="37">
        <v>3543</v>
      </c>
    </row>
    <row r="50" spans="2:27" ht="13.5" customHeight="1">
      <c r="B50" s="29" t="s">
        <v>159</v>
      </c>
      <c r="C50" s="29"/>
      <c r="D50" s="37"/>
      <c r="E50" s="37">
        <v>1043</v>
      </c>
      <c r="F50" s="37"/>
      <c r="G50" s="37">
        <v>2677</v>
      </c>
      <c r="H50" s="28"/>
      <c r="I50" s="37">
        <v>1006</v>
      </c>
      <c r="J50" s="37"/>
      <c r="K50" s="37">
        <v>0</v>
      </c>
      <c r="L50" s="37"/>
      <c r="M50" s="37">
        <v>430</v>
      </c>
      <c r="N50" s="37"/>
      <c r="O50" s="37">
        <v>0</v>
      </c>
      <c r="P50" s="37"/>
      <c r="Q50" s="37">
        <v>0</v>
      </c>
      <c r="R50" s="103"/>
      <c r="S50" s="37">
        <v>195</v>
      </c>
      <c r="T50" s="37"/>
      <c r="U50" s="37">
        <v>226</v>
      </c>
      <c r="V50" s="37"/>
      <c r="W50" s="37">
        <v>27</v>
      </c>
      <c r="X50" s="29"/>
      <c r="Y50" s="37">
        <f t="shared" si="3"/>
        <v>5604</v>
      </c>
      <c r="Z50" s="37"/>
      <c r="AA50" s="37">
        <v>2338</v>
      </c>
    </row>
    <row r="51" spans="2:27" ht="13.5" customHeight="1">
      <c r="B51" s="29" t="s">
        <v>160</v>
      </c>
      <c r="C51" s="29"/>
      <c r="D51" s="37"/>
      <c r="E51" s="37">
        <v>3374</v>
      </c>
      <c r="F51" s="37"/>
      <c r="G51" s="37">
        <v>685</v>
      </c>
      <c r="H51" s="28"/>
      <c r="I51" s="37">
        <v>383</v>
      </c>
      <c r="J51" s="37"/>
      <c r="K51" s="37">
        <v>0</v>
      </c>
      <c r="L51" s="37"/>
      <c r="M51" s="37">
        <v>85</v>
      </c>
      <c r="N51" s="37"/>
      <c r="O51" s="37">
        <v>5</v>
      </c>
      <c r="P51" s="37"/>
      <c r="Q51" s="37">
        <v>0</v>
      </c>
      <c r="R51" s="37"/>
      <c r="S51" s="37">
        <v>6</v>
      </c>
      <c r="T51" s="37"/>
      <c r="U51" s="37">
        <v>53</v>
      </c>
      <c r="V51" s="37"/>
      <c r="W51" s="37">
        <v>1</v>
      </c>
      <c r="X51" s="29"/>
      <c r="Y51" s="37">
        <f t="shared" si="3"/>
        <v>4592</v>
      </c>
      <c r="Z51" s="37"/>
      <c r="AA51" s="37">
        <v>2236</v>
      </c>
    </row>
    <row r="52" spans="2:27" ht="13.5" customHeight="1">
      <c r="B52" s="29" t="s">
        <v>161</v>
      </c>
      <c r="C52" s="29"/>
      <c r="D52" s="37"/>
      <c r="E52" s="37">
        <v>1526</v>
      </c>
      <c r="F52" s="37"/>
      <c r="G52" s="37">
        <v>2635</v>
      </c>
      <c r="H52" s="28"/>
      <c r="I52" s="37">
        <v>1189</v>
      </c>
      <c r="J52" s="37"/>
      <c r="K52" s="37">
        <v>0</v>
      </c>
      <c r="L52" s="37"/>
      <c r="M52" s="37">
        <v>179</v>
      </c>
      <c r="N52" s="37"/>
      <c r="O52" s="37">
        <v>0</v>
      </c>
      <c r="P52" s="37"/>
      <c r="Q52" s="37">
        <v>0</v>
      </c>
      <c r="R52" s="37"/>
      <c r="S52" s="37">
        <v>30</v>
      </c>
      <c r="T52" s="37"/>
      <c r="U52" s="37">
        <v>431</v>
      </c>
      <c r="V52" s="37"/>
      <c r="W52" s="37">
        <v>-230</v>
      </c>
      <c r="X52" s="29"/>
      <c r="Y52" s="37">
        <f t="shared" si="3"/>
        <v>5760</v>
      </c>
      <c r="Z52" s="37"/>
      <c r="AA52" s="37">
        <v>2825</v>
      </c>
    </row>
    <row r="53" spans="2:27" ht="13.5" customHeight="1">
      <c r="B53" s="29" t="s">
        <v>162</v>
      </c>
      <c r="C53" s="29"/>
      <c r="D53" s="37"/>
      <c r="E53" s="37">
        <v>142</v>
      </c>
      <c r="F53" s="37"/>
      <c r="G53" s="37">
        <v>58</v>
      </c>
      <c r="H53" s="28"/>
      <c r="I53" s="37">
        <v>519</v>
      </c>
      <c r="J53" s="37"/>
      <c r="K53" s="37">
        <v>0</v>
      </c>
      <c r="L53" s="37"/>
      <c r="M53" s="37">
        <v>0</v>
      </c>
      <c r="N53" s="37"/>
      <c r="O53" s="37">
        <v>0</v>
      </c>
      <c r="P53" s="37"/>
      <c r="Q53" s="37">
        <v>0</v>
      </c>
      <c r="R53" s="37"/>
      <c r="S53" s="37">
        <v>53</v>
      </c>
      <c r="T53" s="37"/>
      <c r="U53" s="37">
        <v>0</v>
      </c>
      <c r="V53" s="37"/>
      <c r="W53" s="37">
        <v>0</v>
      </c>
      <c r="X53" s="29"/>
      <c r="Y53" s="37">
        <f t="shared" si="3"/>
        <v>772</v>
      </c>
      <c r="Z53" s="37"/>
      <c r="AA53" s="37">
        <v>710</v>
      </c>
    </row>
    <row r="54" spans="2:27" ht="13.5" customHeight="1">
      <c r="B54" s="29" t="s">
        <v>163</v>
      </c>
      <c r="C54" s="29"/>
      <c r="D54" s="37"/>
      <c r="E54" s="37">
        <v>1127</v>
      </c>
      <c r="F54" s="37"/>
      <c r="G54" s="37">
        <v>1089</v>
      </c>
      <c r="H54" s="28"/>
      <c r="I54" s="37">
        <v>1214</v>
      </c>
      <c r="J54" s="37"/>
      <c r="K54" s="37">
        <v>0</v>
      </c>
      <c r="L54" s="37"/>
      <c r="M54" s="37">
        <v>222</v>
      </c>
      <c r="N54" s="37"/>
      <c r="O54" s="37">
        <v>0</v>
      </c>
      <c r="P54" s="37"/>
      <c r="Q54" s="37">
        <v>14</v>
      </c>
      <c r="R54" s="37"/>
      <c r="S54" s="37">
        <v>428</v>
      </c>
      <c r="T54" s="37"/>
      <c r="U54" s="37">
        <v>44</v>
      </c>
      <c r="V54" s="37"/>
      <c r="W54" s="37">
        <v>2</v>
      </c>
      <c r="X54" s="29"/>
      <c r="Y54" s="37">
        <f t="shared" si="3"/>
        <v>4140</v>
      </c>
      <c r="Z54" s="37"/>
      <c r="AA54" s="37">
        <v>2602</v>
      </c>
    </row>
    <row r="55" spans="2:27" ht="13.5" customHeight="1">
      <c r="B55" s="29" t="s">
        <v>164</v>
      </c>
      <c r="C55" s="29"/>
      <c r="D55" s="37"/>
      <c r="E55" s="37">
        <v>460</v>
      </c>
      <c r="F55" s="37"/>
      <c r="G55" s="37">
        <v>173</v>
      </c>
      <c r="H55" s="28"/>
      <c r="I55" s="37">
        <v>625</v>
      </c>
      <c r="J55" s="37"/>
      <c r="K55" s="37">
        <v>0</v>
      </c>
      <c r="L55" s="37"/>
      <c r="M55" s="37">
        <v>2</v>
      </c>
      <c r="N55" s="37"/>
      <c r="O55" s="37">
        <v>0</v>
      </c>
      <c r="P55" s="37"/>
      <c r="Q55" s="37">
        <v>9</v>
      </c>
      <c r="R55" s="37"/>
      <c r="S55" s="37">
        <v>75</v>
      </c>
      <c r="T55" s="37"/>
      <c r="U55" s="37">
        <v>1</v>
      </c>
      <c r="V55" s="37"/>
      <c r="W55" s="37">
        <v>0</v>
      </c>
      <c r="X55" s="29"/>
      <c r="Y55" s="37">
        <f t="shared" si="3"/>
        <v>1345</v>
      </c>
      <c r="Z55" s="37"/>
      <c r="AA55" s="37">
        <v>1168</v>
      </c>
    </row>
    <row r="56" spans="1:28" s="5" customFormat="1" ht="13.5" customHeight="1">
      <c r="A56" s="2"/>
      <c r="B56" s="33" t="s">
        <v>165</v>
      </c>
      <c r="C56" s="33"/>
      <c r="D56" s="39"/>
      <c r="E56" s="37">
        <v>875</v>
      </c>
      <c r="F56" s="37"/>
      <c r="G56" s="37">
        <v>189</v>
      </c>
      <c r="H56" s="28"/>
      <c r="I56" s="37">
        <v>995</v>
      </c>
      <c r="J56" s="37"/>
      <c r="K56" s="37">
        <v>0</v>
      </c>
      <c r="L56" s="37"/>
      <c r="M56" s="37">
        <v>31</v>
      </c>
      <c r="N56" s="37"/>
      <c r="O56" s="37">
        <v>0</v>
      </c>
      <c r="P56" s="37"/>
      <c r="Q56" s="37">
        <v>561</v>
      </c>
      <c r="R56" s="37"/>
      <c r="S56" s="37">
        <v>505</v>
      </c>
      <c r="T56" s="37"/>
      <c r="U56" s="37">
        <v>12</v>
      </c>
      <c r="V56" s="37"/>
      <c r="W56" s="37">
        <v>0</v>
      </c>
      <c r="X56" s="33"/>
      <c r="Y56" s="37">
        <f t="shared" si="3"/>
        <v>3168</v>
      </c>
      <c r="Z56" s="37"/>
      <c r="AA56" s="37">
        <v>1993</v>
      </c>
      <c r="AB56" s="2"/>
    </row>
    <row r="57" s="3" customFormat="1" ht="12" customHeight="1">
      <c r="AB57" s="2"/>
    </row>
    <row r="58" spans="2:28" s="20" customFormat="1" ht="15" customHeight="1">
      <c r="B58" s="97" t="s">
        <v>169</v>
      </c>
      <c r="C58" s="11"/>
      <c r="D58" s="98"/>
      <c r="E58" s="98">
        <f>SUM(E59:E68)</f>
        <v>1530</v>
      </c>
      <c r="F58" s="98"/>
      <c r="G58" s="98">
        <f>SUM(G59:G68)</f>
        <v>361</v>
      </c>
      <c r="H58" s="98"/>
      <c r="I58" s="98">
        <f>SUM(I59:I68)</f>
        <v>3415</v>
      </c>
      <c r="J58" s="98"/>
      <c r="K58" s="98">
        <f>SUM(K59:K68)</f>
        <v>11</v>
      </c>
      <c r="L58" s="98"/>
      <c r="M58" s="98">
        <f>SUM(M59:M68)</f>
        <v>2434</v>
      </c>
      <c r="N58" s="98"/>
      <c r="O58" s="98">
        <f>SUM(O59:O68)</f>
        <v>17</v>
      </c>
      <c r="P58" s="98"/>
      <c r="Q58" s="98">
        <f>SUM(Q59:Q68)</f>
        <v>78039</v>
      </c>
      <c r="R58" s="98"/>
      <c r="S58" s="98">
        <f>SUM(S59:S68)</f>
        <v>3239</v>
      </c>
      <c r="T58" s="98"/>
      <c r="U58" s="98">
        <f>SUM(U59:U68)</f>
        <v>57</v>
      </c>
      <c r="V58" s="98"/>
      <c r="W58" s="98">
        <f>SUM(W59:W68)</f>
        <v>26</v>
      </c>
      <c r="X58" s="11"/>
      <c r="Y58" s="98">
        <f>SUM(Y59:Y68)</f>
        <v>89129</v>
      </c>
      <c r="Z58" s="98"/>
      <c r="AA58" s="98">
        <f>SUM(AA59:AA68)</f>
        <v>6587</v>
      </c>
      <c r="AB58" s="2"/>
    </row>
    <row r="59" spans="2:27" ht="13.5" customHeight="1">
      <c r="B59" s="29" t="s">
        <v>156</v>
      </c>
      <c r="C59" s="29"/>
      <c r="D59" s="37"/>
      <c r="E59" s="37">
        <v>57</v>
      </c>
      <c r="F59" s="37"/>
      <c r="G59" s="37">
        <v>0</v>
      </c>
      <c r="H59" s="28"/>
      <c r="I59" s="37">
        <v>0</v>
      </c>
      <c r="J59" s="37"/>
      <c r="K59" s="37">
        <v>0</v>
      </c>
      <c r="L59" s="37"/>
      <c r="M59" s="37">
        <v>0</v>
      </c>
      <c r="N59" s="37"/>
      <c r="O59" s="37">
        <v>17</v>
      </c>
      <c r="P59" s="37"/>
      <c r="Q59" s="37">
        <v>0</v>
      </c>
      <c r="R59" s="103"/>
      <c r="S59" s="37">
        <v>3118</v>
      </c>
      <c r="T59" s="37"/>
      <c r="U59" s="37">
        <v>39</v>
      </c>
      <c r="V59" s="37"/>
      <c r="W59" s="37">
        <v>0</v>
      </c>
      <c r="X59" s="29"/>
      <c r="Y59" s="37">
        <f aca="true" t="shared" si="4" ref="Y59:Y68">SUM(E59:W59)</f>
        <v>3231</v>
      </c>
      <c r="Z59" s="37"/>
      <c r="AA59" s="37">
        <v>57</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81</v>
      </c>
      <c r="F62" s="37"/>
      <c r="G62" s="37">
        <v>24</v>
      </c>
      <c r="H62" s="28"/>
      <c r="I62" s="37">
        <v>219</v>
      </c>
      <c r="J62" s="37"/>
      <c r="K62" s="37">
        <v>1</v>
      </c>
      <c r="L62" s="37"/>
      <c r="M62" s="37">
        <v>2434</v>
      </c>
      <c r="N62" s="37"/>
      <c r="O62" s="37">
        <v>0</v>
      </c>
      <c r="P62" s="37"/>
      <c r="Q62" s="37">
        <v>222</v>
      </c>
      <c r="R62" s="103"/>
      <c r="S62" s="37">
        <v>86</v>
      </c>
      <c r="T62" s="37"/>
      <c r="U62" s="37">
        <v>0</v>
      </c>
      <c r="V62" s="37"/>
      <c r="W62" s="37">
        <v>0</v>
      </c>
      <c r="X62" s="29"/>
      <c r="Y62" s="37">
        <f t="shared" si="4"/>
        <v>3067</v>
      </c>
      <c r="Z62" s="37"/>
      <c r="AA62" s="37">
        <v>305</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893</v>
      </c>
      <c r="F65" s="37"/>
      <c r="G65" s="37">
        <v>152</v>
      </c>
      <c r="H65" s="28"/>
      <c r="I65" s="37">
        <v>2021</v>
      </c>
      <c r="J65" s="37"/>
      <c r="K65" s="37">
        <v>4</v>
      </c>
      <c r="L65" s="37"/>
      <c r="M65" s="37">
        <v>0</v>
      </c>
      <c r="N65" s="37"/>
      <c r="O65" s="37">
        <v>0</v>
      </c>
      <c r="P65" s="37"/>
      <c r="Q65" s="37">
        <v>1395</v>
      </c>
      <c r="R65" s="37"/>
      <c r="S65" s="37">
        <v>1</v>
      </c>
      <c r="T65" s="37"/>
      <c r="U65" s="37">
        <v>0</v>
      </c>
      <c r="V65" s="37"/>
      <c r="W65" s="37">
        <v>9</v>
      </c>
      <c r="X65" s="29"/>
      <c r="Y65" s="37">
        <f t="shared" si="4"/>
        <v>4475</v>
      </c>
      <c r="Z65" s="37"/>
      <c r="AA65" s="37">
        <v>4312</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7</v>
      </c>
      <c r="F67" s="37"/>
      <c r="G67" s="37">
        <v>2</v>
      </c>
      <c r="H67" s="28"/>
      <c r="I67" s="37">
        <v>19</v>
      </c>
      <c r="J67" s="37"/>
      <c r="K67" s="37">
        <v>0</v>
      </c>
      <c r="L67" s="37"/>
      <c r="M67" s="37">
        <v>0</v>
      </c>
      <c r="N67" s="37"/>
      <c r="O67" s="37">
        <v>0</v>
      </c>
      <c r="P67" s="37"/>
      <c r="Q67" s="37">
        <v>0</v>
      </c>
      <c r="R67" s="37"/>
      <c r="S67" s="37">
        <v>0</v>
      </c>
      <c r="T67" s="37"/>
      <c r="U67" s="37">
        <v>0</v>
      </c>
      <c r="V67" s="37"/>
      <c r="W67" s="37">
        <v>0</v>
      </c>
      <c r="X67" s="29"/>
      <c r="Y67" s="37">
        <f t="shared" si="4"/>
        <v>28</v>
      </c>
      <c r="Z67" s="37"/>
      <c r="AA67" s="37">
        <v>29</v>
      </c>
    </row>
    <row r="68" spans="1:28" s="5" customFormat="1" ht="13.5" customHeight="1">
      <c r="A68" s="2"/>
      <c r="B68" s="33" t="s">
        <v>165</v>
      </c>
      <c r="C68" s="33"/>
      <c r="D68" s="39"/>
      <c r="E68" s="37">
        <v>492</v>
      </c>
      <c r="F68" s="37"/>
      <c r="G68" s="37">
        <v>183</v>
      </c>
      <c r="H68" s="28"/>
      <c r="I68" s="37">
        <v>1156</v>
      </c>
      <c r="J68" s="37"/>
      <c r="K68" s="37">
        <v>6</v>
      </c>
      <c r="L68" s="37"/>
      <c r="M68" s="37">
        <v>0</v>
      </c>
      <c r="N68" s="37"/>
      <c r="O68" s="37">
        <v>0</v>
      </c>
      <c r="P68" s="37"/>
      <c r="Q68" s="37">
        <v>76422</v>
      </c>
      <c r="R68" s="37"/>
      <c r="S68" s="37">
        <v>34</v>
      </c>
      <c r="T68" s="37"/>
      <c r="U68" s="37">
        <v>18</v>
      </c>
      <c r="V68" s="37"/>
      <c r="W68" s="37">
        <v>17</v>
      </c>
      <c r="X68" s="33"/>
      <c r="Y68" s="37">
        <f t="shared" si="4"/>
        <v>78328</v>
      </c>
      <c r="Z68" s="37"/>
      <c r="AA68" s="37">
        <v>1884</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100">
        <f>IF('Table 1'!$B$101="(A)","(A)  Estimación avance","")</f>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AE11:AE20 AC11:AC20 W11:W20 AA11:AA20 M11:M20 E11:E20 G11:G20 I11:I20 K11:K20">
    <cfRule type="cellIs" priority="28"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30"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tables'!B18&amp;"  Expenditure of general government by function (COFOG)"</f>
        <v>Table 9.4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172</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1'!K10</f>
        <v>35674</v>
      </c>
      <c r="F10" s="98"/>
      <c r="G10" s="98">
        <f>'Table 1'!K11</f>
        <v>28069</v>
      </c>
      <c r="H10" s="98"/>
      <c r="I10" s="98">
        <f>'Table 1'!K12</f>
        <v>78691</v>
      </c>
      <c r="J10" s="98"/>
      <c r="K10" s="98">
        <f>'Table 1'!K13</f>
        <v>111</v>
      </c>
      <c r="L10" s="98"/>
      <c r="M10" s="98">
        <f>'Table 1'!K14</f>
        <v>8174</v>
      </c>
      <c r="N10" s="98"/>
      <c r="O10" s="98">
        <f>'Table 1'!K15</f>
        <v>18569</v>
      </c>
      <c r="P10" s="98"/>
      <c r="Q10" s="98">
        <f>'Table 1'!K16+'Table 1'!K18</f>
        <v>110321</v>
      </c>
      <c r="R10" s="98"/>
      <c r="S10" s="98">
        <f>'Table 1'!K19</f>
        <v>11370</v>
      </c>
      <c r="T10" s="98"/>
      <c r="U10" s="98">
        <f>'Table 1'!K20</f>
        <v>10216</v>
      </c>
      <c r="V10" s="98"/>
      <c r="W10" s="98">
        <f>'Table 1'!K21</f>
        <v>-412</v>
      </c>
      <c r="X10" s="11"/>
      <c r="Y10" s="98">
        <f>'Table 1'!K9</f>
        <v>300783</v>
      </c>
      <c r="Z10" s="98"/>
      <c r="AA10" s="98">
        <f>SUM(AA11:AA20)</f>
        <v>135610</v>
      </c>
      <c r="AB10" s="2"/>
    </row>
    <row r="11" spans="2:27" ht="13.5" customHeight="1">
      <c r="B11" s="29" t="s">
        <v>156</v>
      </c>
      <c r="C11" s="29"/>
      <c r="D11" s="37"/>
      <c r="E11" s="37">
        <v>5059</v>
      </c>
      <c r="F11" s="37"/>
      <c r="G11" s="37">
        <v>2067</v>
      </c>
      <c r="H11" s="28"/>
      <c r="I11" s="37">
        <v>7591</v>
      </c>
      <c r="J11" s="37"/>
      <c r="K11" s="37">
        <v>24</v>
      </c>
      <c r="L11" s="37"/>
      <c r="M11" s="37">
        <v>133</v>
      </c>
      <c r="N11" s="37"/>
      <c r="O11" s="37">
        <v>18562</v>
      </c>
      <c r="P11" s="37"/>
      <c r="Q11" s="37">
        <v>0</v>
      </c>
      <c r="R11" s="103"/>
      <c r="S11" s="37">
        <v>6636</v>
      </c>
      <c r="T11" s="37"/>
      <c r="U11" s="37">
        <v>508</v>
      </c>
      <c r="V11" s="37"/>
      <c r="W11" s="37">
        <v>35</v>
      </c>
      <c r="X11" s="29"/>
      <c r="Y11" s="37">
        <f aca="true" t="shared" si="0" ref="Y11:Y20">SUM(E11:W11)</f>
        <v>40615</v>
      </c>
      <c r="Z11" s="37"/>
      <c r="AA11" s="37">
        <v>12507</v>
      </c>
    </row>
    <row r="12" spans="2:27" ht="13.5" customHeight="1">
      <c r="B12" s="29" t="s">
        <v>157</v>
      </c>
      <c r="C12" s="29"/>
      <c r="D12" s="37"/>
      <c r="E12" s="37">
        <v>3026</v>
      </c>
      <c r="F12" s="37"/>
      <c r="G12" s="37">
        <v>674</v>
      </c>
      <c r="H12" s="28"/>
      <c r="I12" s="37">
        <v>4889</v>
      </c>
      <c r="J12" s="37"/>
      <c r="K12" s="37">
        <v>3</v>
      </c>
      <c r="L12" s="37"/>
      <c r="M12" s="37">
        <v>0</v>
      </c>
      <c r="N12" s="37"/>
      <c r="O12" s="37">
        <v>4</v>
      </c>
      <c r="P12" s="37"/>
      <c r="Q12" s="37">
        <v>0</v>
      </c>
      <c r="R12" s="103"/>
      <c r="S12" s="37">
        <v>54</v>
      </c>
      <c r="T12" s="37"/>
      <c r="U12" s="37">
        <v>0</v>
      </c>
      <c r="V12" s="37"/>
      <c r="W12" s="37">
        <v>-339</v>
      </c>
      <c r="X12" s="29"/>
      <c r="Y12" s="37">
        <f t="shared" si="0"/>
        <v>8311</v>
      </c>
      <c r="Z12" s="37"/>
      <c r="AA12" s="37">
        <v>8295</v>
      </c>
    </row>
    <row r="13" spans="2:27" ht="13.5" customHeight="1">
      <c r="B13" s="29" t="s">
        <v>158</v>
      </c>
      <c r="C13" s="29"/>
      <c r="D13" s="37"/>
      <c r="E13" s="37">
        <v>1984</v>
      </c>
      <c r="F13" s="37"/>
      <c r="G13" s="37">
        <v>1135</v>
      </c>
      <c r="H13" s="28"/>
      <c r="I13" s="37">
        <v>11211</v>
      </c>
      <c r="J13" s="37"/>
      <c r="K13" s="37">
        <v>5</v>
      </c>
      <c r="L13" s="37"/>
      <c r="M13" s="37">
        <v>95</v>
      </c>
      <c r="N13" s="37"/>
      <c r="O13" s="37">
        <v>0</v>
      </c>
      <c r="P13" s="37"/>
      <c r="Q13" s="37">
        <v>0</v>
      </c>
      <c r="R13" s="103"/>
      <c r="S13" s="37">
        <v>40</v>
      </c>
      <c r="T13" s="37"/>
      <c r="U13" s="37">
        <v>12</v>
      </c>
      <c r="V13" s="37"/>
      <c r="W13" s="37">
        <v>1</v>
      </c>
      <c r="X13" s="29"/>
      <c r="Y13" s="37">
        <f t="shared" si="0"/>
        <v>14483</v>
      </c>
      <c r="Z13" s="37"/>
      <c r="AA13" s="37">
        <v>13413</v>
      </c>
    </row>
    <row r="14" spans="2:27" ht="13.5" customHeight="1">
      <c r="B14" s="29" t="s">
        <v>159</v>
      </c>
      <c r="C14" s="29"/>
      <c r="D14" s="37"/>
      <c r="E14" s="37">
        <v>3608</v>
      </c>
      <c r="F14" s="37"/>
      <c r="G14" s="37">
        <v>11401</v>
      </c>
      <c r="H14" s="28"/>
      <c r="I14" s="37">
        <v>4247</v>
      </c>
      <c r="J14" s="37"/>
      <c r="K14" s="37">
        <v>13</v>
      </c>
      <c r="L14" s="37"/>
      <c r="M14" s="37">
        <v>7151</v>
      </c>
      <c r="N14" s="37"/>
      <c r="O14" s="37">
        <v>0</v>
      </c>
      <c r="P14" s="37"/>
      <c r="Q14" s="37">
        <v>217</v>
      </c>
      <c r="R14" s="103"/>
      <c r="S14" s="37">
        <v>837</v>
      </c>
      <c r="T14" s="37"/>
      <c r="U14" s="37">
        <v>7258</v>
      </c>
      <c r="V14" s="37"/>
      <c r="W14" s="37">
        <v>-72</v>
      </c>
      <c r="X14" s="29"/>
      <c r="Y14" s="37">
        <f t="shared" si="0"/>
        <v>34660</v>
      </c>
      <c r="Z14" s="37"/>
      <c r="AA14" s="37">
        <v>11167</v>
      </c>
    </row>
    <row r="15" spans="2:27" ht="13.5" customHeight="1">
      <c r="B15" s="29" t="s">
        <v>160</v>
      </c>
      <c r="C15" s="29"/>
      <c r="D15" s="37"/>
      <c r="E15" s="37">
        <v>3913</v>
      </c>
      <c r="F15" s="37"/>
      <c r="G15" s="37">
        <v>1964</v>
      </c>
      <c r="H15" s="28"/>
      <c r="I15" s="37">
        <v>876</v>
      </c>
      <c r="J15" s="37"/>
      <c r="K15" s="37">
        <v>5</v>
      </c>
      <c r="L15" s="37"/>
      <c r="M15" s="37">
        <v>145</v>
      </c>
      <c r="N15" s="37"/>
      <c r="O15" s="37">
        <v>3</v>
      </c>
      <c r="P15" s="37"/>
      <c r="Q15" s="37">
        <v>0</v>
      </c>
      <c r="R15" s="37"/>
      <c r="S15" s="37">
        <v>96</v>
      </c>
      <c r="T15" s="37"/>
      <c r="U15" s="37">
        <v>171</v>
      </c>
      <c r="V15" s="37"/>
      <c r="W15" s="37">
        <v>72</v>
      </c>
      <c r="X15" s="29"/>
      <c r="Y15" s="37">
        <f t="shared" si="0"/>
        <v>7245</v>
      </c>
      <c r="Z15" s="37"/>
      <c r="AA15" s="37">
        <v>3296</v>
      </c>
    </row>
    <row r="16" spans="2:27" ht="13.5" customHeight="1">
      <c r="B16" s="29" t="s">
        <v>161</v>
      </c>
      <c r="C16" s="29"/>
      <c r="D16" s="37"/>
      <c r="E16" s="37">
        <v>1818</v>
      </c>
      <c r="F16" s="37"/>
      <c r="G16" s="37">
        <v>3978</v>
      </c>
      <c r="H16" s="28"/>
      <c r="I16" s="37">
        <v>1212</v>
      </c>
      <c r="J16" s="37"/>
      <c r="K16" s="37">
        <v>18</v>
      </c>
      <c r="L16" s="37"/>
      <c r="M16" s="37">
        <v>209</v>
      </c>
      <c r="N16" s="37"/>
      <c r="O16" s="37">
        <v>0</v>
      </c>
      <c r="P16" s="37"/>
      <c r="Q16" s="37">
        <v>0</v>
      </c>
      <c r="R16" s="37"/>
      <c r="S16" s="37">
        <v>37</v>
      </c>
      <c r="T16" s="37"/>
      <c r="U16" s="37">
        <v>1285</v>
      </c>
      <c r="V16" s="37"/>
      <c r="W16" s="37">
        <v>-171</v>
      </c>
      <c r="X16" s="29"/>
      <c r="Y16" s="37">
        <f t="shared" si="0"/>
        <v>8386</v>
      </c>
      <c r="Z16" s="37"/>
      <c r="AA16" s="37">
        <v>3820</v>
      </c>
    </row>
    <row r="17" spans="2:27" ht="13.5" customHeight="1">
      <c r="B17" s="29" t="s">
        <v>162</v>
      </c>
      <c r="C17" s="29"/>
      <c r="D17" s="37"/>
      <c r="E17" s="37">
        <v>7404</v>
      </c>
      <c r="F17" s="37"/>
      <c r="G17" s="37">
        <v>1571</v>
      </c>
      <c r="H17" s="28"/>
      <c r="I17" s="37">
        <v>17989</v>
      </c>
      <c r="J17" s="37"/>
      <c r="K17" s="37">
        <v>13</v>
      </c>
      <c r="L17" s="37"/>
      <c r="M17" s="37">
        <v>11</v>
      </c>
      <c r="N17" s="37"/>
      <c r="O17" s="37">
        <v>0</v>
      </c>
      <c r="P17" s="37"/>
      <c r="Q17" s="37">
        <v>13651</v>
      </c>
      <c r="R17" s="37"/>
      <c r="S17" s="37">
        <v>138</v>
      </c>
      <c r="T17" s="37"/>
      <c r="U17" s="37">
        <v>66</v>
      </c>
      <c r="V17" s="37"/>
      <c r="W17" s="37">
        <v>5</v>
      </c>
      <c r="X17" s="29"/>
      <c r="Y17" s="37">
        <f t="shared" si="0"/>
        <v>40848</v>
      </c>
      <c r="Z17" s="37"/>
      <c r="AA17" s="37">
        <v>38389</v>
      </c>
    </row>
    <row r="18" spans="2:27" ht="13.5" customHeight="1">
      <c r="B18" s="29" t="s">
        <v>163</v>
      </c>
      <c r="C18" s="29"/>
      <c r="D18" s="37"/>
      <c r="E18" s="37">
        <v>3661</v>
      </c>
      <c r="F18" s="37"/>
      <c r="G18" s="37">
        <v>2295</v>
      </c>
      <c r="H18" s="28"/>
      <c r="I18" s="37">
        <v>2922</v>
      </c>
      <c r="J18" s="37"/>
      <c r="K18" s="37">
        <v>16</v>
      </c>
      <c r="L18" s="37"/>
      <c r="M18" s="37">
        <v>355</v>
      </c>
      <c r="N18" s="37"/>
      <c r="O18" s="37">
        <v>0</v>
      </c>
      <c r="P18" s="37"/>
      <c r="Q18" s="37">
        <v>27</v>
      </c>
      <c r="R18" s="37"/>
      <c r="S18" s="37">
        <v>1118</v>
      </c>
      <c r="T18" s="37"/>
      <c r="U18" s="37">
        <v>338</v>
      </c>
      <c r="V18" s="37"/>
      <c r="W18" s="37">
        <v>38</v>
      </c>
      <c r="X18" s="29"/>
      <c r="Y18" s="37">
        <f t="shared" si="0"/>
        <v>10770</v>
      </c>
      <c r="Z18" s="37"/>
      <c r="AA18" s="37">
        <v>5825</v>
      </c>
    </row>
    <row r="19" spans="2:27" ht="13.5" customHeight="1">
      <c r="B19" s="29" t="s">
        <v>164</v>
      </c>
      <c r="C19" s="29"/>
      <c r="D19" s="37"/>
      <c r="E19" s="37">
        <v>2799</v>
      </c>
      <c r="F19" s="37"/>
      <c r="G19" s="37">
        <v>2368</v>
      </c>
      <c r="H19" s="28"/>
      <c r="I19" s="37">
        <v>23361</v>
      </c>
      <c r="J19" s="37"/>
      <c r="K19" s="37">
        <v>4</v>
      </c>
      <c r="L19" s="37"/>
      <c r="M19" s="37">
        <v>48</v>
      </c>
      <c r="N19" s="37"/>
      <c r="O19" s="37">
        <v>0</v>
      </c>
      <c r="P19" s="37"/>
      <c r="Q19" s="37">
        <v>4327</v>
      </c>
      <c r="R19" s="37"/>
      <c r="S19" s="37">
        <v>1057</v>
      </c>
      <c r="T19" s="37"/>
      <c r="U19" s="37">
        <v>62</v>
      </c>
      <c r="V19" s="37"/>
      <c r="W19" s="37">
        <v>-11</v>
      </c>
      <c r="X19" s="29"/>
      <c r="Y19" s="37">
        <f t="shared" si="0"/>
        <v>34015</v>
      </c>
      <c r="Z19" s="37"/>
      <c r="AA19" s="37">
        <v>30517</v>
      </c>
    </row>
    <row r="20" spans="1:28" s="5" customFormat="1" ht="13.5" customHeight="1">
      <c r="A20" s="2"/>
      <c r="B20" s="33" t="s">
        <v>165</v>
      </c>
      <c r="C20" s="33"/>
      <c r="D20" s="39"/>
      <c r="E20" s="37">
        <v>2402</v>
      </c>
      <c r="F20" s="37"/>
      <c r="G20" s="37">
        <v>616</v>
      </c>
      <c r="H20" s="28"/>
      <c r="I20" s="37">
        <v>4393</v>
      </c>
      <c r="J20" s="37"/>
      <c r="K20" s="37">
        <v>10</v>
      </c>
      <c r="L20" s="37"/>
      <c r="M20" s="37">
        <v>27</v>
      </c>
      <c r="N20" s="37"/>
      <c r="O20" s="37">
        <v>0</v>
      </c>
      <c r="P20" s="37"/>
      <c r="Q20" s="37">
        <v>92099</v>
      </c>
      <c r="R20" s="37"/>
      <c r="S20" s="37">
        <v>1357</v>
      </c>
      <c r="T20" s="37"/>
      <c r="U20" s="37">
        <v>516</v>
      </c>
      <c r="V20" s="37"/>
      <c r="W20" s="37">
        <v>30</v>
      </c>
      <c r="X20" s="33"/>
      <c r="Y20" s="37">
        <f t="shared" si="0"/>
        <v>101450</v>
      </c>
      <c r="Z20" s="37"/>
      <c r="AA20" s="37">
        <v>8381</v>
      </c>
      <c r="AB20" s="2"/>
    </row>
    <row r="21" s="3" customFormat="1" ht="12" customHeight="1">
      <c r="AB21" s="2"/>
    </row>
    <row r="22" spans="2:28" s="20" customFormat="1" ht="15" customHeight="1">
      <c r="B22" s="97" t="s">
        <v>166</v>
      </c>
      <c r="C22" s="11"/>
      <c r="D22" s="98"/>
      <c r="E22" s="98">
        <f>SUM(E23:E32)</f>
        <v>7497</v>
      </c>
      <c r="F22" s="98"/>
      <c r="G22" s="98">
        <f>SUM(G23:G32)</f>
        <v>6991</v>
      </c>
      <c r="H22" s="98"/>
      <c r="I22" s="98">
        <f>SUM(I23:I32)</f>
        <v>16696</v>
      </c>
      <c r="J22" s="98"/>
      <c r="K22" s="98">
        <f>SUM(K23:K32)</f>
        <v>28</v>
      </c>
      <c r="L22" s="98"/>
      <c r="M22" s="98">
        <f>SUM(M23:M32)</f>
        <v>2191</v>
      </c>
      <c r="N22" s="98"/>
      <c r="O22" s="98">
        <f>SUM(O23:O32)</f>
        <v>16171</v>
      </c>
      <c r="P22" s="98"/>
      <c r="Q22" s="98">
        <f>SUM(Q23:Q32)</f>
        <v>9714</v>
      </c>
      <c r="R22" s="98"/>
      <c r="S22" s="98">
        <f>SUM(S23:S32)</f>
        <v>52973</v>
      </c>
      <c r="T22" s="98"/>
      <c r="U22" s="98">
        <f>SUM(U23:U32)</f>
        <v>7063</v>
      </c>
      <c r="V22" s="98"/>
      <c r="W22" s="98">
        <f>SUM(W23:W32)</f>
        <v>24</v>
      </c>
      <c r="X22" s="11"/>
      <c r="Y22" s="98">
        <f>SUM(Y23:Y32)</f>
        <v>119348</v>
      </c>
      <c r="Z22" s="98"/>
      <c r="AA22" s="98">
        <f>SUM(AA23:AA32)</f>
        <v>27306</v>
      </c>
      <c r="AB22" s="45"/>
    </row>
    <row r="23" spans="2:27" ht="13.5" customHeight="1">
      <c r="B23" s="29" t="s">
        <v>156</v>
      </c>
      <c r="C23" s="29"/>
      <c r="D23" s="37"/>
      <c r="E23" s="37">
        <v>1342</v>
      </c>
      <c r="F23" s="37"/>
      <c r="G23" s="37">
        <v>444</v>
      </c>
      <c r="H23" s="28"/>
      <c r="I23" s="37">
        <v>2632</v>
      </c>
      <c r="J23" s="37"/>
      <c r="K23" s="37">
        <v>8</v>
      </c>
      <c r="L23" s="37"/>
      <c r="M23" s="37">
        <v>2</v>
      </c>
      <c r="N23" s="37"/>
      <c r="O23" s="37">
        <v>16167</v>
      </c>
      <c r="P23" s="37"/>
      <c r="Q23" s="37">
        <v>0</v>
      </c>
      <c r="R23" s="103"/>
      <c r="S23" s="37">
        <v>51397</v>
      </c>
      <c r="T23" s="37"/>
      <c r="U23" s="37">
        <v>2922</v>
      </c>
      <c r="V23" s="37"/>
      <c r="W23" s="37">
        <v>1</v>
      </c>
      <c r="X23" s="29"/>
      <c r="Y23" s="37">
        <f aca="true" t="shared" si="1" ref="Y23:Y32">SUM(E23:W23)</f>
        <v>74915</v>
      </c>
      <c r="Z23" s="37"/>
      <c r="AA23" s="37">
        <v>3745</v>
      </c>
    </row>
    <row r="24" spans="2:27" ht="13.5" customHeight="1">
      <c r="B24" s="29" t="s">
        <v>157</v>
      </c>
      <c r="C24" s="29"/>
      <c r="D24" s="37"/>
      <c r="E24" s="37">
        <v>3026</v>
      </c>
      <c r="F24" s="37"/>
      <c r="G24" s="37">
        <v>674</v>
      </c>
      <c r="H24" s="28"/>
      <c r="I24" s="37">
        <v>4889</v>
      </c>
      <c r="J24" s="37"/>
      <c r="K24" s="37">
        <v>3</v>
      </c>
      <c r="L24" s="37"/>
      <c r="M24" s="37">
        <v>0</v>
      </c>
      <c r="N24" s="37"/>
      <c r="O24" s="37">
        <v>4</v>
      </c>
      <c r="P24" s="37"/>
      <c r="Q24" s="37">
        <v>0</v>
      </c>
      <c r="R24" s="103"/>
      <c r="S24" s="37">
        <v>54</v>
      </c>
      <c r="T24" s="37"/>
      <c r="U24" s="37">
        <v>0</v>
      </c>
      <c r="V24" s="37"/>
      <c r="W24" s="37">
        <v>-339</v>
      </c>
      <c r="X24" s="29"/>
      <c r="Y24" s="37">
        <f t="shared" si="1"/>
        <v>8311</v>
      </c>
      <c r="Z24" s="37"/>
      <c r="AA24" s="37">
        <v>8295</v>
      </c>
    </row>
    <row r="25" spans="2:27" ht="13.5" customHeight="1">
      <c r="B25" s="29" t="s">
        <v>158</v>
      </c>
      <c r="C25" s="29"/>
      <c r="D25" s="37"/>
      <c r="E25" s="37">
        <v>996</v>
      </c>
      <c r="F25" s="37"/>
      <c r="G25" s="37">
        <v>502</v>
      </c>
      <c r="H25" s="28"/>
      <c r="I25" s="37">
        <v>6413</v>
      </c>
      <c r="J25" s="37"/>
      <c r="K25" s="37">
        <v>5</v>
      </c>
      <c r="L25" s="37"/>
      <c r="M25" s="37">
        <v>42</v>
      </c>
      <c r="N25" s="37"/>
      <c r="O25" s="37">
        <v>0</v>
      </c>
      <c r="P25" s="37"/>
      <c r="Q25" s="37">
        <v>0</v>
      </c>
      <c r="R25" s="103"/>
      <c r="S25" s="37">
        <v>9</v>
      </c>
      <c r="T25" s="37"/>
      <c r="U25" s="37">
        <v>2</v>
      </c>
      <c r="V25" s="37"/>
      <c r="W25" s="37">
        <v>0</v>
      </c>
      <c r="X25" s="29"/>
      <c r="Y25" s="37">
        <f t="shared" si="1"/>
        <v>7969</v>
      </c>
      <c r="Z25" s="37"/>
      <c r="AA25" s="37">
        <v>7482</v>
      </c>
    </row>
    <row r="26" spans="2:27" ht="13.5" customHeight="1">
      <c r="B26" s="29" t="s">
        <v>159</v>
      </c>
      <c r="C26" s="29"/>
      <c r="D26" s="37"/>
      <c r="E26" s="37">
        <v>830</v>
      </c>
      <c r="F26" s="37"/>
      <c r="G26" s="37">
        <v>4278</v>
      </c>
      <c r="H26" s="28"/>
      <c r="I26" s="37">
        <v>1024</v>
      </c>
      <c r="J26" s="37"/>
      <c r="K26" s="37">
        <v>5</v>
      </c>
      <c r="L26" s="37"/>
      <c r="M26" s="37">
        <v>2053</v>
      </c>
      <c r="N26" s="37"/>
      <c r="O26" s="37">
        <v>0</v>
      </c>
      <c r="P26" s="37"/>
      <c r="Q26" s="37">
        <v>0</v>
      </c>
      <c r="R26" s="103"/>
      <c r="S26" s="37">
        <v>86</v>
      </c>
      <c r="T26" s="37"/>
      <c r="U26" s="37">
        <v>3635</v>
      </c>
      <c r="V26" s="37"/>
      <c r="W26" s="37">
        <v>355</v>
      </c>
      <c r="X26" s="29"/>
      <c r="Y26" s="37">
        <f t="shared" si="1"/>
        <v>12266</v>
      </c>
      <c r="Z26" s="37"/>
      <c r="AA26" s="37">
        <v>4108</v>
      </c>
    </row>
    <row r="27" spans="2:27" ht="13.5" customHeight="1">
      <c r="B27" s="29" t="s">
        <v>160</v>
      </c>
      <c r="C27" s="29"/>
      <c r="D27" s="37"/>
      <c r="E27" s="37">
        <v>51</v>
      </c>
      <c r="F27" s="37"/>
      <c r="G27" s="37">
        <v>440</v>
      </c>
      <c r="H27" s="28"/>
      <c r="I27" s="37">
        <v>81</v>
      </c>
      <c r="J27" s="37"/>
      <c r="K27" s="37">
        <v>0</v>
      </c>
      <c r="L27" s="37"/>
      <c r="M27" s="37">
        <v>2</v>
      </c>
      <c r="N27" s="37"/>
      <c r="O27" s="37">
        <v>0</v>
      </c>
      <c r="P27" s="37"/>
      <c r="Q27" s="37">
        <v>0</v>
      </c>
      <c r="R27" s="37"/>
      <c r="S27" s="37">
        <v>18</v>
      </c>
      <c r="T27" s="37"/>
      <c r="U27" s="37">
        <v>6</v>
      </c>
      <c r="V27" s="37"/>
      <c r="W27" s="37">
        <v>3</v>
      </c>
      <c r="X27" s="29"/>
      <c r="Y27" s="37">
        <f t="shared" si="1"/>
        <v>601</v>
      </c>
      <c r="Z27" s="37"/>
      <c r="AA27" s="37">
        <v>170</v>
      </c>
    </row>
    <row r="28" spans="2:27" ht="13.5" customHeight="1">
      <c r="B28" s="29" t="s">
        <v>161</v>
      </c>
      <c r="C28" s="29"/>
      <c r="D28" s="37"/>
      <c r="E28" s="37">
        <v>1</v>
      </c>
      <c r="F28" s="37"/>
      <c r="G28" s="37">
        <v>205</v>
      </c>
      <c r="H28" s="28"/>
      <c r="I28" s="37">
        <v>7</v>
      </c>
      <c r="J28" s="37"/>
      <c r="K28" s="37">
        <v>0</v>
      </c>
      <c r="L28" s="37"/>
      <c r="M28" s="37">
        <v>13</v>
      </c>
      <c r="N28" s="37"/>
      <c r="O28" s="37">
        <v>0</v>
      </c>
      <c r="P28" s="37"/>
      <c r="Q28" s="37">
        <v>0</v>
      </c>
      <c r="R28" s="37"/>
      <c r="S28" s="37">
        <v>0</v>
      </c>
      <c r="T28" s="37"/>
      <c r="U28" s="37">
        <v>18</v>
      </c>
      <c r="V28" s="37"/>
      <c r="W28" s="37">
        <v>2</v>
      </c>
      <c r="X28" s="29"/>
      <c r="Y28" s="37">
        <f t="shared" si="1"/>
        <v>246</v>
      </c>
      <c r="Z28" s="37"/>
      <c r="AA28" s="37">
        <v>215</v>
      </c>
    </row>
    <row r="29" spans="2:27" ht="13.5" customHeight="1">
      <c r="B29" s="29" t="s">
        <v>162</v>
      </c>
      <c r="C29" s="29"/>
      <c r="D29" s="37"/>
      <c r="E29" s="37">
        <v>130</v>
      </c>
      <c r="F29" s="37"/>
      <c r="G29" s="37">
        <v>50</v>
      </c>
      <c r="H29" s="28"/>
      <c r="I29" s="37">
        <v>267</v>
      </c>
      <c r="J29" s="37"/>
      <c r="K29" s="37">
        <v>0</v>
      </c>
      <c r="L29" s="37"/>
      <c r="M29" s="37">
        <v>8</v>
      </c>
      <c r="N29" s="37"/>
      <c r="O29" s="37">
        <v>0</v>
      </c>
      <c r="P29" s="37"/>
      <c r="Q29" s="37">
        <v>1459</v>
      </c>
      <c r="R29" s="37"/>
      <c r="S29" s="37">
        <v>22</v>
      </c>
      <c r="T29" s="37"/>
      <c r="U29" s="37">
        <v>58</v>
      </c>
      <c r="V29" s="37"/>
      <c r="W29" s="37">
        <v>0</v>
      </c>
      <c r="X29" s="29"/>
      <c r="Y29" s="37">
        <f t="shared" si="1"/>
        <v>1994</v>
      </c>
      <c r="Z29" s="37"/>
      <c r="AA29" s="37">
        <v>861</v>
      </c>
    </row>
    <row r="30" spans="2:27" ht="13.5" customHeight="1">
      <c r="B30" s="29" t="s">
        <v>163</v>
      </c>
      <c r="C30" s="29"/>
      <c r="D30" s="37"/>
      <c r="E30" s="37">
        <v>918</v>
      </c>
      <c r="F30" s="37"/>
      <c r="G30" s="37">
        <v>377</v>
      </c>
      <c r="H30" s="28"/>
      <c r="I30" s="37">
        <v>680</v>
      </c>
      <c r="J30" s="37"/>
      <c r="K30" s="37">
        <v>4</v>
      </c>
      <c r="L30" s="37"/>
      <c r="M30" s="37">
        <v>63</v>
      </c>
      <c r="N30" s="37"/>
      <c r="O30" s="37">
        <v>0</v>
      </c>
      <c r="P30" s="37"/>
      <c r="Q30" s="37">
        <v>0</v>
      </c>
      <c r="R30" s="37"/>
      <c r="S30" s="37">
        <v>360</v>
      </c>
      <c r="T30" s="37"/>
      <c r="U30" s="37">
        <v>23</v>
      </c>
      <c r="V30" s="37"/>
      <c r="W30" s="37">
        <v>2</v>
      </c>
      <c r="X30" s="29"/>
      <c r="Y30" s="37">
        <f t="shared" si="1"/>
        <v>2427</v>
      </c>
      <c r="Z30" s="37"/>
      <c r="AA30" s="37">
        <v>928</v>
      </c>
    </row>
    <row r="31" spans="2:28" ht="13.5" customHeight="1">
      <c r="B31" s="29" t="s">
        <v>164</v>
      </c>
      <c r="C31" s="29"/>
      <c r="D31" s="37"/>
      <c r="E31" s="37">
        <v>138</v>
      </c>
      <c r="F31" s="37"/>
      <c r="G31" s="37">
        <v>70</v>
      </c>
      <c r="H31" s="28"/>
      <c r="I31" s="37">
        <v>475</v>
      </c>
      <c r="J31" s="37"/>
      <c r="K31" s="37">
        <v>1</v>
      </c>
      <c r="L31" s="37"/>
      <c r="M31" s="37">
        <v>8</v>
      </c>
      <c r="N31" s="37"/>
      <c r="O31" s="37">
        <v>0</v>
      </c>
      <c r="P31" s="37"/>
      <c r="Q31" s="37">
        <v>198</v>
      </c>
      <c r="R31" s="37"/>
      <c r="S31" s="37">
        <v>636</v>
      </c>
      <c r="T31" s="37"/>
      <c r="U31" s="37">
        <v>4</v>
      </c>
      <c r="V31" s="37"/>
      <c r="W31" s="37">
        <v>0</v>
      </c>
      <c r="X31" s="29"/>
      <c r="Y31" s="37">
        <f t="shared" si="1"/>
        <v>1530</v>
      </c>
      <c r="Z31" s="37"/>
      <c r="AA31" s="37">
        <v>878</v>
      </c>
      <c r="AB31" s="22"/>
    </row>
    <row r="32" spans="1:28" s="5" customFormat="1" ht="13.5" customHeight="1">
      <c r="A32" s="2"/>
      <c r="B32" s="33" t="s">
        <v>165</v>
      </c>
      <c r="C32" s="33"/>
      <c r="D32" s="39"/>
      <c r="E32" s="37">
        <v>65</v>
      </c>
      <c r="F32" s="37"/>
      <c r="G32" s="37">
        <v>-49</v>
      </c>
      <c r="H32" s="28"/>
      <c r="I32" s="37">
        <v>228</v>
      </c>
      <c r="J32" s="37"/>
      <c r="K32" s="37">
        <v>2</v>
      </c>
      <c r="L32" s="37"/>
      <c r="M32" s="37">
        <v>0</v>
      </c>
      <c r="N32" s="37"/>
      <c r="O32" s="37">
        <v>0</v>
      </c>
      <c r="P32" s="37"/>
      <c r="Q32" s="37">
        <v>8057</v>
      </c>
      <c r="R32" s="37"/>
      <c r="S32" s="37">
        <v>391</v>
      </c>
      <c r="T32" s="37"/>
      <c r="U32" s="37">
        <v>395</v>
      </c>
      <c r="V32" s="37"/>
      <c r="W32" s="37">
        <v>0</v>
      </c>
      <c r="X32" s="33"/>
      <c r="Y32" s="37">
        <f t="shared" si="1"/>
        <v>9089</v>
      </c>
      <c r="Z32" s="37"/>
      <c r="AA32" s="37">
        <v>624</v>
      </c>
      <c r="AB32" s="2"/>
    </row>
    <row r="33" s="3" customFormat="1" ht="12" customHeight="1">
      <c r="AB33" s="2"/>
    </row>
    <row r="34" spans="2:28" s="20" customFormat="1" ht="15" customHeight="1">
      <c r="B34" s="97" t="s">
        <v>167</v>
      </c>
      <c r="C34" s="11"/>
      <c r="D34" s="98"/>
      <c r="E34" s="98">
        <f>SUM(E35:E44)</f>
        <v>14922</v>
      </c>
      <c r="F34" s="98"/>
      <c r="G34" s="98">
        <f>SUM(G35:G44)</f>
        <v>10938</v>
      </c>
      <c r="H34" s="98"/>
      <c r="I34" s="98">
        <f>SUM(I35:I44)</f>
        <v>46530</v>
      </c>
      <c r="J34" s="98"/>
      <c r="K34" s="98">
        <f>SUM(K35:K44)</f>
        <v>73</v>
      </c>
      <c r="L34" s="98"/>
      <c r="M34" s="98">
        <f>SUM(M35:M44)</f>
        <v>1976</v>
      </c>
      <c r="N34" s="98"/>
      <c r="O34" s="98">
        <f>SUM(O35:O44)</f>
        <v>2103</v>
      </c>
      <c r="P34" s="98"/>
      <c r="Q34" s="98">
        <f>SUM(Q35:Q44)</f>
        <v>18400</v>
      </c>
      <c r="R34" s="98"/>
      <c r="S34" s="98">
        <f>SUM(S35:S44)</f>
        <v>5528</v>
      </c>
      <c r="T34" s="98"/>
      <c r="U34" s="98">
        <f>SUM(U35:U44)</f>
        <v>7043</v>
      </c>
      <c r="V34" s="98"/>
      <c r="W34" s="98">
        <f>SUM(W35:W44)</f>
        <v>248</v>
      </c>
      <c r="X34" s="11"/>
      <c r="Y34" s="98">
        <f>SUM(Y35:Y44)</f>
        <v>107761</v>
      </c>
      <c r="Z34" s="98"/>
      <c r="AA34" s="98">
        <f>SUM(AA35:AA44)</f>
        <v>79310</v>
      </c>
      <c r="AB34" s="2"/>
    </row>
    <row r="35" spans="2:27" ht="13.5" customHeight="1">
      <c r="B35" s="29" t="s">
        <v>156</v>
      </c>
      <c r="C35" s="29"/>
      <c r="D35" s="37"/>
      <c r="E35" s="37">
        <v>1446</v>
      </c>
      <c r="F35" s="37"/>
      <c r="G35" s="37">
        <v>603</v>
      </c>
      <c r="H35" s="28"/>
      <c r="I35" s="37">
        <v>1030</v>
      </c>
      <c r="J35" s="37"/>
      <c r="K35" s="37">
        <v>15</v>
      </c>
      <c r="L35" s="37"/>
      <c r="M35" s="37">
        <v>18</v>
      </c>
      <c r="N35" s="37"/>
      <c r="O35" s="37">
        <v>2102</v>
      </c>
      <c r="P35" s="37"/>
      <c r="Q35" s="37">
        <v>0</v>
      </c>
      <c r="R35" s="103"/>
      <c r="S35" s="37">
        <v>3743</v>
      </c>
      <c r="T35" s="37"/>
      <c r="U35" s="37">
        <v>2432</v>
      </c>
      <c r="V35" s="37"/>
      <c r="W35" s="37">
        <v>8</v>
      </c>
      <c r="X35" s="29"/>
      <c r="Y35" s="37">
        <f aca="true" t="shared" si="2" ref="Y35:Y44">SUM(E35:W35)</f>
        <v>11397</v>
      </c>
      <c r="Z35" s="37"/>
      <c r="AA35" s="37">
        <v>2567</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583</v>
      </c>
      <c r="F37" s="37"/>
      <c r="G37" s="37">
        <v>395</v>
      </c>
      <c r="H37" s="28"/>
      <c r="I37" s="37">
        <v>1741</v>
      </c>
      <c r="J37" s="37"/>
      <c r="K37" s="37">
        <v>0</v>
      </c>
      <c r="L37" s="37"/>
      <c r="M37" s="37">
        <v>5</v>
      </c>
      <c r="N37" s="37"/>
      <c r="O37" s="37">
        <v>0</v>
      </c>
      <c r="P37" s="37"/>
      <c r="Q37" s="37">
        <v>0</v>
      </c>
      <c r="R37" s="103"/>
      <c r="S37" s="37">
        <v>28</v>
      </c>
      <c r="T37" s="37"/>
      <c r="U37" s="37">
        <v>10</v>
      </c>
      <c r="V37" s="37"/>
      <c r="W37" s="37">
        <v>1</v>
      </c>
      <c r="X37" s="29"/>
      <c r="Y37" s="37">
        <f t="shared" si="2"/>
        <v>2763</v>
      </c>
      <c r="Z37" s="37"/>
      <c r="AA37" s="37">
        <v>2413</v>
      </c>
    </row>
    <row r="38" spans="2:27" ht="13.5" customHeight="1">
      <c r="B38" s="29" t="s">
        <v>159</v>
      </c>
      <c r="C38" s="29"/>
      <c r="D38" s="37"/>
      <c r="E38" s="37">
        <v>1452</v>
      </c>
      <c r="F38" s="37"/>
      <c r="G38" s="37">
        <v>4070</v>
      </c>
      <c r="H38" s="28"/>
      <c r="I38" s="37">
        <v>2021</v>
      </c>
      <c r="J38" s="37"/>
      <c r="K38" s="37">
        <v>8</v>
      </c>
      <c r="L38" s="37"/>
      <c r="M38" s="37">
        <v>1832</v>
      </c>
      <c r="N38" s="37"/>
      <c r="O38" s="37">
        <v>0</v>
      </c>
      <c r="P38" s="37"/>
      <c r="Q38" s="37">
        <v>0</v>
      </c>
      <c r="R38" s="103"/>
      <c r="S38" s="37">
        <v>459</v>
      </c>
      <c r="T38" s="37"/>
      <c r="U38" s="37">
        <v>3397</v>
      </c>
      <c r="V38" s="37"/>
      <c r="W38" s="37">
        <v>117</v>
      </c>
      <c r="X38" s="29"/>
      <c r="Y38" s="37">
        <f t="shared" si="2"/>
        <v>13356</v>
      </c>
      <c r="Z38" s="37"/>
      <c r="AA38" s="37">
        <v>4186</v>
      </c>
    </row>
    <row r="39" spans="2:27" ht="13.5" customHeight="1">
      <c r="B39" s="29" t="s">
        <v>160</v>
      </c>
      <c r="C39" s="29"/>
      <c r="D39" s="37"/>
      <c r="E39" s="37">
        <v>319</v>
      </c>
      <c r="F39" s="37"/>
      <c r="G39" s="37">
        <v>755</v>
      </c>
      <c r="H39" s="28"/>
      <c r="I39" s="37">
        <v>374</v>
      </c>
      <c r="J39" s="37"/>
      <c r="K39" s="37">
        <v>5</v>
      </c>
      <c r="L39" s="37"/>
      <c r="M39" s="37">
        <v>6</v>
      </c>
      <c r="N39" s="37"/>
      <c r="O39" s="37">
        <v>1</v>
      </c>
      <c r="P39" s="37"/>
      <c r="Q39" s="37">
        <v>0</v>
      </c>
      <c r="R39" s="37"/>
      <c r="S39" s="37">
        <v>49</v>
      </c>
      <c r="T39" s="37"/>
      <c r="U39" s="37">
        <v>120</v>
      </c>
      <c r="V39" s="37"/>
      <c r="W39" s="37">
        <v>50</v>
      </c>
      <c r="X39" s="29"/>
      <c r="Y39" s="37">
        <f t="shared" si="2"/>
        <v>1679</v>
      </c>
      <c r="Z39" s="37"/>
      <c r="AA39" s="37">
        <v>716</v>
      </c>
    </row>
    <row r="40" spans="2:27" ht="13.5" customHeight="1">
      <c r="B40" s="29" t="s">
        <v>161</v>
      </c>
      <c r="C40" s="29"/>
      <c r="D40" s="37"/>
      <c r="E40" s="37">
        <v>141</v>
      </c>
      <c r="F40" s="37"/>
      <c r="G40" s="37">
        <v>889</v>
      </c>
      <c r="H40" s="28"/>
      <c r="I40" s="37">
        <v>181</v>
      </c>
      <c r="J40" s="37"/>
      <c r="K40" s="37">
        <v>18</v>
      </c>
      <c r="L40" s="37"/>
      <c r="M40" s="37">
        <v>13</v>
      </c>
      <c r="N40" s="37"/>
      <c r="O40" s="37">
        <v>0</v>
      </c>
      <c r="P40" s="37"/>
      <c r="Q40" s="37">
        <v>0</v>
      </c>
      <c r="R40" s="37"/>
      <c r="S40" s="37">
        <v>6</v>
      </c>
      <c r="T40" s="37"/>
      <c r="U40" s="37">
        <v>655</v>
      </c>
      <c r="V40" s="37"/>
      <c r="W40" s="37">
        <v>56</v>
      </c>
      <c r="X40" s="29"/>
      <c r="Y40" s="37">
        <f t="shared" si="2"/>
        <v>1959</v>
      </c>
      <c r="Z40" s="37"/>
      <c r="AA40" s="37">
        <v>707</v>
      </c>
    </row>
    <row r="41" spans="2:27" ht="13.5" customHeight="1">
      <c r="B41" s="29" t="s">
        <v>162</v>
      </c>
      <c r="C41" s="29"/>
      <c r="D41" s="37"/>
      <c r="E41" s="37">
        <v>6718</v>
      </c>
      <c r="F41" s="37"/>
      <c r="G41" s="37">
        <v>1369</v>
      </c>
      <c r="H41" s="28"/>
      <c r="I41" s="37">
        <v>16732</v>
      </c>
      <c r="J41" s="37"/>
      <c r="K41" s="37">
        <v>12</v>
      </c>
      <c r="L41" s="37"/>
      <c r="M41" s="37">
        <v>3</v>
      </c>
      <c r="N41" s="37"/>
      <c r="O41" s="37">
        <v>0</v>
      </c>
      <c r="P41" s="37"/>
      <c r="Q41" s="37">
        <v>11805</v>
      </c>
      <c r="R41" s="37"/>
      <c r="S41" s="37">
        <v>90</v>
      </c>
      <c r="T41" s="37"/>
      <c r="U41" s="37">
        <v>8</v>
      </c>
      <c r="V41" s="37"/>
      <c r="W41" s="37">
        <v>4</v>
      </c>
      <c r="X41" s="29"/>
      <c r="Y41" s="37">
        <f t="shared" si="2"/>
        <v>36741</v>
      </c>
      <c r="Z41" s="37"/>
      <c r="AA41" s="37">
        <v>35497</v>
      </c>
    </row>
    <row r="42" spans="2:27" ht="13.5" customHeight="1">
      <c r="B42" s="29" t="s">
        <v>163</v>
      </c>
      <c r="C42" s="29"/>
      <c r="D42" s="37"/>
      <c r="E42" s="37">
        <v>1346</v>
      </c>
      <c r="F42" s="37"/>
      <c r="G42" s="37">
        <v>504</v>
      </c>
      <c r="H42" s="28"/>
      <c r="I42" s="37">
        <v>863</v>
      </c>
      <c r="J42" s="37"/>
      <c r="K42" s="37">
        <v>12</v>
      </c>
      <c r="L42" s="37"/>
      <c r="M42" s="37">
        <v>77</v>
      </c>
      <c r="N42" s="37"/>
      <c r="O42" s="37">
        <v>0</v>
      </c>
      <c r="P42" s="37"/>
      <c r="Q42" s="37">
        <v>4</v>
      </c>
      <c r="R42" s="37"/>
      <c r="S42" s="37">
        <v>260</v>
      </c>
      <c r="T42" s="37"/>
      <c r="U42" s="37">
        <v>270</v>
      </c>
      <c r="V42" s="37"/>
      <c r="W42" s="37">
        <v>22</v>
      </c>
      <c r="X42" s="29"/>
      <c r="Y42" s="37">
        <f t="shared" si="2"/>
        <v>3358</v>
      </c>
      <c r="Z42" s="37"/>
      <c r="AA42" s="37">
        <v>1850</v>
      </c>
    </row>
    <row r="43" spans="2:27" ht="13.5" customHeight="1">
      <c r="B43" s="29" t="s">
        <v>164</v>
      </c>
      <c r="C43" s="29"/>
      <c r="D43" s="37"/>
      <c r="E43" s="37">
        <v>2176</v>
      </c>
      <c r="F43" s="37"/>
      <c r="G43" s="37">
        <v>2107</v>
      </c>
      <c r="H43" s="28"/>
      <c r="I43" s="37">
        <v>22173</v>
      </c>
      <c r="J43" s="37"/>
      <c r="K43" s="37">
        <v>3</v>
      </c>
      <c r="L43" s="37"/>
      <c r="M43" s="37">
        <v>21</v>
      </c>
      <c r="N43" s="37"/>
      <c r="O43" s="37">
        <v>0</v>
      </c>
      <c r="P43" s="37"/>
      <c r="Q43" s="37">
        <v>4127</v>
      </c>
      <c r="R43" s="37"/>
      <c r="S43" s="37">
        <v>360</v>
      </c>
      <c r="T43" s="37"/>
      <c r="U43" s="37">
        <v>54</v>
      </c>
      <c r="V43" s="37"/>
      <c r="W43" s="37">
        <v>-11</v>
      </c>
      <c r="X43" s="29"/>
      <c r="Y43" s="37">
        <f t="shared" si="2"/>
        <v>31010</v>
      </c>
      <c r="Z43" s="37"/>
      <c r="AA43" s="37">
        <v>28360</v>
      </c>
    </row>
    <row r="44" spans="1:28" s="5" customFormat="1" ht="13.5" customHeight="1">
      <c r="A44" s="2"/>
      <c r="B44" s="33" t="s">
        <v>165</v>
      </c>
      <c r="C44" s="33"/>
      <c r="D44" s="39"/>
      <c r="E44" s="37">
        <v>741</v>
      </c>
      <c r="F44" s="37"/>
      <c r="G44" s="37">
        <v>246</v>
      </c>
      <c r="H44" s="28"/>
      <c r="I44" s="37">
        <v>1415</v>
      </c>
      <c r="J44" s="37"/>
      <c r="K44" s="37">
        <v>0</v>
      </c>
      <c r="L44" s="37"/>
      <c r="M44" s="37">
        <v>1</v>
      </c>
      <c r="N44" s="37"/>
      <c r="O44" s="37">
        <v>0</v>
      </c>
      <c r="P44" s="37"/>
      <c r="Q44" s="37">
        <v>2464</v>
      </c>
      <c r="R44" s="37"/>
      <c r="S44" s="37">
        <v>533</v>
      </c>
      <c r="T44" s="37"/>
      <c r="U44" s="37">
        <v>97</v>
      </c>
      <c r="V44" s="37"/>
      <c r="W44" s="37">
        <v>1</v>
      </c>
      <c r="X44" s="33"/>
      <c r="Y44" s="37">
        <f t="shared" si="2"/>
        <v>5498</v>
      </c>
      <c r="Z44" s="37"/>
      <c r="AA44" s="37">
        <v>3014</v>
      </c>
      <c r="AB44" s="2"/>
    </row>
    <row r="45" s="3" customFormat="1" ht="12" customHeight="1">
      <c r="AB45" s="2"/>
    </row>
    <row r="46" spans="2:28" s="20" customFormat="1" ht="15" customHeight="1">
      <c r="B46" s="97" t="s">
        <v>168</v>
      </c>
      <c r="C46" s="11"/>
      <c r="D46" s="98"/>
      <c r="E46" s="98">
        <f>SUM(E47:E56)</f>
        <v>12156</v>
      </c>
      <c r="F46" s="98"/>
      <c r="G46" s="98">
        <f>SUM(G47:G56)</f>
        <v>9800</v>
      </c>
      <c r="H46" s="98"/>
      <c r="I46" s="98">
        <f>SUM(I47:I56)</f>
        <v>13509</v>
      </c>
      <c r="J46" s="98"/>
      <c r="K46" s="98">
        <f>SUM(K47:K56)</f>
        <v>1</v>
      </c>
      <c r="L46" s="98"/>
      <c r="M46" s="98">
        <f>SUM(M47:M56)</f>
        <v>1193</v>
      </c>
      <c r="N46" s="98"/>
      <c r="O46" s="98">
        <f>SUM(O47:O56)</f>
        <v>719</v>
      </c>
      <c r="P46" s="98"/>
      <c r="Q46" s="98">
        <f>SUM(Q47:Q56)</f>
        <v>672</v>
      </c>
      <c r="R46" s="98"/>
      <c r="S46" s="98">
        <f>SUM(S47:S56)</f>
        <v>9042</v>
      </c>
      <c r="T46" s="98"/>
      <c r="U46" s="98">
        <f>SUM(U47:U56)</f>
        <v>1243</v>
      </c>
      <c r="V46" s="98"/>
      <c r="W46" s="98">
        <f>SUM(W47:W56)</f>
        <v>-710</v>
      </c>
      <c r="X46" s="11"/>
      <c r="Y46" s="98">
        <f>SUM(Y47:Y56)</f>
        <v>47625</v>
      </c>
      <c r="Z46" s="98"/>
      <c r="AA46" s="98">
        <f>SUM(AA47:AA56)</f>
        <v>25277</v>
      </c>
      <c r="AB46" s="2"/>
    </row>
    <row r="47" spans="2:27" ht="13.5" customHeight="1">
      <c r="B47" s="29" t="s">
        <v>156</v>
      </c>
      <c r="C47" s="29"/>
      <c r="D47" s="37"/>
      <c r="E47" s="37">
        <v>2210</v>
      </c>
      <c r="F47" s="37"/>
      <c r="G47" s="37">
        <v>1020</v>
      </c>
      <c r="H47" s="28"/>
      <c r="I47" s="37">
        <v>3929</v>
      </c>
      <c r="J47" s="37"/>
      <c r="K47" s="37">
        <v>1</v>
      </c>
      <c r="L47" s="37"/>
      <c r="M47" s="37">
        <v>113</v>
      </c>
      <c r="N47" s="37"/>
      <c r="O47" s="37">
        <v>717</v>
      </c>
      <c r="P47" s="37"/>
      <c r="Q47" s="37">
        <v>0</v>
      </c>
      <c r="R47" s="103"/>
      <c r="S47" s="37">
        <v>7780</v>
      </c>
      <c r="T47" s="37"/>
      <c r="U47" s="37">
        <v>294</v>
      </c>
      <c r="V47" s="37"/>
      <c r="W47" s="37">
        <v>26</v>
      </c>
      <c r="X47" s="29"/>
      <c r="Y47" s="37">
        <f aca="true" t="shared" si="3" ref="Y47:Y56">SUM(E47:W47)</f>
        <v>16090</v>
      </c>
      <c r="Z47" s="37"/>
      <c r="AA47" s="37">
        <v>6134</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405</v>
      </c>
      <c r="F49" s="37"/>
      <c r="G49" s="37">
        <v>238</v>
      </c>
      <c r="H49" s="28"/>
      <c r="I49" s="37">
        <v>3057</v>
      </c>
      <c r="J49" s="37"/>
      <c r="K49" s="37">
        <v>0</v>
      </c>
      <c r="L49" s="37"/>
      <c r="M49" s="37">
        <v>48</v>
      </c>
      <c r="N49" s="37"/>
      <c r="O49" s="37">
        <v>0</v>
      </c>
      <c r="P49" s="37"/>
      <c r="Q49" s="37">
        <v>0</v>
      </c>
      <c r="R49" s="103"/>
      <c r="S49" s="37">
        <v>3</v>
      </c>
      <c r="T49" s="37"/>
      <c r="U49" s="37">
        <v>0</v>
      </c>
      <c r="V49" s="37"/>
      <c r="W49" s="37">
        <v>0</v>
      </c>
      <c r="X49" s="29"/>
      <c r="Y49" s="37">
        <f t="shared" si="3"/>
        <v>3751</v>
      </c>
      <c r="Z49" s="37"/>
      <c r="AA49" s="37">
        <v>3518</v>
      </c>
    </row>
    <row r="50" spans="2:27" ht="13.5" customHeight="1">
      <c r="B50" s="29" t="s">
        <v>159</v>
      </c>
      <c r="C50" s="29"/>
      <c r="D50" s="37"/>
      <c r="E50" s="37">
        <v>1240</v>
      </c>
      <c r="F50" s="37"/>
      <c r="G50" s="37">
        <v>3021</v>
      </c>
      <c r="H50" s="28"/>
      <c r="I50" s="37">
        <v>991</v>
      </c>
      <c r="J50" s="37"/>
      <c r="K50" s="37">
        <v>0</v>
      </c>
      <c r="L50" s="37"/>
      <c r="M50" s="37">
        <v>452</v>
      </c>
      <c r="N50" s="37"/>
      <c r="O50" s="37">
        <v>0</v>
      </c>
      <c r="P50" s="37"/>
      <c r="Q50" s="37">
        <v>0</v>
      </c>
      <c r="R50" s="103"/>
      <c r="S50" s="37">
        <v>216</v>
      </c>
      <c r="T50" s="37"/>
      <c r="U50" s="37">
        <v>226</v>
      </c>
      <c r="V50" s="37"/>
      <c r="W50" s="37">
        <v>-544</v>
      </c>
      <c r="X50" s="29"/>
      <c r="Y50" s="37">
        <f t="shared" si="3"/>
        <v>5602</v>
      </c>
      <c r="Z50" s="37"/>
      <c r="AA50" s="37">
        <v>2589</v>
      </c>
    </row>
    <row r="51" spans="2:27" ht="13.5" customHeight="1">
      <c r="B51" s="29" t="s">
        <v>160</v>
      </c>
      <c r="C51" s="29"/>
      <c r="D51" s="37"/>
      <c r="E51" s="37">
        <v>3543</v>
      </c>
      <c r="F51" s="37"/>
      <c r="G51" s="37">
        <v>769</v>
      </c>
      <c r="H51" s="28"/>
      <c r="I51" s="37">
        <v>421</v>
      </c>
      <c r="J51" s="37"/>
      <c r="K51" s="37">
        <v>0</v>
      </c>
      <c r="L51" s="37"/>
      <c r="M51" s="37">
        <v>137</v>
      </c>
      <c r="N51" s="37"/>
      <c r="O51" s="37">
        <v>2</v>
      </c>
      <c r="P51" s="37"/>
      <c r="Q51" s="37">
        <v>0</v>
      </c>
      <c r="R51" s="37"/>
      <c r="S51" s="37">
        <v>29</v>
      </c>
      <c r="T51" s="37"/>
      <c r="U51" s="37">
        <v>45</v>
      </c>
      <c r="V51" s="37"/>
      <c r="W51" s="37">
        <v>19</v>
      </c>
      <c r="X51" s="29"/>
      <c r="Y51" s="37">
        <f t="shared" si="3"/>
        <v>4965</v>
      </c>
      <c r="Z51" s="37"/>
      <c r="AA51" s="37">
        <v>2410</v>
      </c>
    </row>
    <row r="52" spans="2:27" ht="13.5" customHeight="1">
      <c r="B52" s="29" t="s">
        <v>161</v>
      </c>
      <c r="C52" s="29"/>
      <c r="D52" s="37"/>
      <c r="E52" s="37">
        <v>1676</v>
      </c>
      <c r="F52" s="37"/>
      <c r="G52" s="37">
        <v>2884</v>
      </c>
      <c r="H52" s="28"/>
      <c r="I52" s="37">
        <v>1024</v>
      </c>
      <c r="J52" s="37"/>
      <c r="K52" s="37">
        <v>0</v>
      </c>
      <c r="L52" s="37"/>
      <c r="M52" s="37">
        <v>183</v>
      </c>
      <c r="N52" s="37"/>
      <c r="O52" s="37">
        <v>0</v>
      </c>
      <c r="P52" s="37"/>
      <c r="Q52" s="37">
        <v>0</v>
      </c>
      <c r="R52" s="37"/>
      <c r="S52" s="37">
        <v>31</v>
      </c>
      <c r="T52" s="37"/>
      <c r="U52" s="37">
        <v>612</v>
      </c>
      <c r="V52" s="37"/>
      <c r="W52" s="37">
        <v>-229</v>
      </c>
      <c r="X52" s="29"/>
      <c r="Y52" s="37">
        <f t="shared" si="3"/>
        <v>6181</v>
      </c>
      <c r="Z52" s="37"/>
      <c r="AA52" s="37">
        <v>2898</v>
      </c>
    </row>
    <row r="53" spans="2:27" ht="13.5" customHeight="1">
      <c r="B53" s="29" t="s">
        <v>162</v>
      </c>
      <c r="C53" s="29"/>
      <c r="D53" s="37"/>
      <c r="E53" s="37">
        <v>191</v>
      </c>
      <c r="F53" s="37"/>
      <c r="G53" s="37">
        <v>55</v>
      </c>
      <c r="H53" s="28"/>
      <c r="I53" s="37">
        <v>487</v>
      </c>
      <c r="J53" s="37"/>
      <c r="K53" s="37">
        <v>0</v>
      </c>
      <c r="L53" s="37"/>
      <c r="M53" s="37">
        <v>0</v>
      </c>
      <c r="N53" s="37"/>
      <c r="O53" s="37">
        <v>0</v>
      </c>
      <c r="P53" s="37"/>
      <c r="Q53" s="37">
        <v>0</v>
      </c>
      <c r="R53" s="37"/>
      <c r="S53" s="37">
        <v>25</v>
      </c>
      <c r="T53" s="37"/>
      <c r="U53" s="37">
        <v>0</v>
      </c>
      <c r="V53" s="37"/>
      <c r="W53" s="37">
        <v>0</v>
      </c>
      <c r="X53" s="29"/>
      <c r="Y53" s="37">
        <f t="shared" si="3"/>
        <v>758</v>
      </c>
      <c r="Z53" s="37"/>
      <c r="AA53" s="37">
        <v>738</v>
      </c>
    </row>
    <row r="54" spans="2:27" ht="13.5" customHeight="1">
      <c r="B54" s="29" t="s">
        <v>163</v>
      </c>
      <c r="C54" s="29"/>
      <c r="D54" s="37"/>
      <c r="E54" s="37">
        <v>1397</v>
      </c>
      <c r="F54" s="37"/>
      <c r="G54" s="37">
        <v>1414</v>
      </c>
      <c r="H54" s="28"/>
      <c r="I54" s="37">
        <v>1379</v>
      </c>
      <c r="J54" s="37"/>
      <c r="K54" s="37">
        <v>0</v>
      </c>
      <c r="L54" s="37"/>
      <c r="M54" s="37">
        <v>215</v>
      </c>
      <c r="N54" s="37"/>
      <c r="O54" s="37">
        <v>0</v>
      </c>
      <c r="P54" s="37"/>
      <c r="Q54" s="37">
        <v>23</v>
      </c>
      <c r="R54" s="37"/>
      <c r="S54" s="37">
        <v>498</v>
      </c>
      <c r="T54" s="37"/>
      <c r="U54" s="37">
        <v>45</v>
      </c>
      <c r="V54" s="37"/>
      <c r="W54" s="37">
        <v>14</v>
      </c>
      <c r="X54" s="29"/>
      <c r="Y54" s="37">
        <f t="shared" si="3"/>
        <v>4985</v>
      </c>
      <c r="Z54" s="37"/>
      <c r="AA54" s="37">
        <v>3047</v>
      </c>
    </row>
    <row r="55" spans="2:27" ht="13.5" customHeight="1">
      <c r="B55" s="29" t="s">
        <v>164</v>
      </c>
      <c r="C55" s="29"/>
      <c r="D55" s="37"/>
      <c r="E55" s="37">
        <v>477</v>
      </c>
      <c r="F55" s="37"/>
      <c r="G55" s="37">
        <v>189</v>
      </c>
      <c r="H55" s="28"/>
      <c r="I55" s="37">
        <v>694</v>
      </c>
      <c r="J55" s="37"/>
      <c r="K55" s="37">
        <v>0</v>
      </c>
      <c r="L55" s="37"/>
      <c r="M55" s="37">
        <v>19</v>
      </c>
      <c r="N55" s="37"/>
      <c r="O55" s="37">
        <v>0</v>
      </c>
      <c r="P55" s="37"/>
      <c r="Q55" s="37">
        <v>2</v>
      </c>
      <c r="R55" s="37"/>
      <c r="S55" s="37">
        <v>61</v>
      </c>
      <c r="T55" s="37"/>
      <c r="U55" s="37">
        <v>4</v>
      </c>
      <c r="V55" s="37"/>
      <c r="W55" s="37">
        <v>0</v>
      </c>
      <c r="X55" s="29"/>
      <c r="Y55" s="37">
        <f t="shared" si="3"/>
        <v>1446</v>
      </c>
      <c r="Z55" s="37"/>
      <c r="AA55" s="37">
        <v>1249</v>
      </c>
    </row>
    <row r="56" spans="1:28" s="5" customFormat="1" ht="13.5" customHeight="1">
      <c r="A56" s="2"/>
      <c r="B56" s="33" t="s">
        <v>165</v>
      </c>
      <c r="C56" s="33"/>
      <c r="D56" s="39"/>
      <c r="E56" s="37">
        <v>1017</v>
      </c>
      <c r="F56" s="37"/>
      <c r="G56" s="37">
        <v>210</v>
      </c>
      <c r="H56" s="28"/>
      <c r="I56" s="37">
        <v>1527</v>
      </c>
      <c r="J56" s="37"/>
      <c r="K56" s="37">
        <v>0</v>
      </c>
      <c r="L56" s="37"/>
      <c r="M56" s="37">
        <v>26</v>
      </c>
      <c r="N56" s="37"/>
      <c r="O56" s="37">
        <v>0</v>
      </c>
      <c r="P56" s="37"/>
      <c r="Q56" s="37">
        <v>647</v>
      </c>
      <c r="R56" s="37"/>
      <c r="S56" s="37">
        <v>399</v>
      </c>
      <c r="T56" s="37"/>
      <c r="U56" s="37">
        <v>17</v>
      </c>
      <c r="V56" s="37"/>
      <c r="W56" s="37">
        <v>4</v>
      </c>
      <c r="X56" s="33"/>
      <c r="Y56" s="37">
        <f t="shared" si="3"/>
        <v>3847</v>
      </c>
      <c r="Z56" s="37"/>
      <c r="AA56" s="37">
        <v>2694</v>
      </c>
      <c r="AB56" s="2"/>
    </row>
    <row r="57" s="3" customFormat="1" ht="12" customHeight="1">
      <c r="AB57" s="2"/>
    </row>
    <row r="58" spans="2:28" s="20" customFormat="1" ht="15" customHeight="1">
      <c r="B58" s="97" t="s">
        <v>169</v>
      </c>
      <c r="C58" s="11"/>
      <c r="D58" s="98"/>
      <c r="E58" s="98">
        <f>SUM(E59:E68)</f>
        <v>1099</v>
      </c>
      <c r="F58" s="98"/>
      <c r="G58" s="98">
        <f>SUM(G59:G68)</f>
        <v>340</v>
      </c>
      <c r="H58" s="98"/>
      <c r="I58" s="98">
        <f>SUM(I59:I68)</f>
        <v>1956</v>
      </c>
      <c r="J58" s="98"/>
      <c r="K58" s="98">
        <f>SUM(K59:K68)</f>
        <v>9</v>
      </c>
      <c r="L58" s="98"/>
      <c r="M58" s="98">
        <f>SUM(M59:M68)</f>
        <v>2814</v>
      </c>
      <c r="N58" s="98"/>
      <c r="O58" s="98">
        <f>SUM(O59:O68)</f>
        <v>18</v>
      </c>
      <c r="P58" s="98"/>
      <c r="Q58" s="98">
        <f>SUM(Q59:Q68)</f>
        <v>81535</v>
      </c>
      <c r="R58" s="98"/>
      <c r="S58" s="98">
        <f>SUM(S59:S68)</f>
        <v>2428</v>
      </c>
      <c r="T58" s="98"/>
      <c r="U58" s="98">
        <f>SUM(U59:U68)</f>
        <v>36</v>
      </c>
      <c r="V58" s="98"/>
      <c r="W58" s="98">
        <f>SUM(W59:W68)</f>
        <v>26</v>
      </c>
      <c r="X58" s="11"/>
      <c r="Y58" s="98">
        <f>SUM(Y59:Y68)</f>
        <v>90261</v>
      </c>
      <c r="Z58" s="98"/>
      <c r="AA58" s="98">
        <f>SUM(AA59:AA68)</f>
        <v>3717</v>
      </c>
      <c r="AB58" s="2"/>
    </row>
    <row r="59" spans="2:27" ht="13.5" customHeight="1">
      <c r="B59" s="29" t="s">
        <v>156</v>
      </c>
      <c r="C59" s="29"/>
      <c r="D59" s="37"/>
      <c r="E59" s="37">
        <v>61</v>
      </c>
      <c r="F59" s="37"/>
      <c r="G59" s="37">
        <v>0</v>
      </c>
      <c r="H59" s="28"/>
      <c r="I59" s="37">
        <v>0</v>
      </c>
      <c r="J59" s="37"/>
      <c r="K59" s="37">
        <v>0</v>
      </c>
      <c r="L59" s="37"/>
      <c r="M59" s="37">
        <v>0</v>
      </c>
      <c r="N59" s="37"/>
      <c r="O59" s="37">
        <v>18</v>
      </c>
      <c r="P59" s="37"/>
      <c r="Q59" s="37">
        <v>0</v>
      </c>
      <c r="R59" s="103"/>
      <c r="S59" s="37">
        <v>2317</v>
      </c>
      <c r="T59" s="37"/>
      <c r="U59" s="37">
        <v>29</v>
      </c>
      <c r="V59" s="37"/>
      <c r="W59" s="37">
        <v>0</v>
      </c>
      <c r="X59" s="29"/>
      <c r="Y59" s="37">
        <f aca="true" t="shared" si="4" ref="Y59:Y68">SUM(E59:W59)</f>
        <v>2425</v>
      </c>
      <c r="Z59" s="37"/>
      <c r="AA59" s="37">
        <v>61</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86</v>
      </c>
      <c r="F62" s="37"/>
      <c r="G62" s="37">
        <v>32</v>
      </c>
      <c r="H62" s="28"/>
      <c r="I62" s="37">
        <v>211</v>
      </c>
      <c r="J62" s="37"/>
      <c r="K62" s="37">
        <v>0</v>
      </c>
      <c r="L62" s="37"/>
      <c r="M62" s="37">
        <v>2814</v>
      </c>
      <c r="N62" s="37"/>
      <c r="O62" s="37">
        <v>0</v>
      </c>
      <c r="P62" s="37"/>
      <c r="Q62" s="37">
        <v>217</v>
      </c>
      <c r="R62" s="103"/>
      <c r="S62" s="37">
        <v>76</v>
      </c>
      <c r="T62" s="37"/>
      <c r="U62" s="37">
        <v>0</v>
      </c>
      <c r="V62" s="37"/>
      <c r="W62" s="37">
        <v>0</v>
      </c>
      <c r="X62" s="29"/>
      <c r="Y62" s="37">
        <f t="shared" si="4"/>
        <v>3436</v>
      </c>
      <c r="Z62" s="37"/>
      <c r="AA62" s="37">
        <v>284</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365</v>
      </c>
      <c r="F65" s="37"/>
      <c r="G65" s="37">
        <v>97</v>
      </c>
      <c r="H65" s="28"/>
      <c r="I65" s="37">
        <v>503</v>
      </c>
      <c r="J65" s="37"/>
      <c r="K65" s="37">
        <v>1</v>
      </c>
      <c r="L65" s="37"/>
      <c r="M65" s="37">
        <v>0</v>
      </c>
      <c r="N65" s="37"/>
      <c r="O65" s="37">
        <v>0</v>
      </c>
      <c r="P65" s="37"/>
      <c r="Q65" s="37">
        <v>387</v>
      </c>
      <c r="R65" s="37"/>
      <c r="S65" s="37">
        <v>1</v>
      </c>
      <c r="T65" s="37"/>
      <c r="U65" s="37">
        <v>0</v>
      </c>
      <c r="V65" s="37"/>
      <c r="W65" s="37">
        <v>1</v>
      </c>
      <c r="X65" s="29"/>
      <c r="Y65" s="37">
        <f t="shared" si="4"/>
        <v>1355</v>
      </c>
      <c r="Z65" s="37"/>
      <c r="AA65" s="37">
        <v>1293</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8</v>
      </c>
      <c r="F67" s="37"/>
      <c r="G67" s="37">
        <v>2</v>
      </c>
      <c r="H67" s="28"/>
      <c r="I67" s="37">
        <v>19</v>
      </c>
      <c r="J67" s="37"/>
      <c r="K67" s="37">
        <v>0</v>
      </c>
      <c r="L67" s="37"/>
      <c r="M67" s="37">
        <v>0</v>
      </c>
      <c r="N67" s="37"/>
      <c r="O67" s="37">
        <v>0</v>
      </c>
      <c r="P67" s="37"/>
      <c r="Q67" s="37">
        <v>0</v>
      </c>
      <c r="R67" s="37"/>
      <c r="S67" s="37">
        <v>0</v>
      </c>
      <c r="T67" s="37"/>
      <c r="U67" s="37">
        <v>0</v>
      </c>
      <c r="V67" s="37"/>
      <c r="W67" s="37">
        <v>0</v>
      </c>
      <c r="X67" s="29"/>
      <c r="Y67" s="37">
        <f t="shared" si="4"/>
        <v>29</v>
      </c>
      <c r="Z67" s="37"/>
      <c r="AA67" s="37">
        <v>30</v>
      </c>
    </row>
    <row r="68" spans="1:28" s="5" customFormat="1" ht="13.5" customHeight="1">
      <c r="A68" s="2"/>
      <c r="B68" s="33" t="s">
        <v>165</v>
      </c>
      <c r="C68" s="33"/>
      <c r="D68" s="39"/>
      <c r="E68" s="37">
        <v>579</v>
      </c>
      <c r="F68" s="37"/>
      <c r="G68" s="37">
        <v>209</v>
      </c>
      <c r="H68" s="28"/>
      <c r="I68" s="37">
        <v>1223</v>
      </c>
      <c r="J68" s="37"/>
      <c r="K68" s="37">
        <v>8</v>
      </c>
      <c r="L68" s="37"/>
      <c r="M68" s="37">
        <v>0</v>
      </c>
      <c r="N68" s="37"/>
      <c r="O68" s="37">
        <v>0</v>
      </c>
      <c r="P68" s="37"/>
      <c r="Q68" s="37">
        <v>80931</v>
      </c>
      <c r="R68" s="37"/>
      <c r="S68" s="37">
        <v>34</v>
      </c>
      <c r="T68" s="37"/>
      <c r="U68" s="37">
        <v>7</v>
      </c>
      <c r="V68" s="37"/>
      <c r="W68" s="37">
        <v>25</v>
      </c>
      <c r="X68" s="33"/>
      <c r="Y68" s="37">
        <f t="shared" si="4"/>
        <v>83016</v>
      </c>
      <c r="Z68" s="37"/>
      <c r="AA68" s="37">
        <v>2049</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100">
        <f>IF('Table 1'!$B$101="(A)","(A)  Estimación avance","")</f>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AE11:AE20 AC11:AC20 W11:W20 AA11:AA20 M11:M20 E11:E20 G11:G20 I11:I20 K11:K20">
    <cfRule type="cellIs" priority="28"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30"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tables'!B19&amp;"  Expenditure of general government by function (COFOG)"</f>
        <v>Table 9.5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173</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1'!M10</f>
        <v>40457</v>
      </c>
      <c r="F10" s="98"/>
      <c r="G10" s="98">
        <f>'Table 1'!M11</f>
        <v>28428</v>
      </c>
      <c r="H10" s="98"/>
      <c r="I10" s="98">
        <f>'Table 1'!M12</f>
        <v>84595</v>
      </c>
      <c r="J10" s="98"/>
      <c r="K10" s="98">
        <f>'Table 1'!M13</f>
        <v>151</v>
      </c>
      <c r="L10" s="98"/>
      <c r="M10" s="98">
        <f>'Table 1'!M14</f>
        <v>8285</v>
      </c>
      <c r="N10" s="98"/>
      <c r="O10" s="98">
        <f>'Table 1'!M15</f>
        <v>17204</v>
      </c>
      <c r="P10" s="98"/>
      <c r="Q10" s="98">
        <f>'Table 1'!M16+'Table 1'!M18</f>
        <v>119837</v>
      </c>
      <c r="R10" s="98"/>
      <c r="S10" s="98">
        <f>'Table 1'!M19</f>
        <v>12470</v>
      </c>
      <c r="T10" s="98"/>
      <c r="U10" s="98">
        <f>'Table 1'!M20</f>
        <v>15369</v>
      </c>
      <c r="V10" s="98"/>
      <c r="W10" s="98">
        <f>'Table 1'!M21</f>
        <v>365</v>
      </c>
      <c r="X10" s="11"/>
      <c r="Y10" s="98">
        <f>'Table 1'!M9</f>
        <v>327161</v>
      </c>
      <c r="Z10" s="98"/>
      <c r="AA10" s="98">
        <f>SUM(AA11:AA20)</f>
        <v>149419</v>
      </c>
      <c r="AB10" s="2"/>
    </row>
    <row r="11" spans="2:27" ht="13.5" customHeight="1">
      <c r="B11" s="29" t="s">
        <v>156</v>
      </c>
      <c r="C11" s="29"/>
      <c r="D11" s="37"/>
      <c r="E11" s="37">
        <v>5295</v>
      </c>
      <c r="F11" s="37"/>
      <c r="G11" s="37">
        <v>1738</v>
      </c>
      <c r="H11" s="28"/>
      <c r="I11" s="37">
        <v>8148</v>
      </c>
      <c r="J11" s="37"/>
      <c r="K11" s="37">
        <v>32</v>
      </c>
      <c r="L11" s="37"/>
      <c r="M11" s="37">
        <v>129</v>
      </c>
      <c r="N11" s="37"/>
      <c r="O11" s="37">
        <v>17196</v>
      </c>
      <c r="P11" s="37"/>
      <c r="Q11" s="37">
        <v>0</v>
      </c>
      <c r="R11" s="103"/>
      <c r="S11" s="37">
        <v>7448</v>
      </c>
      <c r="T11" s="37"/>
      <c r="U11" s="37">
        <v>785</v>
      </c>
      <c r="V11" s="37"/>
      <c r="W11" s="37">
        <v>-28</v>
      </c>
      <c r="X11" s="29"/>
      <c r="Y11" s="37">
        <f aca="true" t="shared" si="0" ref="Y11:Y20">SUM(E11:W11)</f>
        <v>40743</v>
      </c>
      <c r="Z11" s="37"/>
      <c r="AA11" s="37">
        <v>13328</v>
      </c>
    </row>
    <row r="12" spans="2:27" ht="13.5" customHeight="1">
      <c r="B12" s="29" t="s">
        <v>157</v>
      </c>
      <c r="C12" s="29"/>
      <c r="D12" s="37"/>
      <c r="E12" s="37">
        <v>3617</v>
      </c>
      <c r="F12" s="37"/>
      <c r="G12" s="37">
        <v>662</v>
      </c>
      <c r="H12" s="28"/>
      <c r="I12" s="37">
        <v>5082</v>
      </c>
      <c r="J12" s="37"/>
      <c r="K12" s="37">
        <v>4</v>
      </c>
      <c r="L12" s="37"/>
      <c r="M12" s="37">
        <v>0</v>
      </c>
      <c r="N12" s="37"/>
      <c r="O12" s="37">
        <v>4</v>
      </c>
      <c r="P12" s="37"/>
      <c r="Q12" s="37">
        <v>0</v>
      </c>
      <c r="R12" s="103"/>
      <c r="S12" s="37">
        <v>50</v>
      </c>
      <c r="T12" s="37"/>
      <c r="U12" s="37">
        <v>0</v>
      </c>
      <c r="V12" s="37"/>
      <c r="W12" s="37">
        <v>-191</v>
      </c>
      <c r="X12" s="29"/>
      <c r="Y12" s="37">
        <f t="shared" si="0"/>
        <v>9228</v>
      </c>
      <c r="Z12" s="37"/>
      <c r="AA12" s="37">
        <v>9089</v>
      </c>
    </row>
    <row r="13" spans="2:27" ht="13.5" customHeight="1">
      <c r="B13" s="29" t="s">
        <v>158</v>
      </c>
      <c r="C13" s="29"/>
      <c r="D13" s="37"/>
      <c r="E13" s="37">
        <v>2687</v>
      </c>
      <c r="F13" s="37"/>
      <c r="G13" s="37">
        <v>908</v>
      </c>
      <c r="H13" s="28"/>
      <c r="I13" s="37">
        <v>11745</v>
      </c>
      <c r="J13" s="37"/>
      <c r="K13" s="37">
        <v>5</v>
      </c>
      <c r="L13" s="37"/>
      <c r="M13" s="37">
        <v>88</v>
      </c>
      <c r="N13" s="37"/>
      <c r="O13" s="37">
        <v>0</v>
      </c>
      <c r="P13" s="37"/>
      <c r="Q13" s="37">
        <v>0</v>
      </c>
      <c r="R13" s="103"/>
      <c r="S13" s="37">
        <v>47</v>
      </c>
      <c r="T13" s="37"/>
      <c r="U13" s="37">
        <v>16</v>
      </c>
      <c r="V13" s="37"/>
      <c r="W13" s="37">
        <v>0</v>
      </c>
      <c r="X13" s="29"/>
      <c r="Y13" s="37">
        <f t="shared" si="0"/>
        <v>15496</v>
      </c>
      <c r="Z13" s="37"/>
      <c r="AA13" s="37">
        <v>14687</v>
      </c>
    </row>
    <row r="14" spans="2:27" ht="13.5" customHeight="1">
      <c r="B14" s="29" t="s">
        <v>159</v>
      </c>
      <c r="C14" s="29"/>
      <c r="D14" s="37"/>
      <c r="E14" s="37">
        <v>3991</v>
      </c>
      <c r="F14" s="37"/>
      <c r="G14" s="37">
        <v>13793</v>
      </c>
      <c r="H14" s="28"/>
      <c r="I14" s="37">
        <v>5043</v>
      </c>
      <c r="J14" s="37"/>
      <c r="K14" s="37">
        <v>27</v>
      </c>
      <c r="L14" s="37"/>
      <c r="M14" s="37">
        <v>7317</v>
      </c>
      <c r="N14" s="37"/>
      <c r="O14" s="37">
        <v>2</v>
      </c>
      <c r="P14" s="37"/>
      <c r="Q14" s="37">
        <v>245</v>
      </c>
      <c r="R14" s="103"/>
      <c r="S14" s="37">
        <v>598</v>
      </c>
      <c r="T14" s="37"/>
      <c r="U14" s="37">
        <v>12144</v>
      </c>
      <c r="V14" s="37"/>
      <c r="W14" s="37">
        <v>423</v>
      </c>
      <c r="X14" s="29"/>
      <c r="Y14" s="37">
        <f t="shared" si="0"/>
        <v>43583</v>
      </c>
      <c r="Z14" s="37"/>
      <c r="AA14" s="37">
        <v>12593</v>
      </c>
    </row>
    <row r="15" spans="2:27" ht="13.5" customHeight="1">
      <c r="B15" s="29" t="s">
        <v>160</v>
      </c>
      <c r="C15" s="29"/>
      <c r="D15" s="37"/>
      <c r="E15" s="37">
        <v>4357</v>
      </c>
      <c r="F15" s="37"/>
      <c r="G15" s="37">
        <v>1602</v>
      </c>
      <c r="H15" s="28"/>
      <c r="I15" s="37">
        <v>870</v>
      </c>
      <c r="J15" s="37"/>
      <c r="K15" s="37">
        <v>2</v>
      </c>
      <c r="L15" s="37"/>
      <c r="M15" s="37">
        <v>136</v>
      </c>
      <c r="N15" s="37"/>
      <c r="O15" s="37">
        <v>1</v>
      </c>
      <c r="P15" s="37"/>
      <c r="Q15" s="37">
        <v>0</v>
      </c>
      <c r="R15" s="37"/>
      <c r="S15" s="37">
        <v>58</v>
      </c>
      <c r="T15" s="37"/>
      <c r="U15" s="37">
        <v>163</v>
      </c>
      <c r="V15" s="37"/>
      <c r="W15" s="37">
        <v>83</v>
      </c>
      <c r="X15" s="29"/>
      <c r="Y15" s="37">
        <f t="shared" si="0"/>
        <v>7272</v>
      </c>
      <c r="Z15" s="37"/>
      <c r="AA15" s="37">
        <v>3678</v>
      </c>
    </row>
    <row r="16" spans="2:27" ht="13.5" customHeight="1">
      <c r="B16" s="29" t="s">
        <v>161</v>
      </c>
      <c r="C16" s="29"/>
      <c r="D16" s="37"/>
      <c r="E16" s="37">
        <v>1765</v>
      </c>
      <c r="F16" s="37"/>
      <c r="G16" s="37">
        <v>2187</v>
      </c>
      <c r="H16" s="28"/>
      <c r="I16" s="37">
        <v>1529</v>
      </c>
      <c r="J16" s="37"/>
      <c r="K16" s="37">
        <v>20</v>
      </c>
      <c r="L16" s="37"/>
      <c r="M16" s="37">
        <v>158</v>
      </c>
      <c r="N16" s="37"/>
      <c r="O16" s="37">
        <v>1</v>
      </c>
      <c r="P16" s="37"/>
      <c r="Q16" s="37">
        <v>0</v>
      </c>
      <c r="R16" s="37"/>
      <c r="S16" s="37">
        <v>57</v>
      </c>
      <c r="T16" s="37"/>
      <c r="U16" s="37">
        <v>1075</v>
      </c>
      <c r="V16" s="37"/>
      <c r="W16" s="37">
        <v>6</v>
      </c>
      <c r="X16" s="29"/>
      <c r="Y16" s="37">
        <f t="shared" si="0"/>
        <v>6798</v>
      </c>
      <c r="Z16" s="37"/>
      <c r="AA16" s="37">
        <v>4202</v>
      </c>
    </row>
    <row r="17" spans="2:27" ht="13.5" customHeight="1">
      <c r="B17" s="29" t="s">
        <v>162</v>
      </c>
      <c r="C17" s="29"/>
      <c r="D17" s="37"/>
      <c r="E17" s="37">
        <v>9078</v>
      </c>
      <c r="F17" s="37"/>
      <c r="G17" s="37">
        <v>1718</v>
      </c>
      <c r="H17" s="28"/>
      <c r="I17" s="37">
        <v>19448</v>
      </c>
      <c r="J17" s="37"/>
      <c r="K17" s="37">
        <v>15</v>
      </c>
      <c r="L17" s="37"/>
      <c r="M17" s="37">
        <v>11</v>
      </c>
      <c r="N17" s="37"/>
      <c r="O17" s="37">
        <v>0</v>
      </c>
      <c r="P17" s="37"/>
      <c r="Q17" s="37">
        <v>15586</v>
      </c>
      <c r="R17" s="37"/>
      <c r="S17" s="37">
        <v>202</v>
      </c>
      <c r="T17" s="37"/>
      <c r="U17" s="37">
        <v>90</v>
      </c>
      <c r="V17" s="37"/>
      <c r="W17" s="37">
        <v>4</v>
      </c>
      <c r="X17" s="29"/>
      <c r="Y17" s="37">
        <f t="shared" si="0"/>
        <v>46152</v>
      </c>
      <c r="Z17" s="37"/>
      <c r="AA17" s="37">
        <v>43458</v>
      </c>
    </row>
    <row r="18" spans="2:27" ht="13.5" customHeight="1">
      <c r="B18" s="29" t="s">
        <v>163</v>
      </c>
      <c r="C18" s="29"/>
      <c r="D18" s="37"/>
      <c r="E18" s="37">
        <v>4198</v>
      </c>
      <c r="F18" s="37"/>
      <c r="G18" s="37">
        <v>2471</v>
      </c>
      <c r="H18" s="28"/>
      <c r="I18" s="37">
        <v>2906</v>
      </c>
      <c r="J18" s="37"/>
      <c r="K18" s="37">
        <v>24</v>
      </c>
      <c r="L18" s="37"/>
      <c r="M18" s="37">
        <v>303</v>
      </c>
      <c r="N18" s="37"/>
      <c r="O18" s="37">
        <v>0</v>
      </c>
      <c r="P18" s="37"/>
      <c r="Q18" s="37">
        <v>24</v>
      </c>
      <c r="R18" s="37"/>
      <c r="S18" s="37">
        <v>1254</v>
      </c>
      <c r="T18" s="37"/>
      <c r="U18" s="37">
        <v>373</v>
      </c>
      <c r="V18" s="37"/>
      <c r="W18" s="37">
        <v>54</v>
      </c>
      <c r="X18" s="29"/>
      <c r="Y18" s="37">
        <f t="shared" si="0"/>
        <v>11607</v>
      </c>
      <c r="Z18" s="37"/>
      <c r="AA18" s="37">
        <v>6387</v>
      </c>
    </row>
    <row r="19" spans="2:27" ht="13.5" customHeight="1">
      <c r="B19" s="29" t="s">
        <v>164</v>
      </c>
      <c r="C19" s="29"/>
      <c r="D19" s="37"/>
      <c r="E19" s="37">
        <v>3043</v>
      </c>
      <c r="F19" s="37"/>
      <c r="G19" s="37">
        <v>2748</v>
      </c>
      <c r="H19" s="28"/>
      <c r="I19" s="37">
        <v>24969</v>
      </c>
      <c r="J19" s="37"/>
      <c r="K19" s="37">
        <v>4</v>
      </c>
      <c r="L19" s="37"/>
      <c r="M19" s="37">
        <v>94</v>
      </c>
      <c r="N19" s="37"/>
      <c r="O19" s="37">
        <v>0</v>
      </c>
      <c r="P19" s="37"/>
      <c r="Q19" s="37">
        <v>4687</v>
      </c>
      <c r="R19" s="37"/>
      <c r="S19" s="37">
        <v>1395</v>
      </c>
      <c r="T19" s="37"/>
      <c r="U19" s="37">
        <v>44</v>
      </c>
      <c r="V19" s="37"/>
      <c r="W19" s="37">
        <v>-6</v>
      </c>
      <c r="X19" s="29"/>
      <c r="Y19" s="37">
        <f t="shared" si="0"/>
        <v>36978</v>
      </c>
      <c r="Z19" s="37"/>
      <c r="AA19" s="37">
        <v>32809</v>
      </c>
    </row>
    <row r="20" spans="1:28" s="5" customFormat="1" ht="13.5" customHeight="1">
      <c r="A20" s="2"/>
      <c r="B20" s="33" t="s">
        <v>165</v>
      </c>
      <c r="C20" s="33"/>
      <c r="D20" s="39"/>
      <c r="E20" s="37">
        <v>2426</v>
      </c>
      <c r="F20" s="37"/>
      <c r="G20" s="37">
        <v>601</v>
      </c>
      <c r="H20" s="28"/>
      <c r="I20" s="37">
        <v>4855</v>
      </c>
      <c r="J20" s="37"/>
      <c r="K20" s="37">
        <v>18</v>
      </c>
      <c r="L20" s="37"/>
      <c r="M20" s="37">
        <v>49</v>
      </c>
      <c r="N20" s="37"/>
      <c r="O20" s="37">
        <v>0</v>
      </c>
      <c r="P20" s="37"/>
      <c r="Q20" s="37">
        <v>99295</v>
      </c>
      <c r="R20" s="37"/>
      <c r="S20" s="37">
        <v>1361</v>
      </c>
      <c r="T20" s="37"/>
      <c r="U20" s="37">
        <v>679</v>
      </c>
      <c r="V20" s="37"/>
      <c r="W20" s="37">
        <v>20</v>
      </c>
      <c r="X20" s="33"/>
      <c r="Y20" s="37">
        <f t="shared" si="0"/>
        <v>109304</v>
      </c>
      <c r="Z20" s="37"/>
      <c r="AA20" s="37">
        <v>9188</v>
      </c>
      <c r="AB20" s="2"/>
    </row>
    <row r="21" s="3" customFormat="1" ht="12" customHeight="1">
      <c r="AB21" s="2"/>
    </row>
    <row r="22" spans="2:28" s="20" customFormat="1" ht="15" customHeight="1">
      <c r="B22" s="97" t="s">
        <v>166</v>
      </c>
      <c r="C22" s="11"/>
      <c r="D22" s="98"/>
      <c r="E22" s="98">
        <f>SUM(E23:E32)</f>
        <v>8346</v>
      </c>
      <c r="F22" s="98"/>
      <c r="G22" s="98">
        <f>SUM(G23:G32)</f>
        <v>8899</v>
      </c>
      <c r="H22" s="98"/>
      <c r="I22" s="98">
        <f>SUM(I23:I32)</f>
        <v>17741</v>
      </c>
      <c r="J22" s="98"/>
      <c r="K22" s="98">
        <f>SUM(K23:K32)</f>
        <v>38</v>
      </c>
      <c r="L22" s="98"/>
      <c r="M22" s="98">
        <f>SUM(M23:M32)</f>
        <v>2035</v>
      </c>
      <c r="N22" s="98"/>
      <c r="O22" s="98">
        <f>SUM(O23:O32)</f>
        <v>15322</v>
      </c>
      <c r="P22" s="98"/>
      <c r="Q22" s="98">
        <f>SUM(Q23:Q32)</f>
        <v>10262</v>
      </c>
      <c r="R22" s="98"/>
      <c r="S22" s="98">
        <f>SUM(S23:S32)</f>
        <v>57563</v>
      </c>
      <c r="T22" s="98"/>
      <c r="U22" s="98">
        <f>SUM(U23:U32)</f>
        <v>11856</v>
      </c>
      <c r="V22" s="98"/>
      <c r="W22" s="98">
        <f>SUM(W23:W32)</f>
        <v>138</v>
      </c>
      <c r="X22" s="11"/>
      <c r="Y22" s="98">
        <f>SUM(Y23:Y32)</f>
        <v>132200</v>
      </c>
      <c r="Z22" s="98"/>
      <c r="AA22" s="98">
        <f>SUM(AA23:AA32)</f>
        <v>29451</v>
      </c>
      <c r="AB22" s="45"/>
    </row>
    <row r="23" spans="2:27" ht="13.5" customHeight="1">
      <c r="B23" s="29" t="s">
        <v>156</v>
      </c>
      <c r="C23" s="29"/>
      <c r="D23" s="37"/>
      <c r="E23" s="37">
        <v>1451</v>
      </c>
      <c r="F23" s="37"/>
      <c r="G23" s="37">
        <v>429</v>
      </c>
      <c r="H23" s="28"/>
      <c r="I23" s="37">
        <v>2782</v>
      </c>
      <c r="J23" s="37"/>
      <c r="K23" s="37">
        <v>8</v>
      </c>
      <c r="L23" s="37"/>
      <c r="M23" s="37">
        <v>2</v>
      </c>
      <c r="N23" s="37"/>
      <c r="O23" s="37">
        <v>15318</v>
      </c>
      <c r="P23" s="37"/>
      <c r="Q23" s="37">
        <v>0</v>
      </c>
      <c r="R23" s="103"/>
      <c r="S23" s="37">
        <v>55680</v>
      </c>
      <c r="T23" s="37"/>
      <c r="U23" s="37">
        <v>3247</v>
      </c>
      <c r="V23" s="37"/>
      <c r="W23" s="37">
        <v>1</v>
      </c>
      <c r="X23" s="29"/>
      <c r="Y23" s="37">
        <f aca="true" t="shared" si="1" ref="Y23:Y32">SUM(E23:W23)</f>
        <v>78918</v>
      </c>
      <c r="Z23" s="37"/>
      <c r="AA23" s="37">
        <v>3964</v>
      </c>
    </row>
    <row r="24" spans="2:27" ht="13.5" customHeight="1">
      <c r="B24" s="29" t="s">
        <v>157</v>
      </c>
      <c r="C24" s="29"/>
      <c r="D24" s="37"/>
      <c r="E24" s="37">
        <v>3617</v>
      </c>
      <c r="F24" s="37"/>
      <c r="G24" s="37">
        <v>662</v>
      </c>
      <c r="H24" s="28"/>
      <c r="I24" s="37">
        <v>5082</v>
      </c>
      <c r="J24" s="37"/>
      <c r="K24" s="37">
        <v>4</v>
      </c>
      <c r="L24" s="37"/>
      <c r="M24" s="37">
        <v>0</v>
      </c>
      <c r="N24" s="37"/>
      <c r="O24" s="37">
        <v>4</v>
      </c>
      <c r="P24" s="37"/>
      <c r="Q24" s="37">
        <v>0</v>
      </c>
      <c r="R24" s="103"/>
      <c r="S24" s="37">
        <v>50</v>
      </c>
      <c r="T24" s="37"/>
      <c r="U24" s="37">
        <v>0</v>
      </c>
      <c r="V24" s="37"/>
      <c r="W24" s="37">
        <v>-191</v>
      </c>
      <c r="X24" s="29"/>
      <c r="Y24" s="37">
        <f t="shared" si="1"/>
        <v>9228</v>
      </c>
      <c r="Z24" s="37"/>
      <c r="AA24" s="37">
        <v>9089</v>
      </c>
    </row>
    <row r="25" spans="2:27" ht="13.5" customHeight="1">
      <c r="B25" s="29" t="s">
        <v>158</v>
      </c>
      <c r="C25" s="29"/>
      <c r="D25" s="37"/>
      <c r="E25" s="37">
        <v>1065</v>
      </c>
      <c r="F25" s="37"/>
      <c r="G25" s="37">
        <v>496</v>
      </c>
      <c r="H25" s="28"/>
      <c r="I25" s="37">
        <v>6930</v>
      </c>
      <c r="J25" s="37"/>
      <c r="K25" s="37">
        <v>5</v>
      </c>
      <c r="L25" s="37"/>
      <c r="M25" s="37">
        <v>41</v>
      </c>
      <c r="N25" s="37"/>
      <c r="O25" s="37">
        <v>0</v>
      </c>
      <c r="P25" s="37"/>
      <c r="Q25" s="37">
        <v>0</v>
      </c>
      <c r="R25" s="103"/>
      <c r="S25" s="37">
        <v>8</v>
      </c>
      <c r="T25" s="37"/>
      <c r="U25" s="37">
        <v>2</v>
      </c>
      <c r="V25" s="37"/>
      <c r="W25" s="37">
        <v>0</v>
      </c>
      <c r="X25" s="29"/>
      <c r="Y25" s="37">
        <f t="shared" si="1"/>
        <v>8547</v>
      </c>
      <c r="Z25" s="37"/>
      <c r="AA25" s="37">
        <v>8076</v>
      </c>
    </row>
    <row r="26" spans="2:27" ht="13.5" customHeight="1">
      <c r="B26" s="29" t="s">
        <v>159</v>
      </c>
      <c r="C26" s="29"/>
      <c r="D26" s="37"/>
      <c r="E26" s="37">
        <v>788</v>
      </c>
      <c r="F26" s="37"/>
      <c r="G26" s="37">
        <v>6275</v>
      </c>
      <c r="H26" s="28"/>
      <c r="I26" s="37">
        <v>1098</v>
      </c>
      <c r="J26" s="37"/>
      <c r="K26" s="37">
        <v>12</v>
      </c>
      <c r="L26" s="37"/>
      <c r="M26" s="37">
        <v>1902</v>
      </c>
      <c r="N26" s="37"/>
      <c r="O26" s="37">
        <v>0</v>
      </c>
      <c r="P26" s="37"/>
      <c r="Q26" s="37">
        <v>0</v>
      </c>
      <c r="R26" s="103"/>
      <c r="S26" s="37">
        <v>85</v>
      </c>
      <c r="T26" s="37"/>
      <c r="U26" s="37">
        <v>7955</v>
      </c>
      <c r="V26" s="37"/>
      <c r="W26" s="37">
        <v>325</v>
      </c>
      <c r="X26" s="29"/>
      <c r="Y26" s="37">
        <f t="shared" si="1"/>
        <v>18440</v>
      </c>
      <c r="Z26" s="37"/>
      <c r="AA26" s="37">
        <v>4316</v>
      </c>
    </row>
    <row r="27" spans="2:27" ht="13.5" customHeight="1">
      <c r="B27" s="29" t="s">
        <v>160</v>
      </c>
      <c r="C27" s="29"/>
      <c r="D27" s="37"/>
      <c r="E27" s="37">
        <v>47</v>
      </c>
      <c r="F27" s="37"/>
      <c r="G27" s="37">
        <v>362</v>
      </c>
      <c r="H27" s="28"/>
      <c r="I27" s="37">
        <v>88</v>
      </c>
      <c r="J27" s="37"/>
      <c r="K27" s="37">
        <v>0</v>
      </c>
      <c r="L27" s="37"/>
      <c r="M27" s="37">
        <v>2</v>
      </c>
      <c r="N27" s="37"/>
      <c r="O27" s="37">
        <v>0</v>
      </c>
      <c r="P27" s="37"/>
      <c r="Q27" s="37">
        <v>0</v>
      </c>
      <c r="R27" s="37"/>
      <c r="S27" s="37">
        <v>18</v>
      </c>
      <c r="T27" s="37"/>
      <c r="U27" s="37">
        <v>11</v>
      </c>
      <c r="V27" s="37"/>
      <c r="W27" s="37">
        <v>1</v>
      </c>
      <c r="X27" s="29"/>
      <c r="Y27" s="37">
        <f t="shared" si="1"/>
        <v>529</v>
      </c>
      <c r="Z27" s="37"/>
      <c r="AA27" s="37">
        <v>186</v>
      </c>
    </row>
    <row r="28" spans="2:27" ht="13.5" customHeight="1">
      <c r="B28" s="29" t="s">
        <v>161</v>
      </c>
      <c r="C28" s="29"/>
      <c r="D28" s="37"/>
      <c r="E28" s="37">
        <v>21</v>
      </c>
      <c r="F28" s="37"/>
      <c r="G28" s="37">
        <v>192</v>
      </c>
      <c r="H28" s="28"/>
      <c r="I28" s="37">
        <v>8</v>
      </c>
      <c r="J28" s="37"/>
      <c r="K28" s="37">
        <v>0</v>
      </c>
      <c r="L28" s="37"/>
      <c r="M28" s="37">
        <v>15</v>
      </c>
      <c r="N28" s="37"/>
      <c r="O28" s="37">
        <v>0</v>
      </c>
      <c r="P28" s="37"/>
      <c r="Q28" s="37">
        <v>0</v>
      </c>
      <c r="R28" s="37"/>
      <c r="S28" s="37">
        <v>0</v>
      </c>
      <c r="T28" s="37"/>
      <c r="U28" s="37">
        <v>31</v>
      </c>
      <c r="V28" s="37"/>
      <c r="W28" s="37">
        <v>0</v>
      </c>
      <c r="X28" s="29"/>
      <c r="Y28" s="37">
        <f t="shared" si="1"/>
        <v>267</v>
      </c>
      <c r="Z28" s="37"/>
      <c r="AA28" s="37">
        <v>248</v>
      </c>
    </row>
    <row r="29" spans="2:27" ht="13.5" customHeight="1">
      <c r="B29" s="29" t="s">
        <v>162</v>
      </c>
      <c r="C29" s="29"/>
      <c r="D29" s="37"/>
      <c r="E29" s="37">
        <v>137</v>
      </c>
      <c r="F29" s="37"/>
      <c r="G29" s="37">
        <v>59</v>
      </c>
      <c r="H29" s="28"/>
      <c r="I29" s="37">
        <v>286</v>
      </c>
      <c r="J29" s="37"/>
      <c r="K29" s="37">
        <v>0</v>
      </c>
      <c r="L29" s="37"/>
      <c r="M29" s="37">
        <v>8</v>
      </c>
      <c r="N29" s="37"/>
      <c r="O29" s="37">
        <v>0</v>
      </c>
      <c r="P29" s="37"/>
      <c r="Q29" s="37">
        <v>1547</v>
      </c>
      <c r="R29" s="37"/>
      <c r="S29" s="37">
        <v>26</v>
      </c>
      <c r="T29" s="37"/>
      <c r="U29" s="37">
        <v>60</v>
      </c>
      <c r="V29" s="37"/>
      <c r="W29" s="37">
        <v>0</v>
      </c>
      <c r="X29" s="29"/>
      <c r="Y29" s="37">
        <f t="shared" si="1"/>
        <v>2123</v>
      </c>
      <c r="Z29" s="37"/>
      <c r="AA29" s="37">
        <v>918</v>
      </c>
    </row>
    <row r="30" spans="2:27" ht="13.5" customHeight="1">
      <c r="B30" s="29" t="s">
        <v>163</v>
      </c>
      <c r="C30" s="29"/>
      <c r="D30" s="37"/>
      <c r="E30" s="37">
        <v>1030</v>
      </c>
      <c r="F30" s="37"/>
      <c r="G30" s="37">
        <v>335</v>
      </c>
      <c r="H30" s="28"/>
      <c r="I30" s="37">
        <v>713</v>
      </c>
      <c r="J30" s="37"/>
      <c r="K30" s="37">
        <v>6</v>
      </c>
      <c r="L30" s="37"/>
      <c r="M30" s="37">
        <v>57</v>
      </c>
      <c r="N30" s="37"/>
      <c r="O30" s="37">
        <v>0</v>
      </c>
      <c r="P30" s="37"/>
      <c r="Q30" s="37">
        <v>0</v>
      </c>
      <c r="R30" s="37"/>
      <c r="S30" s="37">
        <v>416</v>
      </c>
      <c r="T30" s="37"/>
      <c r="U30" s="37">
        <v>32</v>
      </c>
      <c r="V30" s="37"/>
      <c r="W30" s="37">
        <v>2</v>
      </c>
      <c r="X30" s="29"/>
      <c r="Y30" s="37">
        <f t="shared" si="1"/>
        <v>2591</v>
      </c>
      <c r="Z30" s="37"/>
      <c r="AA30" s="37">
        <v>1078</v>
      </c>
    </row>
    <row r="31" spans="2:28" ht="13.5" customHeight="1">
      <c r="B31" s="29" t="s">
        <v>164</v>
      </c>
      <c r="C31" s="29"/>
      <c r="D31" s="37"/>
      <c r="E31" s="37">
        <v>120</v>
      </c>
      <c r="F31" s="37"/>
      <c r="G31" s="37">
        <v>68</v>
      </c>
      <c r="H31" s="28"/>
      <c r="I31" s="37">
        <v>517</v>
      </c>
      <c r="J31" s="37"/>
      <c r="K31" s="37">
        <v>1</v>
      </c>
      <c r="L31" s="37"/>
      <c r="M31" s="37">
        <v>8</v>
      </c>
      <c r="N31" s="37"/>
      <c r="O31" s="37">
        <v>0</v>
      </c>
      <c r="P31" s="37"/>
      <c r="Q31" s="37">
        <v>196</v>
      </c>
      <c r="R31" s="37"/>
      <c r="S31" s="37">
        <v>892</v>
      </c>
      <c r="T31" s="37"/>
      <c r="U31" s="37">
        <v>4</v>
      </c>
      <c r="V31" s="37"/>
      <c r="W31" s="37">
        <v>0</v>
      </c>
      <c r="X31" s="29"/>
      <c r="Y31" s="37">
        <f t="shared" si="1"/>
        <v>1806</v>
      </c>
      <c r="Z31" s="37"/>
      <c r="AA31" s="37">
        <v>914</v>
      </c>
      <c r="AB31" s="22"/>
    </row>
    <row r="32" spans="1:28" s="5" customFormat="1" ht="13.5" customHeight="1">
      <c r="A32" s="2"/>
      <c r="B32" s="33" t="s">
        <v>165</v>
      </c>
      <c r="C32" s="33"/>
      <c r="D32" s="39"/>
      <c r="E32" s="37">
        <v>70</v>
      </c>
      <c r="F32" s="37"/>
      <c r="G32" s="37">
        <v>21</v>
      </c>
      <c r="H32" s="28"/>
      <c r="I32" s="37">
        <v>237</v>
      </c>
      <c r="J32" s="37"/>
      <c r="K32" s="37">
        <v>2</v>
      </c>
      <c r="L32" s="37"/>
      <c r="M32" s="37">
        <v>0</v>
      </c>
      <c r="N32" s="37"/>
      <c r="O32" s="37">
        <v>0</v>
      </c>
      <c r="P32" s="37"/>
      <c r="Q32" s="37">
        <v>8519</v>
      </c>
      <c r="R32" s="37"/>
      <c r="S32" s="37">
        <v>388</v>
      </c>
      <c r="T32" s="37"/>
      <c r="U32" s="37">
        <v>514</v>
      </c>
      <c r="V32" s="37"/>
      <c r="W32" s="37">
        <v>0</v>
      </c>
      <c r="X32" s="33"/>
      <c r="Y32" s="37">
        <f t="shared" si="1"/>
        <v>9751</v>
      </c>
      <c r="Z32" s="37"/>
      <c r="AA32" s="37">
        <v>662</v>
      </c>
      <c r="AB32" s="2"/>
    </row>
    <row r="33" s="3" customFormat="1" ht="12" customHeight="1">
      <c r="AB33" s="2"/>
    </row>
    <row r="34" spans="2:28" s="20" customFormat="1" ht="15" customHeight="1">
      <c r="B34" s="97" t="s">
        <v>167</v>
      </c>
      <c r="C34" s="11"/>
      <c r="D34" s="98"/>
      <c r="E34" s="98">
        <f>SUM(E35:E44)</f>
        <v>17562</v>
      </c>
      <c r="F34" s="98"/>
      <c r="G34" s="98">
        <f>SUM(G35:G44)</f>
        <v>10955</v>
      </c>
      <c r="H34" s="98"/>
      <c r="I34" s="98">
        <f>SUM(I35:I44)</f>
        <v>50239</v>
      </c>
      <c r="J34" s="98"/>
      <c r="K34" s="98">
        <f>SUM(K35:K44)</f>
        <v>93</v>
      </c>
      <c r="L34" s="98"/>
      <c r="M34" s="98">
        <f>SUM(M35:M44)</f>
        <v>2181</v>
      </c>
      <c r="N34" s="98"/>
      <c r="O34" s="98">
        <f>SUM(O35:O44)</f>
        <v>2017</v>
      </c>
      <c r="P34" s="98"/>
      <c r="Q34" s="98">
        <f>SUM(Q35:Q44)</f>
        <v>21116</v>
      </c>
      <c r="R34" s="98"/>
      <c r="S34" s="98">
        <f>SUM(S35:S44)</f>
        <v>5571</v>
      </c>
      <c r="T34" s="98"/>
      <c r="U34" s="98">
        <f>SUM(U35:U44)</f>
        <v>8096</v>
      </c>
      <c r="V34" s="98"/>
      <c r="W34" s="98">
        <f>SUM(W35:W44)</f>
        <v>345</v>
      </c>
      <c r="X34" s="11"/>
      <c r="Y34" s="98">
        <f>SUM(Y35:Y44)</f>
        <v>118175</v>
      </c>
      <c r="Z34" s="98"/>
      <c r="AA34" s="98">
        <f>SUM(AA35:AA44)</f>
        <v>88391</v>
      </c>
      <c r="AB34" s="2"/>
    </row>
    <row r="35" spans="2:27" ht="13.5" customHeight="1">
      <c r="B35" s="29" t="s">
        <v>156</v>
      </c>
      <c r="C35" s="29"/>
      <c r="D35" s="37"/>
      <c r="E35" s="37">
        <v>1649</v>
      </c>
      <c r="F35" s="37"/>
      <c r="G35" s="37">
        <v>629</v>
      </c>
      <c r="H35" s="28"/>
      <c r="I35" s="37">
        <v>1134</v>
      </c>
      <c r="J35" s="37"/>
      <c r="K35" s="37">
        <v>21</v>
      </c>
      <c r="L35" s="37"/>
      <c r="M35" s="37">
        <v>23</v>
      </c>
      <c r="N35" s="37"/>
      <c r="O35" s="37">
        <v>2016</v>
      </c>
      <c r="P35" s="37"/>
      <c r="Q35" s="37">
        <v>0</v>
      </c>
      <c r="R35" s="103"/>
      <c r="S35" s="37">
        <v>3836</v>
      </c>
      <c r="T35" s="37"/>
      <c r="U35" s="37">
        <v>2795</v>
      </c>
      <c r="V35" s="37"/>
      <c r="W35" s="37">
        <v>7</v>
      </c>
      <c r="X35" s="29"/>
      <c r="Y35" s="37">
        <f aca="true" t="shared" si="2" ref="Y35:Y44">SUM(E35:W35)</f>
        <v>12110</v>
      </c>
      <c r="Z35" s="37"/>
      <c r="AA35" s="37">
        <v>2902</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740</v>
      </c>
      <c r="F37" s="37"/>
      <c r="G37" s="37">
        <v>275</v>
      </c>
      <c r="H37" s="28"/>
      <c r="I37" s="37">
        <v>2003</v>
      </c>
      <c r="J37" s="37"/>
      <c r="K37" s="37">
        <v>0</v>
      </c>
      <c r="L37" s="37"/>
      <c r="M37" s="37">
        <v>9</v>
      </c>
      <c r="N37" s="37"/>
      <c r="O37" s="37">
        <v>0</v>
      </c>
      <c r="P37" s="37"/>
      <c r="Q37" s="37">
        <v>0</v>
      </c>
      <c r="R37" s="103"/>
      <c r="S37" s="37">
        <v>26</v>
      </c>
      <c r="T37" s="37"/>
      <c r="U37" s="37">
        <v>13</v>
      </c>
      <c r="V37" s="37"/>
      <c r="W37" s="37">
        <v>1</v>
      </c>
      <c r="X37" s="29"/>
      <c r="Y37" s="37">
        <f t="shared" si="2"/>
        <v>3067</v>
      </c>
      <c r="Z37" s="37"/>
      <c r="AA37" s="37">
        <v>2850</v>
      </c>
    </row>
    <row r="38" spans="2:27" ht="13.5" customHeight="1">
      <c r="B38" s="29" t="s">
        <v>159</v>
      </c>
      <c r="C38" s="29"/>
      <c r="D38" s="37"/>
      <c r="E38" s="37">
        <v>1675</v>
      </c>
      <c r="F38" s="37"/>
      <c r="G38" s="37">
        <v>4175</v>
      </c>
      <c r="H38" s="28"/>
      <c r="I38" s="37">
        <v>2264</v>
      </c>
      <c r="J38" s="37"/>
      <c r="K38" s="37">
        <v>15</v>
      </c>
      <c r="L38" s="37"/>
      <c r="M38" s="37">
        <v>2011</v>
      </c>
      <c r="N38" s="37"/>
      <c r="O38" s="37">
        <v>0</v>
      </c>
      <c r="P38" s="37"/>
      <c r="Q38" s="37">
        <v>0</v>
      </c>
      <c r="R38" s="103"/>
      <c r="S38" s="37">
        <v>359</v>
      </c>
      <c r="T38" s="37"/>
      <c r="U38" s="37">
        <v>4034</v>
      </c>
      <c r="V38" s="37"/>
      <c r="W38" s="37">
        <v>153</v>
      </c>
      <c r="X38" s="29"/>
      <c r="Y38" s="37">
        <f t="shared" si="2"/>
        <v>14686</v>
      </c>
      <c r="Z38" s="37"/>
      <c r="AA38" s="37">
        <v>4754</v>
      </c>
    </row>
    <row r="39" spans="2:27" ht="13.5" customHeight="1">
      <c r="B39" s="29" t="s">
        <v>160</v>
      </c>
      <c r="C39" s="29"/>
      <c r="D39" s="37"/>
      <c r="E39" s="37">
        <v>319</v>
      </c>
      <c r="F39" s="37"/>
      <c r="G39" s="37">
        <v>781</v>
      </c>
      <c r="H39" s="28"/>
      <c r="I39" s="37">
        <v>403</v>
      </c>
      <c r="J39" s="37"/>
      <c r="K39" s="37">
        <v>2</v>
      </c>
      <c r="L39" s="37"/>
      <c r="M39" s="37">
        <v>15</v>
      </c>
      <c r="N39" s="37"/>
      <c r="O39" s="37">
        <v>1</v>
      </c>
      <c r="P39" s="37"/>
      <c r="Q39" s="37">
        <v>0</v>
      </c>
      <c r="R39" s="37"/>
      <c r="S39" s="37">
        <v>24</v>
      </c>
      <c r="T39" s="37"/>
      <c r="U39" s="37">
        <v>143</v>
      </c>
      <c r="V39" s="37"/>
      <c r="W39" s="37">
        <v>63</v>
      </c>
      <c r="X39" s="29"/>
      <c r="Y39" s="37">
        <f t="shared" si="2"/>
        <v>1751</v>
      </c>
      <c r="Z39" s="37"/>
      <c r="AA39" s="37">
        <v>756</v>
      </c>
    </row>
    <row r="40" spans="2:27" ht="13.5" customHeight="1">
      <c r="B40" s="29" t="s">
        <v>161</v>
      </c>
      <c r="C40" s="29"/>
      <c r="D40" s="37"/>
      <c r="E40" s="37">
        <v>131</v>
      </c>
      <c r="F40" s="37"/>
      <c r="G40" s="37">
        <v>754</v>
      </c>
      <c r="H40" s="28"/>
      <c r="I40" s="37">
        <v>189</v>
      </c>
      <c r="J40" s="37"/>
      <c r="K40" s="37">
        <v>20</v>
      </c>
      <c r="L40" s="37"/>
      <c r="M40" s="37">
        <v>15</v>
      </c>
      <c r="N40" s="37"/>
      <c r="O40" s="37">
        <v>0</v>
      </c>
      <c r="P40" s="37"/>
      <c r="Q40" s="37">
        <v>0</v>
      </c>
      <c r="R40" s="37"/>
      <c r="S40" s="37">
        <v>16</v>
      </c>
      <c r="T40" s="37"/>
      <c r="U40" s="37">
        <v>654</v>
      </c>
      <c r="V40" s="37"/>
      <c r="W40" s="37">
        <v>64</v>
      </c>
      <c r="X40" s="29"/>
      <c r="Y40" s="37">
        <f t="shared" si="2"/>
        <v>1843</v>
      </c>
      <c r="Z40" s="37"/>
      <c r="AA40" s="37">
        <v>739</v>
      </c>
    </row>
    <row r="41" spans="2:27" ht="13.5" customHeight="1">
      <c r="B41" s="29" t="s">
        <v>162</v>
      </c>
      <c r="C41" s="29"/>
      <c r="D41" s="37"/>
      <c r="E41" s="37">
        <v>8417</v>
      </c>
      <c r="F41" s="37"/>
      <c r="G41" s="37">
        <v>1529</v>
      </c>
      <c r="H41" s="28"/>
      <c r="I41" s="37">
        <v>18187</v>
      </c>
      <c r="J41" s="37"/>
      <c r="K41" s="37">
        <v>14</v>
      </c>
      <c r="L41" s="37"/>
      <c r="M41" s="37">
        <v>3</v>
      </c>
      <c r="N41" s="37"/>
      <c r="O41" s="37">
        <v>0</v>
      </c>
      <c r="P41" s="37"/>
      <c r="Q41" s="37">
        <v>13621</v>
      </c>
      <c r="R41" s="37"/>
      <c r="S41" s="37">
        <v>137</v>
      </c>
      <c r="T41" s="37"/>
      <c r="U41" s="37">
        <v>30</v>
      </c>
      <c r="V41" s="37"/>
      <c r="W41" s="37">
        <v>0</v>
      </c>
      <c r="X41" s="29"/>
      <c r="Y41" s="37">
        <f t="shared" si="2"/>
        <v>41938</v>
      </c>
      <c r="Z41" s="37"/>
      <c r="AA41" s="37">
        <v>40538</v>
      </c>
    </row>
    <row r="42" spans="2:27" ht="13.5" customHeight="1">
      <c r="B42" s="29" t="s">
        <v>163</v>
      </c>
      <c r="C42" s="29"/>
      <c r="D42" s="37"/>
      <c r="E42" s="37">
        <v>1547</v>
      </c>
      <c r="F42" s="37"/>
      <c r="G42" s="37">
        <v>465</v>
      </c>
      <c r="H42" s="28"/>
      <c r="I42" s="37">
        <v>949</v>
      </c>
      <c r="J42" s="37"/>
      <c r="K42" s="37">
        <v>16</v>
      </c>
      <c r="L42" s="37"/>
      <c r="M42" s="37">
        <v>75</v>
      </c>
      <c r="N42" s="37"/>
      <c r="O42" s="37">
        <v>0</v>
      </c>
      <c r="P42" s="37"/>
      <c r="Q42" s="37">
        <v>3</v>
      </c>
      <c r="R42" s="37"/>
      <c r="S42" s="37">
        <v>277</v>
      </c>
      <c r="T42" s="37"/>
      <c r="U42" s="37">
        <v>275</v>
      </c>
      <c r="V42" s="37"/>
      <c r="W42" s="37">
        <v>58</v>
      </c>
      <c r="X42" s="29"/>
      <c r="Y42" s="37">
        <f t="shared" si="2"/>
        <v>3665</v>
      </c>
      <c r="Z42" s="37"/>
      <c r="AA42" s="37">
        <v>2128</v>
      </c>
    </row>
    <row r="43" spans="2:27" ht="13.5" customHeight="1">
      <c r="B43" s="29" t="s">
        <v>164</v>
      </c>
      <c r="C43" s="29"/>
      <c r="D43" s="37"/>
      <c r="E43" s="37">
        <v>2270</v>
      </c>
      <c r="F43" s="37"/>
      <c r="G43" s="37">
        <v>2081</v>
      </c>
      <c r="H43" s="28"/>
      <c r="I43" s="37">
        <v>23637</v>
      </c>
      <c r="J43" s="37"/>
      <c r="K43" s="37">
        <v>3</v>
      </c>
      <c r="L43" s="37"/>
      <c r="M43" s="37">
        <v>28</v>
      </c>
      <c r="N43" s="37"/>
      <c r="O43" s="37">
        <v>0</v>
      </c>
      <c r="P43" s="37"/>
      <c r="Q43" s="37">
        <v>4490</v>
      </c>
      <c r="R43" s="37"/>
      <c r="S43" s="37">
        <v>406</v>
      </c>
      <c r="T43" s="37"/>
      <c r="U43" s="37">
        <v>37</v>
      </c>
      <c r="V43" s="37"/>
      <c r="W43" s="37">
        <v>-5</v>
      </c>
      <c r="X43" s="29"/>
      <c r="Y43" s="37">
        <f t="shared" si="2"/>
        <v>32947</v>
      </c>
      <c r="Z43" s="37"/>
      <c r="AA43" s="37">
        <v>30333</v>
      </c>
    </row>
    <row r="44" spans="1:28" s="5" customFormat="1" ht="13.5" customHeight="1">
      <c r="A44" s="2"/>
      <c r="B44" s="33" t="s">
        <v>165</v>
      </c>
      <c r="C44" s="33"/>
      <c r="D44" s="39"/>
      <c r="E44" s="37">
        <v>814</v>
      </c>
      <c r="F44" s="37"/>
      <c r="G44" s="37">
        <v>266</v>
      </c>
      <c r="H44" s="28"/>
      <c r="I44" s="37">
        <v>1473</v>
      </c>
      <c r="J44" s="37"/>
      <c r="K44" s="37">
        <v>2</v>
      </c>
      <c r="L44" s="37"/>
      <c r="M44" s="37">
        <v>2</v>
      </c>
      <c r="N44" s="37"/>
      <c r="O44" s="37">
        <v>0</v>
      </c>
      <c r="P44" s="37"/>
      <c r="Q44" s="37">
        <v>3002</v>
      </c>
      <c r="R44" s="37"/>
      <c r="S44" s="37">
        <v>490</v>
      </c>
      <c r="T44" s="37"/>
      <c r="U44" s="37">
        <v>115</v>
      </c>
      <c r="V44" s="37"/>
      <c r="W44" s="37">
        <v>4</v>
      </c>
      <c r="X44" s="33"/>
      <c r="Y44" s="37">
        <f t="shared" si="2"/>
        <v>6168</v>
      </c>
      <c r="Z44" s="37"/>
      <c r="AA44" s="37">
        <v>3391</v>
      </c>
      <c r="AB44" s="2"/>
    </row>
    <row r="45" s="3" customFormat="1" ht="12" customHeight="1">
      <c r="AB45" s="2"/>
    </row>
    <row r="46" spans="2:28" s="20" customFormat="1" ht="15" customHeight="1">
      <c r="B46" s="97" t="s">
        <v>168</v>
      </c>
      <c r="C46" s="11"/>
      <c r="D46" s="98"/>
      <c r="E46" s="98">
        <f>SUM(E47:E56)</f>
        <v>13352</v>
      </c>
      <c r="F46" s="98"/>
      <c r="G46" s="98">
        <f>SUM(G47:G56)</f>
        <v>8259</v>
      </c>
      <c r="H46" s="98"/>
      <c r="I46" s="98">
        <f>SUM(I47:I56)</f>
        <v>14463</v>
      </c>
      <c r="J46" s="98"/>
      <c r="K46" s="98">
        <f>SUM(K47:K56)</f>
        <v>5</v>
      </c>
      <c r="L46" s="98"/>
      <c r="M46" s="98">
        <f>SUM(M47:M56)</f>
        <v>1217</v>
      </c>
      <c r="N46" s="98"/>
      <c r="O46" s="98">
        <f>SUM(O47:O56)</f>
        <v>629</v>
      </c>
      <c r="P46" s="98"/>
      <c r="Q46" s="98">
        <f>SUM(Q47:Q56)</f>
        <v>733</v>
      </c>
      <c r="R46" s="98"/>
      <c r="S46" s="98">
        <f>SUM(S47:S56)</f>
        <v>9698</v>
      </c>
      <c r="T46" s="98"/>
      <c r="U46" s="98">
        <f>SUM(U47:U56)</f>
        <v>1020</v>
      </c>
      <c r="V46" s="98"/>
      <c r="W46" s="98">
        <f>SUM(W47:W56)</f>
        <v>-137</v>
      </c>
      <c r="X46" s="11"/>
      <c r="Y46" s="98">
        <f>SUM(Y47:Y56)</f>
        <v>49239</v>
      </c>
      <c r="Z46" s="98"/>
      <c r="AA46" s="98">
        <f>SUM(AA47:AA56)</f>
        <v>27618</v>
      </c>
      <c r="AB46" s="2"/>
    </row>
    <row r="47" spans="2:27" ht="13.5" customHeight="1">
      <c r="B47" s="29" t="s">
        <v>156</v>
      </c>
      <c r="C47" s="29"/>
      <c r="D47" s="37"/>
      <c r="E47" s="37">
        <v>2140</v>
      </c>
      <c r="F47" s="37"/>
      <c r="G47" s="37">
        <v>680</v>
      </c>
      <c r="H47" s="28"/>
      <c r="I47" s="37">
        <v>4232</v>
      </c>
      <c r="J47" s="37"/>
      <c r="K47" s="37">
        <v>3</v>
      </c>
      <c r="L47" s="37"/>
      <c r="M47" s="37">
        <v>104</v>
      </c>
      <c r="N47" s="37"/>
      <c r="O47" s="37">
        <v>626</v>
      </c>
      <c r="P47" s="37"/>
      <c r="Q47" s="37">
        <v>0</v>
      </c>
      <c r="R47" s="103"/>
      <c r="S47" s="37">
        <v>8344</v>
      </c>
      <c r="T47" s="37"/>
      <c r="U47" s="37">
        <v>349</v>
      </c>
      <c r="V47" s="37"/>
      <c r="W47" s="37">
        <v>-36</v>
      </c>
      <c r="X47" s="29"/>
      <c r="Y47" s="37">
        <f aca="true" t="shared" si="3" ref="Y47:Y56">SUM(E47:W47)</f>
        <v>16442</v>
      </c>
      <c r="Z47" s="37"/>
      <c r="AA47" s="37">
        <v>6407</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882</v>
      </c>
      <c r="F49" s="37"/>
      <c r="G49" s="37">
        <v>137</v>
      </c>
      <c r="H49" s="28"/>
      <c r="I49" s="37">
        <v>2812</v>
      </c>
      <c r="J49" s="37"/>
      <c r="K49" s="37">
        <v>0</v>
      </c>
      <c r="L49" s="37"/>
      <c r="M49" s="37">
        <v>38</v>
      </c>
      <c r="N49" s="37"/>
      <c r="O49" s="37">
        <v>0</v>
      </c>
      <c r="P49" s="37"/>
      <c r="Q49" s="37">
        <v>0</v>
      </c>
      <c r="R49" s="103"/>
      <c r="S49" s="37">
        <v>13</v>
      </c>
      <c r="T49" s="37"/>
      <c r="U49" s="37">
        <v>1</v>
      </c>
      <c r="V49" s="37"/>
      <c r="W49" s="37">
        <v>-1</v>
      </c>
      <c r="X49" s="29"/>
      <c r="Y49" s="37">
        <f t="shared" si="3"/>
        <v>3882</v>
      </c>
      <c r="Z49" s="37"/>
      <c r="AA49" s="37">
        <v>3761</v>
      </c>
    </row>
    <row r="50" spans="2:27" ht="13.5" customHeight="1">
      <c r="B50" s="29" t="s">
        <v>159</v>
      </c>
      <c r="C50" s="29"/>
      <c r="D50" s="37"/>
      <c r="E50" s="37">
        <v>1420</v>
      </c>
      <c r="F50" s="37"/>
      <c r="G50" s="37">
        <v>3319</v>
      </c>
      <c r="H50" s="28"/>
      <c r="I50" s="37">
        <v>1456</v>
      </c>
      <c r="J50" s="37"/>
      <c r="K50" s="37">
        <v>0</v>
      </c>
      <c r="L50" s="37"/>
      <c r="M50" s="37">
        <v>552</v>
      </c>
      <c r="N50" s="37"/>
      <c r="O50" s="37">
        <v>2</v>
      </c>
      <c r="P50" s="37"/>
      <c r="Q50" s="37">
        <v>0</v>
      </c>
      <c r="R50" s="103"/>
      <c r="S50" s="37">
        <v>145</v>
      </c>
      <c r="T50" s="37"/>
      <c r="U50" s="37">
        <v>155</v>
      </c>
      <c r="V50" s="37"/>
      <c r="W50" s="37">
        <v>-55</v>
      </c>
      <c r="X50" s="29"/>
      <c r="Y50" s="37">
        <f t="shared" si="3"/>
        <v>6994</v>
      </c>
      <c r="Z50" s="37"/>
      <c r="AA50" s="37">
        <v>3303</v>
      </c>
    </row>
    <row r="51" spans="2:27" ht="13.5" customHeight="1">
      <c r="B51" s="29" t="s">
        <v>160</v>
      </c>
      <c r="C51" s="29"/>
      <c r="D51" s="37"/>
      <c r="E51" s="37">
        <v>3991</v>
      </c>
      <c r="F51" s="37"/>
      <c r="G51" s="37">
        <v>459</v>
      </c>
      <c r="H51" s="28"/>
      <c r="I51" s="37">
        <v>379</v>
      </c>
      <c r="J51" s="37"/>
      <c r="K51" s="37">
        <v>0</v>
      </c>
      <c r="L51" s="37"/>
      <c r="M51" s="37">
        <v>119</v>
      </c>
      <c r="N51" s="37"/>
      <c r="O51" s="37">
        <v>0</v>
      </c>
      <c r="P51" s="37"/>
      <c r="Q51" s="37">
        <v>0</v>
      </c>
      <c r="R51" s="37"/>
      <c r="S51" s="37">
        <v>16</v>
      </c>
      <c r="T51" s="37"/>
      <c r="U51" s="37">
        <v>9</v>
      </c>
      <c r="V51" s="37"/>
      <c r="W51" s="37">
        <v>19</v>
      </c>
      <c r="X51" s="29"/>
      <c r="Y51" s="37">
        <f t="shared" si="3"/>
        <v>4992</v>
      </c>
      <c r="Z51" s="37"/>
      <c r="AA51" s="37">
        <v>2736</v>
      </c>
    </row>
    <row r="52" spans="2:27" ht="13.5" customHeight="1">
      <c r="B52" s="29" t="s">
        <v>161</v>
      </c>
      <c r="C52" s="29"/>
      <c r="D52" s="37"/>
      <c r="E52" s="37">
        <v>1613</v>
      </c>
      <c r="F52" s="37"/>
      <c r="G52" s="37">
        <v>1241</v>
      </c>
      <c r="H52" s="28"/>
      <c r="I52" s="37">
        <v>1332</v>
      </c>
      <c r="J52" s="37"/>
      <c r="K52" s="37">
        <v>0</v>
      </c>
      <c r="L52" s="37"/>
      <c r="M52" s="37">
        <v>128</v>
      </c>
      <c r="N52" s="37"/>
      <c r="O52" s="37">
        <v>1</v>
      </c>
      <c r="P52" s="37"/>
      <c r="Q52" s="37">
        <v>0</v>
      </c>
      <c r="R52" s="37"/>
      <c r="S52" s="37">
        <v>41</v>
      </c>
      <c r="T52" s="37"/>
      <c r="U52" s="37">
        <v>390</v>
      </c>
      <c r="V52" s="37"/>
      <c r="W52" s="37">
        <v>-58</v>
      </c>
      <c r="X52" s="29"/>
      <c r="Y52" s="37">
        <f t="shared" si="3"/>
        <v>4688</v>
      </c>
      <c r="Z52" s="37"/>
      <c r="AA52" s="37">
        <v>3215</v>
      </c>
    </row>
    <row r="53" spans="2:27" ht="13.5" customHeight="1">
      <c r="B53" s="29" t="s">
        <v>162</v>
      </c>
      <c r="C53" s="29"/>
      <c r="D53" s="37"/>
      <c r="E53" s="37">
        <v>147</v>
      </c>
      <c r="F53" s="37"/>
      <c r="G53" s="37">
        <v>24</v>
      </c>
      <c r="H53" s="28"/>
      <c r="I53" s="37">
        <v>413</v>
      </c>
      <c r="J53" s="37"/>
      <c r="K53" s="37">
        <v>0</v>
      </c>
      <c r="L53" s="37"/>
      <c r="M53" s="37">
        <v>0</v>
      </c>
      <c r="N53" s="37"/>
      <c r="O53" s="37">
        <v>0</v>
      </c>
      <c r="P53" s="37"/>
      <c r="Q53" s="37">
        <v>0</v>
      </c>
      <c r="R53" s="37"/>
      <c r="S53" s="37">
        <v>37</v>
      </c>
      <c r="T53" s="37"/>
      <c r="U53" s="37">
        <v>0</v>
      </c>
      <c r="V53" s="37"/>
      <c r="W53" s="37">
        <v>1</v>
      </c>
      <c r="X53" s="29"/>
      <c r="Y53" s="37">
        <f t="shared" si="3"/>
        <v>622</v>
      </c>
      <c r="Z53" s="37"/>
      <c r="AA53" s="37">
        <v>618</v>
      </c>
    </row>
    <row r="54" spans="2:27" ht="13.5" customHeight="1">
      <c r="B54" s="29" t="s">
        <v>163</v>
      </c>
      <c r="C54" s="29"/>
      <c r="D54" s="37"/>
      <c r="E54" s="37">
        <v>1621</v>
      </c>
      <c r="F54" s="37"/>
      <c r="G54" s="37">
        <v>1671</v>
      </c>
      <c r="H54" s="28"/>
      <c r="I54" s="37">
        <v>1244</v>
      </c>
      <c r="J54" s="37"/>
      <c r="K54" s="37">
        <v>2</v>
      </c>
      <c r="L54" s="37"/>
      <c r="M54" s="37">
        <v>171</v>
      </c>
      <c r="N54" s="37"/>
      <c r="O54" s="37">
        <v>0</v>
      </c>
      <c r="P54" s="37"/>
      <c r="Q54" s="37">
        <v>21</v>
      </c>
      <c r="R54" s="37"/>
      <c r="S54" s="37">
        <v>561</v>
      </c>
      <c r="T54" s="37"/>
      <c r="U54" s="37">
        <v>66</v>
      </c>
      <c r="V54" s="37"/>
      <c r="W54" s="37">
        <v>-6</v>
      </c>
      <c r="X54" s="29"/>
      <c r="Y54" s="37">
        <f t="shared" si="3"/>
        <v>5351</v>
      </c>
      <c r="Z54" s="37"/>
      <c r="AA54" s="37">
        <v>3181</v>
      </c>
    </row>
    <row r="55" spans="2:27" ht="13.5" customHeight="1">
      <c r="B55" s="29" t="s">
        <v>164</v>
      </c>
      <c r="C55" s="29"/>
      <c r="D55" s="37"/>
      <c r="E55" s="37">
        <v>646</v>
      </c>
      <c r="F55" s="37"/>
      <c r="G55" s="37">
        <v>597</v>
      </c>
      <c r="H55" s="28"/>
      <c r="I55" s="37">
        <v>799</v>
      </c>
      <c r="J55" s="37"/>
      <c r="K55" s="37">
        <v>0</v>
      </c>
      <c r="L55" s="37"/>
      <c r="M55" s="37">
        <v>58</v>
      </c>
      <c r="N55" s="37"/>
      <c r="O55" s="37">
        <v>0</v>
      </c>
      <c r="P55" s="37"/>
      <c r="Q55" s="37">
        <v>1</v>
      </c>
      <c r="R55" s="37"/>
      <c r="S55" s="37">
        <v>97</v>
      </c>
      <c r="T55" s="37"/>
      <c r="U55" s="37">
        <v>3</v>
      </c>
      <c r="V55" s="37"/>
      <c r="W55" s="37">
        <v>-1</v>
      </c>
      <c r="X55" s="29"/>
      <c r="Y55" s="37">
        <f t="shared" si="3"/>
        <v>2200</v>
      </c>
      <c r="Z55" s="37"/>
      <c r="AA55" s="37">
        <v>1535</v>
      </c>
    </row>
    <row r="56" spans="1:28" s="5" customFormat="1" ht="13.5" customHeight="1">
      <c r="A56" s="2"/>
      <c r="B56" s="33" t="s">
        <v>165</v>
      </c>
      <c r="C56" s="33"/>
      <c r="D56" s="39"/>
      <c r="E56" s="37">
        <v>892</v>
      </c>
      <c r="F56" s="37"/>
      <c r="G56" s="37">
        <v>131</v>
      </c>
      <c r="H56" s="28"/>
      <c r="I56" s="37">
        <v>1796</v>
      </c>
      <c r="J56" s="37"/>
      <c r="K56" s="37">
        <v>0</v>
      </c>
      <c r="L56" s="37"/>
      <c r="M56" s="37">
        <v>47</v>
      </c>
      <c r="N56" s="37"/>
      <c r="O56" s="37">
        <v>0</v>
      </c>
      <c r="P56" s="37"/>
      <c r="Q56" s="37">
        <v>711</v>
      </c>
      <c r="R56" s="37"/>
      <c r="S56" s="37">
        <v>444</v>
      </c>
      <c r="T56" s="37"/>
      <c r="U56" s="37">
        <v>47</v>
      </c>
      <c r="V56" s="37"/>
      <c r="W56" s="37">
        <v>0</v>
      </c>
      <c r="X56" s="33"/>
      <c r="Y56" s="37">
        <f t="shared" si="3"/>
        <v>4068</v>
      </c>
      <c r="Z56" s="37"/>
      <c r="AA56" s="37">
        <v>2862</v>
      </c>
      <c r="AB56" s="2"/>
    </row>
    <row r="57" s="3" customFormat="1" ht="12" customHeight="1">
      <c r="AB57" s="2"/>
    </row>
    <row r="58" spans="2:28" s="20" customFormat="1" ht="15" customHeight="1">
      <c r="B58" s="97" t="s">
        <v>169</v>
      </c>
      <c r="C58" s="11"/>
      <c r="D58" s="98"/>
      <c r="E58" s="98">
        <f>SUM(E59:E68)</f>
        <v>1197</v>
      </c>
      <c r="F58" s="98"/>
      <c r="G58" s="98">
        <f>SUM(G59:G68)</f>
        <v>315</v>
      </c>
      <c r="H58" s="98"/>
      <c r="I58" s="98">
        <f>SUM(I59:I68)</f>
        <v>2152</v>
      </c>
      <c r="J58" s="98"/>
      <c r="K58" s="98">
        <f>SUM(K59:K68)</f>
        <v>15</v>
      </c>
      <c r="L58" s="98"/>
      <c r="M58" s="98">
        <f>SUM(M59:M68)</f>
        <v>2852</v>
      </c>
      <c r="N58" s="98"/>
      <c r="O58" s="98">
        <f>SUM(O59:O68)</f>
        <v>9</v>
      </c>
      <c r="P58" s="98"/>
      <c r="Q58" s="98">
        <f>SUM(Q59:Q68)</f>
        <v>87726</v>
      </c>
      <c r="R58" s="98"/>
      <c r="S58" s="98">
        <f>SUM(S59:S68)</f>
        <v>2998</v>
      </c>
      <c r="T58" s="98"/>
      <c r="U58" s="98">
        <f>SUM(U59:U68)</f>
        <v>32</v>
      </c>
      <c r="V58" s="98"/>
      <c r="W58" s="98">
        <f>SUM(W59:W68)</f>
        <v>19</v>
      </c>
      <c r="X58" s="11"/>
      <c r="Y58" s="98">
        <f>SUM(Y59:Y68)</f>
        <v>97315</v>
      </c>
      <c r="Z58" s="98"/>
      <c r="AA58" s="98">
        <f>SUM(AA59:AA68)</f>
        <v>3959</v>
      </c>
      <c r="AB58" s="2"/>
    </row>
    <row r="59" spans="2:27" ht="13.5" customHeight="1">
      <c r="B59" s="29" t="s">
        <v>156</v>
      </c>
      <c r="C59" s="29"/>
      <c r="D59" s="37"/>
      <c r="E59" s="37">
        <v>55</v>
      </c>
      <c r="F59" s="37"/>
      <c r="G59" s="37">
        <v>0</v>
      </c>
      <c r="H59" s="28"/>
      <c r="I59" s="37">
        <v>0</v>
      </c>
      <c r="J59" s="37"/>
      <c r="K59" s="37">
        <v>0</v>
      </c>
      <c r="L59" s="37"/>
      <c r="M59" s="37">
        <v>0</v>
      </c>
      <c r="N59" s="37"/>
      <c r="O59" s="37">
        <v>9</v>
      </c>
      <c r="P59" s="37"/>
      <c r="Q59" s="37">
        <v>0</v>
      </c>
      <c r="R59" s="103"/>
      <c r="S59" s="37">
        <v>2948</v>
      </c>
      <c r="T59" s="37"/>
      <c r="U59" s="37">
        <v>29</v>
      </c>
      <c r="V59" s="37"/>
      <c r="W59" s="37">
        <v>0</v>
      </c>
      <c r="X59" s="29"/>
      <c r="Y59" s="37">
        <f aca="true" t="shared" si="4" ref="Y59:Y68">SUM(E59:W59)</f>
        <v>3041</v>
      </c>
      <c r="Z59" s="37"/>
      <c r="AA59" s="37">
        <v>55</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108</v>
      </c>
      <c r="F62" s="37"/>
      <c r="G62" s="37">
        <v>24</v>
      </c>
      <c r="H62" s="28"/>
      <c r="I62" s="37">
        <v>225</v>
      </c>
      <c r="J62" s="37"/>
      <c r="K62" s="37">
        <v>0</v>
      </c>
      <c r="L62" s="37"/>
      <c r="M62" s="37">
        <v>2852</v>
      </c>
      <c r="N62" s="37"/>
      <c r="O62" s="37">
        <v>0</v>
      </c>
      <c r="P62" s="37"/>
      <c r="Q62" s="37">
        <v>245</v>
      </c>
      <c r="R62" s="103"/>
      <c r="S62" s="37">
        <v>9</v>
      </c>
      <c r="T62" s="37"/>
      <c r="U62" s="37">
        <v>0</v>
      </c>
      <c r="V62" s="37"/>
      <c r="W62" s="37">
        <v>0</v>
      </c>
      <c r="X62" s="29"/>
      <c r="Y62" s="37">
        <f t="shared" si="4"/>
        <v>3463</v>
      </c>
      <c r="Z62" s="37"/>
      <c r="AA62" s="37">
        <v>220</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377</v>
      </c>
      <c r="F65" s="37"/>
      <c r="G65" s="37">
        <v>106</v>
      </c>
      <c r="H65" s="28"/>
      <c r="I65" s="37">
        <v>562</v>
      </c>
      <c r="J65" s="37"/>
      <c r="K65" s="37">
        <v>1</v>
      </c>
      <c r="L65" s="37"/>
      <c r="M65" s="37">
        <v>0</v>
      </c>
      <c r="N65" s="37"/>
      <c r="O65" s="37">
        <v>0</v>
      </c>
      <c r="P65" s="37"/>
      <c r="Q65" s="37">
        <v>418</v>
      </c>
      <c r="R65" s="37"/>
      <c r="S65" s="37">
        <v>2</v>
      </c>
      <c r="T65" s="37"/>
      <c r="U65" s="37">
        <v>0</v>
      </c>
      <c r="V65" s="37"/>
      <c r="W65" s="37">
        <v>3</v>
      </c>
      <c r="X65" s="29"/>
      <c r="Y65" s="37">
        <f t="shared" si="4"/>
        <v>1469</v>
      </c>
      <c r="Z65" s="37"/>
      <c r="AA65" s="37">
        <v>1384</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7</v>
      </c>
      <c r="F67" s="37"/>
      <c r="G67" s="37">
        <v>2</v>
      </c>
      <c r="H67" s="28"/>
      <c r="I67" s="37">
        <v>16</v>
      </c>
      <c r="J67" s="37"/>
      <c r="K67" s="37">
        <v>0</v>
      </c>
      <c r="L67" s="37"/>
      <c r="M67" s="37">
        <v>0</v>
      </c>
      <c r="N67" s="37"/>
      <c r="O67" s="37">
        <v>0</v>
      </c>
      <c r="P67" s="37"/>
      <c r="Q67" s="37">
        <v>0</v>
      </c>
      <c r="R67" s="37"/>
      <c r="S67" s="37">
        <v>0</v>
      </c>
      <c r="T67" s="37"/>
      <c r="U67" s="37">
        <v>0</v>
      </c>
      <c r="V67" s="37"/>
      <c r="W67" s="37">
        <v>0</v>
      </c>
      <c r="X67" s="29"/>
      <c r="Y67" s="37">
        <f t="shared" si="4"/>
        <v>25</v>
      </c>
      <c r="Z67" s="37"/>
      <c r="AA67" s="37">
        <v>27</v>
      </c>
    </row>
    <row r="68" spans="1:28" s="5" customFormat="1" ht="13.5" customHeight="1">
      <c r="A68" s="2"/>
      <c r="B68" s="33" t="s">
        <v>165</v>
      </c>
      <c r="C68" s="33"/>
      <c r="D68" s="39"/>
      <c r="E68" s="37">
        <v>650</v>
      </c>
      <c r="F68" s="37"/>
      <c r="G68" s="37">
        <v>183</v>
      </c>
      <c r="H68" s="28"/>
      <c r="I68" s="37">
        <v>1349</v>
      </c>
      <c r="J68" s="37"/>
      <c r="K68" s="37">
        <v>14</v>
      </c>
      <c r="L68" s="37"/>
      <c r="M68" s="37">
        <v>0</v>
      </c>
      <c r="N68" s="37"/>
      <c r="O68" s="37">
        <v>0</v>
      </c>
      <c r="P68" s="37"/>
      <c r="Q68" s="37">
        <v>87063</v>
      </c>
      <c r="R68" s="37"/>
      <c r="S68" s="37">
        <v>39</v>
      </c>
      <c r="T68" s="37"/>
      <c r="U68" s="37">
        <v>3</v>
      </c>
      <c r="V68" s="37"/>
      <c r="W68" s="37">
        <v>16</v>
      </c>
      <c r="X68" s="33"/>
      <c r="Y68" s="37">
        <f t="shared" si="4"/>
        <v>89317</v>
      </c>
      <c r="Z68" s="37"/>
      <c r="AA68" s="37">
        <v>2273</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100">
        <f>IF('Table 1'!$B$101="(A)","(A)  Estimación avance","")</f>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AE11:AE20 AC11:AC20 W11:W20 AA11:AA20 M11:M20 E11:E20 G11:G20 I11:I20 K11:K20">
    <cfRule type="cellIs" priority="28"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30"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tables'!B20&amp;"  Expenditure of general government by function (COFOG)"</f>
        <v>Table 9.6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174</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65"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1'!O10</f>
        <v>45342</v>
      </c>
      <c r="F10" s="98"/>
      <c r="G10" s="98">
        <f>'Table 1'!O11</f>
        <v>32354</v>
      </c>
      <c r="H10" s="98"/>
      <c r="I10" s="98">
        <f>'Table 1'!O12</f>
        <v>90948</v>
      </c>
      <c r="J10" s="98"/>
      <c r="K10" s="98">
        <f>'Table 1'!O13</f>
        <v>164</v>
      </c>
      <c r="L10" s="98"/>
      <c r="M10" s="98">
        <f>'Table 1'!O14</f>
        <v>9151</v>
      </c>
      <c r="N10" s="98"/>
      <c r="O10" s="98">
        <f>'Table 1'!O15</f>
        <v>16287</v>
      </c>
      <c r="P10" s="98"/>
      <c r="Q10" s="98">
        <f>'Table 1'!O16+'Table 1'!O18</f>
        <v>128905</v>
      </c>
      <c r="R10" s="98"/>
      <c r="S10" s="98">
        <f>'Table 1'!O19</f>
        <v>13945</v>
      </c>
      <c r="T10" s="98"/>
      <c r="U10" s="98">
        <f>'Table 1'!O20</f>
        <v>12350</v>
      </c>
      <c r="V10" s="98"/>
      <c r="W10" s="98">
        <f>'Table 1'!O21</f>
        <v>55</v>
      </c>
      <c r="X10" s="11"/>
      <c r="Y10" s="98">
        <f>'Table 1'!O9</f>
        <v>349501</v>
      </c>
      <c r="Z10" s="98"/>
      <c r="AA10" s="98">
        <f>SUM(AA11:AA20)</f>
        <v>163358</v>
      </c>
      <c r="AB10" s="2"/>
    </row>
    <row r="11" spans="2:27" ht="13.5" customHeight="1">
      <c r="B11" s="29" t="s">
        <v>156</v>
      </c>
      <c r="C11" s="29"/>
      <c r="D11" s="37"/>
      <c r="E11" s="37">
        <v>5926</v>
      </c>
      <c r="F11" s="37"/>
      <c r="G11" s="37">
        <v>2197</v>
      </c>
      <c r="H11" s="28"/>
      <c r="I11" s="37">
        <v>8670</v>
      </c>
      <c r="J11" s="37"/>
      <c r="K11" s="37">
        <v>36</v>
      </c>
      <c r="L11" s="37"/>
      <c r="M11" s="37">
        <v>153</v>
      </c>
      <c r="N11" s="37"/>
      <c r="O11" s="37">
        <v>16281</v>
      </c>
      <c r="P11" s="37"/>
      <c r="Q11" s="37">
        <v>0</v>
      </c>
      <c r="R11" s="103"/>
      <c r="S11" s="37">
        <v>8833</v>
      </c>
      <c r="T11" s="37"/>
      <c r="U11" s="37">
        <v>1007</v>
      </c>
      <c r="V11" s="37"/>
      <c r="W11" s="37">
        <v>32</v>
      </c>
      <c r="X11" s="29"/>
      <c r="Y11" s="37">
        <f aca="true" t="shared" si="0" ref="Y11:Y20">SUM(E11:W11)</f>
        <v>43135</v>
      </c>
      <c r="Z11" s="37"/>
      <c r="AA11" s="37">
        <v>14401</v>
      </c>
    </row>
    <row r="12" spans="2:27" ht="13.5" customHeight="1">
      <c r="B12" s="29" t="s">
        <v>157</v>
      </c>
      <c r="C12" s="29"/>
      <c r="D12" s="37"/>
      <c r="E12" s="37">
        <v>4014</v>
      </c>
      <c r="F12" s="37"/>
      <c r="G12" s="37">
        <v>672</v>
      </c>
      <c r="H12" s="28"/>
      <c r="I12" s="37">
        <v>5339</v>
      </c>
      <c r="J12" s="37"/>
      <c r="K12" s="37">
        <v>3</v>
      </c>
      <c r="L12" s="37"/>
      <c r="M12" s="37">
        <v>0</v>
      </c>
      <c r="N12" s="37"/>
      <c r="O12" s="37">
        <v>4</v>
      </c>
      <c r="P12" s="37"/>
      <c r="Q12" s="37">
        <v>0</v>
      </c>
      <c r="R12" s="103"/>
      <c r="S12" s="37">
        <v>70</v>
      </c>
      <c r="T12" s="37"/>
      <c r="U12" s="37">
        <v>0</v>
      </c>
      <c r="V12" s="37"/>
      <c r="W12" s="37">
        <v>-112</v>
      </c>
      <c r="X12" s="29"/>
      <c r="Y12" s="37">
        <f t="shared" si="0"/>
        <v>9990</v>
      </c>
      <c r="Z12" s="37"/>
      <c r="AA12" s="37">
        <v>9761</v>
      </c>
    </row>
    <row r="13" spans="2:27" ht="13.5" customHeight="1">
      <c r="B13" s="29" t="s">
        <v>158</v>
      </c>
      <c r="C13" s="29"/>
      <c r="D13" s="37"/>
      <c r="E13" s="37">
        <v>2736</v>
      </c>
      <c r="F13" s="37"/>
      <c r="G13" s="37">
        <v>1062</v>
      </c>
      <c r="H13" s="28"/>
      <c r="I13" s="37">
        <v>12553</v>
      </c>
      <c r="J13" s="37"/>
      <c r="K13" s="37">
        <v>6</v>
      </c>
      <c r="L13" s="37"/>
      <c r="M13" s="37">
        <v>87</v>
      </c>
      <c r="N13" s="37"/>
      <c r="O13" s="37">
        <v>0</v>
      </c>
      <c r="P13" s="37"/>
      <c r="Q13" s="37">
        <v>0</v>
      </c>
      <c r="R13" s="103"/>
      <c r="S13" s="37">
        <v>54</v>
      </c>
      <c r="T13" s="37"/>
      <c r="U13" s="37">
        <v>6</v>
      </c>
      <c r="V13" s="37"/>
      <c r="W13" s="37">
        <v>-14</v>
      </c>
      <c r="X13" s="29"/>
      <c r="Y13" s="37">
        <f t="shared" si="0"/>
        <v>16490</v>
      </c>
      <c r="Z13" s="37"/>
      <c r="AA13" s="37">
        <v>15560</v>
      </c>
    </row>
    <row r="14" spans="2:27" ht="13.5" customHeight="1">
      <c r="B14" s="29" t="s">
        <v>159</v>
      </c>
      <c r="C14" s="29"/>
      <c r="D14" s="37"/>
      <c r="E14" s="37">
        <v>4292</v>
      </c>
      <c r="F14" s="37"/>
      <c r="G14" s="37">
        <v>15642</v>
      </c>
      <c r="H14" s="28"/>
      <c r="I14" s="37">
        <v>5255</v>
      </c>
      <c r="J14" s="37"/>
      <c r="K14" s="37">
        <v>32</v>
      </c>
      <c r="L14" s="37"/>
      <c r="M14" s="37">
        <v>8053</v>
      </c>
      <c r="N14" s="37"/>
      <c r="O14" s="37">
        <v>0</v>
      </c>
      <c r="P14" s="37"/>
      <c r="Q14" s="37">
        <v>404</v>
      </c>
      <c r="R14" s="103"/>
      <c r="S14" s="37">
        <v>776</v>
      </c>
      <c r="T14" s="37"/>
      <c r="U14" s="37">
        <v>8875</v>
      </c>
      <c r="V14" s="37"/>
      <c r="W14" s="37">
        <v>398</v>
      </c>
      <c r="X14" s="29"/>
      <c r="Y14" s="37">
        <f t="shared" si="0"/>
        <v>43727</v>
      </c>
      <c r="Z14" s="37"/>
      <c r="AA14" s="37">
        <v>13366</v>
      </c>
    </row>
    <row r="15" spans="2:27" ht="13.5" customHeight="1">
      <c r="B15" s="29" t="s">
        <v>160</v>
      </c>
      <c r="C15" s="29"/>
      <c r="D15" s="37"/>
      <c r="E15" s="37">
        <v>4576</v>
      </c>
      <c r="F15" s="37"/>
      <c r="G15" s="37">
        <v>1642</v>
      </c>
      <c r="H15" s="28"/>
      <c r="I15" s="37">
        <v>893</v>
      </c>
      <c r="J15" s="37"/>
      <c r="K15" s="37">
        <v>3</v>
      </c>
      <c r="L15" s="37"/>
      <c r="M15" s="37">
        <v>149</v>
      </c>
      <c r="N15" s="37"/>
      <c r="O15" s="37">
        <v>1</v>
      </c>
      <c r="P15" s="37"/>
      <c r="Q15" s="37">
        <v>0</v>
      </c>
      <c r="R15" s="37"/>
      <c r="S15" s="37">
        <v>79</v>
      </c>
      <c r="T15" s="37"/>
      <c r="U15" s="37">
        <v>257</v>
      </c>
      <c r="V15" s="37"/>
      <c r="W15" s="37">
        <v>179</v>
      </c>
      <c r="X15" s="29"/>
      <c r="Y15" s="37">
        <f t="shared" si="0"/>
        <v>7779</v>
      </c>
      <c r="Z15" s="37"/>
      <c r="AA15" s="37">
        <v>3865</v>
      </c>
    </row>
    <row r="16" spans="2:27" ht="13.5" customHeight="1">
      <c r="B16" s="29" t="s">
        <v>161</v>
      </c>
      <c r="C16" s="29"/>
      <c r="D16" s="37"/>
      <c r="E16" s="37">
        <v>2264</v>
      </c>
      <c r="F16" s="37"/>
      <c r="G16" s="37">
        <v>3256</v>
      </c>
      <c r="H16" s="28"/>
      <c r="I16" s="37">
        <v>1651</v>
      </c>
      <c r="J16" s="37"/>
      <c r="K16" s="37">
        <v>16</v>
      </c>
      <c r="L16" s="37"/>
      <c r="M16" s="37">
        <v>183</v>
      </c>
      <c r="N16" s="37"/>
      <c r="O16" s="37">
        <v>1</v>
      </c>
      <c r="P16" s="37"/>
      <c r="Q16" s="37">
        <v>0</v>
      </c>
      <c r="R16" s="37"/>
      <c r="S16" s="37">
        <v>75</v>
      </c>
      <c r="T16" s="37"/>
      <c r="U16" s="37">
        <v>1007</v>
      </c>
      <c r="V16" s="37"/>
      <c r="W16" s="37">
        <v>-580</v>
      </c>
      <c r="X16" s="29"/>
      <c r="Y16" s="37">
        <f t="shared" si="0"/>
        <v>7873</v>
      </c>
      <c r="Z16" s="37"/>
      <c r="AA16" s="37">
        <v>4917</v>
      </c>
    </row>
    <row r="17" spans="2:27" ht="13.5" customHeight="1">
      <c r="B17" s="29" t="s">
        <v>162</v>
      </c>
      <c r="C17" s="29"/>
      <c r="D17" s="37"/>
      <c r="E17" s="37">
        <v>11061</v>
      </c>
      <c r="F17" s="37"/>
      <c r="G17" s="37">
        <v>1967</v>
      </c>
      <c r="H17" s="28"/>
      <c r="I17" s="37">
        <v>21156</v>
      </c>
      <c r="J17" s="37"/>
      <c r="K17" s="37">
        <v>26</v>
      </c>
      <c r="L17" s="37"/>
      <c r="M17" s="37">
        <v>13</v>
      </c>
      <c r="N17" s="37"/>
      <c r="O17" s="37">
        <v>0</v>
      </c>
      <c r="P17" s="37"/>
      <c r="Q17" s="37">
        <v>17044</v>
      </c>
      <c r="R17" s="37"/>
      <c r="S17" s="37">
        <v>217</v>
      </c>
      <c r="T17" s="37"/>
      <c r="U17" s="37">
        <v>97</v>
      </c>
      <c r="V17" s="37"/>
      <c r="W17" s="37">
        <v>4</v>
      </c>
      <c r="X17" s="29"/>
      <c r="Y17" s="37">
        <f t="shared" si="0"/>
        <v>51585</v>
      </c>
      <c r="Z17" s="37"/>
      <c r="AA17" s="37">
        <v>48683</v>
      </c>
    </row>
    <row r="18" spans="2:27" ht="13.5" customHeight="1">
      <c r="B18" s="29" t="s">
        <v>163</v>
      </c>
      <c r="C18" s="29"/>
      <c r="D18" s="37"/>
      <c r="E18" s="37">
        <v>4604</v>
      </c>
      <c r="F18" s="37"/>
      <c r="G18" s="37">
        <v>2579</v>
      </c>
      <c r="H18" s="28"/>
      <c r="I18" s="37">
        <v>3428</v>
      </c>
      <c r="J18" s="37"/>
      <c r="K18" s="37">
        <v>18</v>
      </c>
      <c r="L18" s="37"/>
      <c r="M18" s="37">
        <v>362</v>
      </c>
      <c r="N18" s="37"/>
      <c r="O18" s="37">
        <v>0</v>
      </c>
      <c r="P18" s="37"/>
      <c r="Q18" s="37">
        <v>24</v>
      </c>
      <c r="R18" s="37"/>
      <c r="S18" s="37">
        <v>1292</v>
      </c>
      <c r="T18" s="37"/>
      <c r="U18" s="37">
        <v>299</v>
      </c>
      <c r="V18" s="37"/>
      <c r="W18" s="37">
        <v>90</v>
      </c>
      <c r="X18" s="29"/>
      <c r="Y18" s="37">
        <f t="shared" si="0"/>
        <v>12696</v>
      </c>
      <c r="Z18" s="37"/>
      <c r="AA18" s="37">
        <v>7336</v>
      </c>
    </row>
    <row r="19" spans="2:27" ht="13.5" customHeight="1">
      <c r="B19" s="29" t="s">
        <v>164</v>
      </c>
      <c r="C19" s="29"/>
      <c r="D19" s="37"/>
      <c r="E19" s="37">
        <v>3281</v>
      </c>
      <c r="F19" s="37"/>
      <c r="G19" s="37">
        <v>2765</v>
      </c>
      <c r="H19" s="28"/>
      <c r="I19" s="37">
        <v>26400</v>
      </c>
      <c r="J19" s="37"/>
      <c r="K19" s="37">
        <v>6</v>
      </c>
      <c r="L19" s="37"/>
      <c r="M19" s="37">
        <v>82</v>
      </c>
      <c r="N19" s="37"/>
      <c r="O19" s="37">
        <v>0</v>
      </c>
      <c r="P19" s="37"/>
      <c r="Q19" s="37">
        <v>5101</v>
      </c>
      <c r="R19" s="37"/>
      <c r="S19" s="37">
        <v>1224</v>
      </c>
      <c r="T19" s="37"/>
      <c r="U19" s="37">
        <v>48</v>
      </c>
      <c r="V19" s="37"/>
      <c r="W19" s="37">
        <v>3</v>
      </c>
      <c r="X19" s="29"/>
      <c r="Y19" s="37">
        <f t="shared" si="0"/>
        <v>38910</v>
      </c>
      <c r="Z19" s="37"/>
      <c r="AA19" s="37">
        <v>35012</v>
      </c>
    </row>
    <row r="20" spans="1:28" s="5" customFormat="1" ht="13.5" customHeight="1">
      <c r="A20" s="2"/>
      <c r="B20" s="33" t="s">
        <v>165</v>
      </c>
      <c r="C20" s="33"/>
      <c r="D20" s="39"/>
      <c r="E20" s="37">
        <v>2588</v>
      </c>
      <c r="F20" s="37"/>
      <c r="G20" s="37">
        <v>572</v>
      </c>
      <c r="H20" s="28"/>
      <c r="I20" s="37">
        <v>5603</v>
      </c>
      <c r="J20" s="37"/>
      <c r="K20" s="37">
        <v>18</v>
      </c>
      <c r="L20" s="37"/>
      <c r="M20" s="37">
        <v>69</v>
      </c>
      <c r="N20" s="37"/>
      <c r="O20" s="37">
        <v>0</v>
      </c>
      <c r="P20" s="37"/>
      <c r="Q20" s="37">
        <v>106332</v>
      </c>
      <c r="R20" s="37"/>
      <c r="S20" s="37">
        <v>1325</v>
      </c>
      <c r="T20" s="37"/>
      <c r="U20" s="37">
        <v>754</v>
      </c>
      <c r="V20" s="37"/>
      <c r="W20" s="37">
        <v>55</v>
      </c>
      <c r="X20" s="33"/>
      <c r="Y20" s="37">
        <f t="shared" si="0"/>
        <v>117316</v>
      </c>
      <c r="Z20" s="37"/>
      <c r="AA20" s="37">
        <v>10457</v>
      </c>
      <c r="AB20" s="2"/>
    </row>
    <row r="21" s="3" customFormat="1" ht="12" customHeight="1">
      <c r="AB21" s="2"/>
    </row>
    <row r="22" spans="2:28" s="20" customFormat="1" ht="15" customHeight="1">
      <c r="B22" s="97" t="s">
        <v>166</v>
      </c>
      <c r="C22" s="11"/>
      <c r="D22" s="98"/>
      <c r="E22" s="98">
        <f>SUM(E23:E32)</f>
        <v>8826</v>
      </c>
      <c r="F22" s="98"/>
      <c r="G22" s="98">
        <f>SUM(G23:G32)</f>
        <v>8658</v>
      </c>
      <c r="H22" s="98"/>
      <c r="I22" s="98">
        <f>SUM(I23:I32)</f>
        <v>18748</v>
      </c>
      <c r="J22" s="98"/>
      <c r="K22" s="98">
        <f>SUM(K23:K32)</f>
        <v>44</v>
      </c>
      <c r="L22" s="98"/>
      <c r="M22" s="98">
        <f>SUM(M23:M32)</f>
        <v>2039</v>
      </c>
      <c r="N22" s="98"/>
      <c r="O22" s="98">
        <f>SUM(O23:O32)</f>
        <v>14582</v>
      </c>
      <c r="P22" s="98"/>
      <c r="Q22" s="98">
        <f>SUM(Q23:Q32)</f>
        <v>10889</v>
      </c>
      <c r="R22" s="98"/>
      <c r="S22" s="98">
        <f>SUM(S23:S32)</f>
        <v>60411</v>
      </c>
      <c r="T22" s="98"/>
      <c r="U22" s="98">
        <f>SUM(U23:U32)</f>
        <v>8811</v>
      </c>
      <c r="V22" s="98"/>
      <c r="W22" s="98">
        <f>SUM(W23:W32)</f>
        <v>279</v>
      </c>
      <c r="X22" s="11"/>
      <c r="Y22" s="98">
        <f>SUM(Y23:Y32)</f>
        <v>133287</v>
      </c>
      <c r="Z22" s="98"/>
      <c r="AA22" s="98">
        <f>SUM(AA23:AA32)</f>
        <v>31194</v>
      </c>
      <c r="AB22" s="45"/>
    </row>
    <row r="23" spans="2:27" ht="13.5" customHeight="1">
      <c r="B23" s="29" t="s">
        <v>156</v>
      </c>
      <c r="C23" s="29"/>
      <c r="D23" s="37"/>
      <c r="E23" s="37">
        <v>1452</v>
      </c>
      <c r="F23" s="37"/>
      <c r="G23" s="37">
        <v>440</v>
      </c>
      <c r="H23" s="28"/>
      <c r="I23" s="37">
        <v>2964</v>
      </c>
      <c r="J23" s="37"/>
      <c r="K23" s="37">
        <v>8</v>
      </c>
      <c r="L23" s="37"/>
      <c r="M23" s="37">
        <v>3</v>
      </c>
      <c r="N23" s="37"/>
      <c r="O23" s="37">
        <v>14578</v>
      </c>
      <c r="P23" s="37"/>
      <c r="Q23" s="37">
        <v>0</v>
      </c>
      <c r="R23" s="103"/>
      <c r="S23" s="37">
        <v>58754</v>
      </c>
      <c r="T23" s="37"/>
      <c r="U23" s="37">
        <v>3946</v>
      </c>
      <c r="V23" s="37"/>
      <c r="W23" s="37">
        <v>77</v>
      </c>
      <c r="X23" s="29"/>
      <c r="Y23" s="37">
        <f aca="true" t="shared" si="1" ref="Y23:Y32">SUM(E23:W23)</f>
        <v>82222</v>
      </c>
      <c r="Z23" s="37"/>
      <c r="AA23" s="37">
        <v>4099</v>
      </c>
    </row>
    <row r="24" spans="2:27" ht="13.5" customHeight="1">
      <c r="B24" s="29" t="s">
        <v>157</v>
      </c>
      <c r="C24" s="29"/>
      <c r="D24" s="37"/>
      <c r="E24" s="37">
        <v>4014</v>
      </c>
      <c r="F24" s="37"/>
      <c r="G24" s="37">
        <v>672</v>
      </c>
      <c r="H24" s="28"/>
      <c r="I24" s="37">
        <v>5339</v>
      </c>
      <c r="J24" s="37"/>
      <c r="K24" s="37">
        <v>3</v>
      </c>
      <c r="L24" s="37"/>
      <c r="M24" s="37">
        <v>0</v>
      </c>
      <c r="N24" s="37"/>
      <c r="O24" s="37">
        <v>4</v>
      </c>
      <c r="P24" s="37"/>
      <c r="Q24" s="37">
        <v>0</v>
      </c>
      <c r="R24" s="103"/>
      <c r="S24" s="37">
        <v>70</v>
      </c>
      <c r="T24" s="37"/>
      <c r="U24" s="37">
        <v>0</v>
      </c>
      <c r="V24" s="37"/>
      <c r="W24" s="37">
        <v>-112</v>
      </c>
      <c r="X24" s="29"/>
      <c r="Y24" s="37">
        <f t="shared" si="1"/>
        <v>9990</v>
      </c>
      <c r="Z24" s="37"/>
      <c r="AA24" s="37">
        <v>9761</v>
      </c>
    </row>
    <row r="25" spans="2:27" ht="13.5" customHeight="1">
      <c r="B25" s="29" t="s">
        <v>158</v>
      </c>
      <c r="C25" s="29"/>
      <c r="D25" s="37"/>
      <c r="E25" s="37">
        <v>1164</v>
      </c>
      <c r="F25" s="37"/>
      <c r="G25" s="37">
        <v>570</v>
      </c>
      <c r="H25" s="28"/>
      <c r="I25" s="37">
        <v>7423</v>
      </c>
      <c r="J25" s="37"/>
      <c r="K25" s="37">
        <v>5</v>
      </c>
      <c r="L25" s="37"/>
      <c r="M25" s="37">
        <v>39</v>
      </c>
      <c r="N25" s="37"/>
      <c r="O25" s="37">
        <v>0</v>
      </c>
      <c r="P25" s="37"/>
      <c r="Q25" s="37">
        <v>0</v>
      </c>
      <c r="R25" s="103"/>
      <c r="S25" s="37">
        <v>8</v>
      </c>
      <c r="T25" s="37"/>
      <c r="U25" s="37">
        <v>3</v>
      </c>
      <c r="V25" s="37"/>
      <c r="W25" s="37">
        <v>1</v>
      </c>
      <c r="X25" s="29"/>
      <c r="Y25" s="37">
        <f t="shared" si="1"/>
        <v>9213</v>
      </c>
      <c r="Z25" s="37"/>
      <c r="AA25" s="37">
        <v>8662</v>
      </c>
    </row>
    <row r="26" spans="2:27" ht="13.5" customHeight="1">
      <c r="B26" s="29" t="s">
        <v>159</v>
      </c>
      <c r="C26" s="29"/>
      <c r="D26" s="37"/>
      <c r="E26" s="37">
        <v>832</v>
      </c>
      <c r="F26" s="37"/>
      <c r="G26" s="37">
        <v>5815</v>
      </c>
      <c r="H26" s="28"/>
      <c r="I26" s="37">
        <v>1124</v>
      </c>
      <c r="J26" s="37"/>
      <c r="K26" s="37">
        <v>17</v>
      </c>
      <c r="L26" s="37"/>
      <c r="M26" s="37">
        <v>1912</v>
      </c>
      <c r="N26" s="37"/>
      <c r="O26" s="37">
        <v>0</v>
      </c>
      <c r="P26" s="37"/>
      <c r="Q26" s="37">
        <v>0</v>
      </c>
      <c r="R26" s="103"/>
      <c r="S26" s="37">
        <v>157</v>
      </c>
      <c r="T26" s="37"/>
      <c r="U26" s="37">
        <v>4249</v>
      </c>
      <c r="V26" s="37"/>
      <c r="W26" s="37">
        <v>294</v>
      </c>
      <c r="X26" s="29"/>
      <c r="Y26" s="37">
        <f t="shared" si="1"/>
        <v>14400</v>
      </c>
      <c r="Z26" s="37"/>
      <c r="AA26" s="37">
        <v>4590</v>
      </c>
    </row>
    <row r="27" spans="2:27" ht="13.5" customHeight="1">
      <c r="B27" s="29" t="s">
        <v>160</v>
      </c>
      <c r="C27" s="29"/>
      <c r="D27" s="37"/>
      <c r="E27" s="37">
        <v>54</v>
      </c>
      <c r="F27" s="37"/>
      <c r="G27" s="37">
        <v>332</v>
      </c>
      <c r="H27" s="28"/>
      <c r="I27" s="37">
        <v>89</v>
      </c>
      <c r="J27" s="37"/>
      <c r="K27" s="37">
        <v>0</v>
      </c>
      <c r="L27" s="37"/>
      <c r="M27" s="37">
        <v>3</v>
      </c>
      <c r="N27" s="37"/>
      <c r="O27" s="37">
        <v>0</v>
      </c>
      <c r="P27" s="37"/>
      <c r="Q27" s="37">
        <v>0</v>
      </c>
      <c r="R27" s="37"/>
      <c r="S27" s="37">
        <v>25</v>
      </c>
      <c r="T27" s="37"/>
      <c r="U27" s="37">
        <v>72</v>
      </c>
      <c r="V27" s="37"/>
      <c r="W27" s="37">
        <v>23</v>
      </c>
      <c r="X27" s="29"/>
      <c r="Y27" s="37">
        <f t="shared" si="1"/>
        <v>598</v>
      </c>
      <c r="Z27" s="37"/>
      <c r="AA27" s="37">
        <v>204</v>
      </c>
    </row>
    <row r="28" spans="2:27" ht="13.5" customHeight="1">
      <c r="B28" s="29" t="s">
        <v>161</v>
      </c>
      <c r="C28" s="29"/>
      <c r="D28" s="37"/>
      <c r="E28" s="37">
        <v>4</v>
      </c>
      <c r="F28" s="37"/>
      <c r="G28" s="37">
        <v>334</v>
      </c>
      <c r="H28" s="28"/>
      <c r="I28" s="37">
        <v>14</v>
      </c>
      <c r="J28" s="37"/>
      <c r="K28" s="37">
        <v>0</v>
      </c>
      <c r="L28" s="37"/>
      <c r="M28" s="37">
        <v>2</v>
      </c>
      <c r="N28" s="37"/>
      <c r="O28" s="37">
        <v>0</v>
      </c>
      <c r="P28" s="37"/>
      <c r="Q28" s="37">
        <v>0</v>
      </c>
      <c r="R28" s="37"/>
      <c r="S28" s="37">
        <v>0</v>
      </c>
      <c r="T28" s="37"/>
      <c r="U28" s="37">
        <v>6</v>
      </c>
      <c r="V28" s="37"/>
      <c r="W28" s="37">
        <v>1</v>
      </c>
      <c r="X28" s="29"/>
      <c r="Y28" s="37">
        <f t="shared" si="1"/>
        <v>361</v>
      </c>
      <c r="Z28" s="37"/>
      <c r="AA28" s="37">
        <v>253</v>
      </c>
    </row>
    <row r="29" spans="2:27" ht="13.5" customHeight="1">
      <c r="B29" s="29" t="s">
        <v>162</v>
      </c>
      <c r="C29" s="29"/>
      <c r="D29" s="37"/>
      <c r="E29" s="37">
        <v>141</v>
      </c>
      <c r="F29" s="37"/>
      <c r="G29" s="37">
        <v>47</v>
      </c>
      <c r="H29" s="28"/>
      <c r="I29" s="37">
        <v>263</v>
      </c>
      <c r="J29" s="37"/>
      <c r="K29" s="37">
        <v>0</v>
      </c>
      <c r="L29" s="37"/>
      <c r="M29" s="37">
        <v>8</v>
      </c>
      <c r="N29" s="37"/>
      <c r="O29" s="37">
        <v>0</v>
      </c>
      <c r="P29" s="37"/>
      <c r="Q29" s="37">
        <v>1587</v>
      </c>
      <c r="R29" s="37"/>
      <c r="S29" s="37">
        <v>28</v>
      </c>
      <c r="T29" s="37"/>
      <c r="U29" s="37">
        <v>57</v>
      </c>
      <c r="V29" s="37"/>
      <c r="W29" s="37">
        <v>0</v>
      </c>
      <c r="X29" s="29"/>
      <c r="Y29" s="37">
        <f t="shared" si="1"/>
        <v>2131</v>
      </c>
      <c r="Z29" s="37"/>
      <c r="AA29" s="37">
        <v>915</v>
      </c>
    </row>
    <row r="30" spans="2:27" ht="13.5" customHeight="1">
      <c r="B30" s="29" t="s">
        <v>163</v>
      </c>
      <c r="C30" s="29"/>
      <c r="D30" s="37"/>
      <c r="E30" s="37">
        <v>958</v>
      </c>
      <c r="F30" s="37"/>
      <c r="G30" s="37">
        <v>429</v>
      </c>
      <c r="H30" s="28"/>
      <c r="I30" s="37">
        <v>758</v>
      </c>
      <c r="J30" s="37"/>
      <c r="K30" s="37">
        <v>7</v>
      </c>
      <c r="L30" s="37"/>
      <c r="M30" s="37">
        <v>64</v>
      </c>
      <c r="N30" s="37"/>
      <c r="O30" s="37">
        <v>0</v>
      </c>
      <c r="P30" s="37"/>
      <c r="Q30" s="37">
        <v>0</v>
      </c>
      <c r="R30" s="37"/>
      <c r="S30" s="37">
        <v>363</v>
      </c>
      <c r="T30" s="37"/>
      <c r="U30" s="37">
        <v>25</v>
      </c>
      <c r="V30" s="37"/>
      <c r="W30" s="37">
        <v>-5</v>
      </c>
      <c r="X30" s="29"/>
      <c r="Y30" s="37">
        <f t="shared" si="1"/>
        <v>2599</v>
      </c>
      <c r="Z30" s="37"/>
      <c r="AA30" s="37">
        <v>1032</v>
      </c>
    </row>
    <row r="31" spans="2:28" ht="13.5" customHeight="1">
      <c r="B31" s="29" t="s">
        <v>164</v>
      </c>
      <c r="C31" s="29"/>
      <c r="D31" s="37"/>
      <c r="E31" s="37">
        <v>117</v>
      </c>
      <c r="F31" s="37"/>
      <c r="G31" s="37">
        <v>32</v>
      </c>
      <c r="H31" s="28"/>
      <c r="I31" s="37">
        <v>526</v>
      </c>
      <c r="J31" s="37"/>
      <c r="K31" s="37">
        <v>1</v>
      </c>
      <c r="L31" s="37"/>
      <c r="M31" s="37">
        <v>8</v>
      </c>
      <c r="N31" s="37"/>
      <c r="O31" s="37">
        <v>0</v>
      </c>
      <c r="P31" s="37"/>
      <c r="Q31" s="37">
        <v>192</v>
      </c>
      <c r="R31" s="37"/>
      <c r="S31" s="37">
        <v>652</v>
      </c>
      <c r="T31" s="37"/>
      <c r="U31" s="37">
        <v>2</v>
      </c>
      <c r="V31" s="37"/>
      <c r="W31" s="37">
        <v>0</v>
      </c>
      <c r="X31" s="29"/>
      <c r="Y31" s="37">
        <f t="shared" si="1"/>
        <v>1530</v>
      </c>
      <c r="Z31" s="37"/>
      <c r="AA31" s="37">
        <v>919</v>
      </c>
      <c r="AB31" s="22"/>
    </row>
    <row r="32" spans="1:28" s="5" customFormat="1" ht="13.5" customHeight="1">
      <c r="A32" s="2"/>
      <c r="B32" s="33" t="s">
        <v>165</v>
      </c>
      <c r="C32" s="33"/>
      <c r="D32" s="39"/>
      <c r="E32" s="37">
        <v>90</v>
      </c>
      <c r="F32" s="37"/>
      <c r="G32" s="37">
        <v>-13</v>
      </c>
      <c r="H32" s="28"/>
      <c r="I32" s="37">
        <v>248</v>
      </c>
      <c r="J32" s="37"/>
      <c r="K32" s="37">
        <v>3</v>
      </c>
      <c r="L32" s="37"/>
      <c r="M32" s="37">
        <v>0</v>
      </c>
      <c r="N32" s="37"/>
      <c r="O32" s="37">
        <v>0</v>
      </c>
      <c r="P32" s="37"/>
      <c r="Q32" s="37">
        <v>9110</v>
      </c>
      <c r="R32" s="37"/>
      <c r="S32" s="37">
        <v>354</v>
      </c>
      <c r="T32" s="37"/>
      <c r="U32" s="37">
        <v>451</v>
      </c>
      <c r="V32" s="37"/>
      <c r="W32" s="37">
        <v>0</v>
      </c>
      <c r="X32" s="33"/>
      <c r="Y32" s="37">
        <f t="shared" si="1"/>
        <v>10243</v>
      </c>
      <c r="Z32" s="37"/>
      <c r="AA32" s="37">
        <v>759</v>
      </c>
      <c r="AB32" s="2"/>
    </row>
    <row r="33" s="3" customFormat="1" ht="12" customHeight="1">
      <c r="AB33" s="2"/>
    </row>
    <row r="34" spans="2:28" s="20" customFormat="1" ht="15" customHeight="1">
      <c r="B34" s="97" t="s">
        <v>167</v>
      </c>
      <c r="C34" s="11"/>
      <c r="D34" s="98"/>
      <c r="E34" s="98">
        <f>SUM(E35:E44)</f>
        <v>20346</v>
      </c>
      <c r="F34" s="98"/>
      <c r="G34" s="98">
        <f>SUM(G35:G44)</f>
        <v>13485</v>
      </c>
      <c r="H34" s="98"/>
      <c r="I34" s="98">
        <f>SUM(I35:I44)</f>
        <v>54051</v>
      </c>
      <c r="J34" s="98"/>
      <c r="K34" s="98">
        <f>SUM(K35:K44)</f>
        <v>104</v>
      </c>
      <c r="L34" s="98"/>
      <c r="M34" s="98">
        <f>SUM(M35:M44)</f>
        <v>2616</v>
      </c>
      <c r="N34" s="98"/>
      <c r="O34" s="98">
        <f>SUM(O35:O44)</f>
        <v>2109</v>
      </c>
      <c r="P34" s="98"/>
      <c r="Q34" s="98">
        <f>SUM(Q35:Q44)</f>
        <v>23338</v>
      </c>
      <c r="R34" s="98"/>
      <c r="S34" s="98">
        <f>SUM(S35:S44)</f>
        <v>6351</v>
      </c>
      <c r="T34" s="98"/>
      <c r="U34" s="98">
        <f>SUM(U35:U44)</f>
        <v>8764</v>
      </c>
      <c r="V34" s="98"/>
      <c r="W34" s="98">
        <f>SUM(W35:W44)</f>
        <v>643</v>
      </c>
      <c r="X34" s="11"/>
      <c r="Y34" s="98">
        <f>SUM(Y35:Y44)</f>
        <v>131807</v>
      </c>
      <c r="Z34" s="98"/>
      <c r="AA34" s="98">
        <f>SUM(AA35:AA44)</f>
        <v>97394</v>
      </c>
      <c r="AB34" s="2"/>
    </row>
    <row r="35" spans="2:27" ht="13.5" customHeight="1">
      <c r="B35" s="29" t="s">
        <v>156</v>
      </c>
      <c r="C35" s="29"/>
      <c r="D35" s="37"/>
      <c r="E35" s="37">
        <v>1829</v>
      </c>
      <c r="F35" s="37"/>
      <c r="G35" s="37">
        <v>703</v>
      </c>
      <c r="H35" s="28"/>
      <c r="I35" s="37">
        <v>1273</v>
      </c>
      <c r="J35" s="37"/>
      <c r="K35" s="37">
        <v>26</v>
      </c>
      <c r="L35" s="37"/>
      <c r="M35" s="37">
        <v>20</v>
      </c>
      <c r="N35" s="37"/>
      <c r="O35" s="37">
        <v>2108</v>
      </c>
      <c r="P35" s="37"/>
      <c r="Q35" s="37">
        <v>0</v>
      </c>
      <c r="R35" s="103"/>
      <c r="S35" s="37">
        <v>4424</v>
      </c>
      <c r="T35" s="37"/>
      <c r="U35" s="37">
        <v>3069</v>
      </c>
      <c r="V35" s="37"/>
      <c r="W35" s="37">
        <v>-1</v>
      </c>
      <c r="X35" s="29"/>
      <c r="Y35" s="37">
        <f aca="true" t="shared" si="2" ref="Y35:Y44">SUM(E35:W35)</f>
        <v>13451</v>
      </c>
      <c r="Z35" s="37"/>
      <c r="AA35" s="37">
        <v>3254</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813</v>
      </c>
      <c r="F37" s="37"/>
      <c r="G37" s="37">
        <v>301</v>
      </c>
      <c r="H37" s="28"/>
      <c r="I37" s="37">
        <v>2229</v>
      </c>
      <c r="J37" s="37"/>
      <c r="K37" s="37">
        <v>1</v>
      </c>
      <c r="L37" s="37"/>
      <c r="M37" s="37">
        <v>8</v>
      </c>
      <c r="N37" s="37"/>
      <c r="O37" s="37">
        <v>0</v>
      </c>
      <c r="P37" s="37"/>
      <c r="Q37" s="37">
        <v>0</v>
      </c>
      <c r="R37" s="103"/>
      <c r="S37" s="37">
        <v>29</v>
      </c>
      <c r="T37" s="37"/>
      <c r="U37" s="37">
        <v>1</v>
      </c>
      <c r="V37" s="37"/>
      <c r="W37" s="37">
        <v>2</v>
      </c>
      <c r="X37" s="29"/>
      <c r="Y37" s="37">
        <f t="shared" si="2"/>
        <v>3384</v>
      </c>
      <c r="Z37" s="37"/>
      <c r="AA37" s="37">
        <v>3175</v>
      </c>
    </row>
    <row r="38" spans="2:27" ht="13.5" customHeight="1">
      <c r="B38" s="29" t="s">
        <v>159</v>
      </c>
      <c r="C38" s="29"/>
      <c r="D38" s="37"/>
      <c r="E38" s="37">
        <v>1876</v>
      </c>
      <c r="F38" s="37"/>
      <c r="G38" s="37">
        <v>6179</v>
      </c>
      <c r="H38" s="28"/>
      <c r="I38" s="37">
        <v>2439</v>
      </c>
      <c r="J38" s="37"/>
      <c r="K38" s="37">
        <v>15</v>
      </c>
      <c r="L38" s="37"/>
      <c r="M38" s="37">
        <v>2415</v>
      </c>
      <c r="N38" s="37"/>
      <c r="O38" s="37">
        <v>0</v>
      </c>
      <c r="P38" s="37"/>
      <c r="Q38" s="37">
        <v>173</v>
      </c>
      <c r="R38" s="103"/>
      <c r="S38" s="37">
        <v>440</v>
      </c>
      <c r="T38" s="37"/>
      <c r="U38" s="37">
        <v>4363</v>
      </c>
      <c r="V38" s="37"/>
      <c r="W38" s="37">
        <v>206</v>
      </c>
      <c r="X38" s="29"/>
      <c r="Y38" s="37">
        <f t="shared" si="2"/>
        <v>18106</v>
      </c>
      <c r="Z38" s="37"/>
      <c r="AA38" s="37">
        <v>5241</v>
      </c>
    </row>
    <row r="39" spans="2:27" ht="13.5" customHeight="1">
      <c r="B39" s="29" t="s">
        <v>160</v>
      </c>
      <c r="C39" s="29"/>
      <c r="D39" s="37"/>
      <c r="E39" s="37">
        <v>382</v>
      </c>
      <c r="F39" s="37"/>
      <c r="G39" s="37">
        <v>692</v>
      </c>
      <c r="H39" s="28"/>
      <c r="I39" s="37">
        <v>389</v>
      </c>
      <c r="J39" s="37"/>
      <c r="K39" s="37">
        <v>3</v>
      </c>
      <c r="L39" s="37"/>
      <c r="M39" s="37">
        <v>12</v>
      </c>
      <c r="N39" s="37"/>
      <c r="O39" s="37">
        <v>1</v>
      </c>
      <c r="P39" s="37"/>
      <c r="Q39" s="37">
        <v>0</v>
      </c>
      <c r="R39" s="37"/>
      <c r="S39" s="37">
        <v>24</v>
      </c>
      <c r="T39" s="37"/>
      <c r="U39" s="37">
        <v>164</v>
      </c>
      <c r="V39" s="37"/>
      <c r="W39" s="37">
        <v>169</v>
      </c>
      <c r="X39" s="29"/>
      <c r="Y39" s="37">
        <f t="shared" si="2"/>
        <v>1836</v>
      </c>
      <c r="Z39" s="37"/>
      <c r="AA39" s="37">
        <v>795</v>
      </c>
    </row>
    <row r="40" spans="2:27" ht="13.5" customHeight="1">
      <c r="B40" s="29" t="s">
        <v>161</v>
      </c>
      <c r="C40" s="29"/>
      <c r="D40" s="37"/>
      <c r="E40" s="37">
        <v>191</v>
      </c>
      <c r="F40" s="37"/>
      <c r="G40" s="37">
        <v>824</v>
      </c>
      <c r="H40" s="28"/>
      <c r="I40" s="37">
        <v>220</v>
      </c>
      <c r="J40" s="37"/>
      <c r="K40" s="37">
        <v>16</v>
      </c>
      <c r="L40" s="37"/>
      <c r="M40" s="37">
        <v>21</v>
      </c>
      <c r="N40" s="37"/>
      <c r="O40" s="37">
        <v>0</v>
      </c>
      <c r="P40" s="37"/>
      <c r="Q40" s="37">
        <v>0</v>
      </c>
      <c r="R40" s="37"/>
      <c r="S40" s="37">
        <v>21</v>
      </c>
      <c r="T40" s="37"/>
      <c r="U40" s="37">
        <v>648</v>
      </c>
      <c r="V40" s="37"/>
      <c r="W40" s="37">
        <v>161</v>
      </c>
      <c r="X40" s="29"/>
      <c r="Y40" s="37">
        <f t="shared" si="2"/>
        <v>2102</v>
      </c>
      <c r="Z40" s="37"/>
      <c r="AA40" s="37">
        <v>856</v>
      </c>
    </row>
    <row r="41" spans="2:27" ht="13.5" customHeight="1">
      <c r="B41" s="29" t="s">
        <v>162</v>
      </c>
      <c r="C41" s="29"/>
      <c r="D41" s="37"/>
      <c r="E41" s="37">
        <v>10334</v>
      </c>
      <c r="F41" s="37"/>
      <c r="G41" s="37">
        <v>1749</v>
      </c>
      <c r="H41" s="28"/>
      <c r="I41" s="37">
        <v>19837</v>
      </c>
      <c r="J41" s="37"/>
      <c r="K41" s="37">
        <v>24</v>
      </c>
      <c r="L41" s="37"/>
      <c r="M41" s="37">
        <v>4</v>
      </c>
      <c r="N41" s="37"/>
      <c r="O41" s="37">
        <v>0</v>
      </c>
      <c r="P41" s="37"/>
      <c r="Q41" s="37">
        <v>15021</v>
      </c>
      <c r="R41" s="37"/>
      <c r="S41" s="37">
        <v>153</v>
      </c>
      <c r="T41" s="37"/>
      <c r="U41" s="37">
        <v>40</v>
      </c>
      <c r="V41" s="37"/>
      <c r="W41" s="37">
        <v>2</v>
      </c>
      <c r="X41" s="29"/>
      <c r="Y41" s="37">
        <f t="shared" si="2"/>
        <v>47164</v>
      </c>
      <c r="Z41" s="37"/>
      <c r="AA41" s="37">
        <v>45605</v>
      </c>
    </row>
    <row r="42" spans="2:27" ht="13.5" customHeight="1">
      <c r="B42" s="29" t="s">
        <v>163</v>
      </c>
      <c r="C42" s="29"/>
      <c r="D42" s="37"/>
      <c r="E42" s="37">
        <v>1640</v>
      </c>
      <c r="F42" s="37"/>
      <c r="G42" s="37">
        <v>613</v>
      </c>
      <c r="H42" s="28"/>
      <c r="I42" s="37">
        <v>1062</v>
      </c>
      <c r="J42" s="37"/>
      <c r="K42" s="37">
        <v>11</v>
      </c>
      <c r="L42" s="37"/>
      <c r="M42" s="37">
        <v>102</v>
      </c>
      <c r="N42" s="37"/>
      <c r="O42" s="37">
        <v>0</v>
      </c>
      <c r="P42" s="37"/>
      <c r="Q42" s="37">
        <v>3</v>
      </c>
      <c r="R42" s="37"/>
      <c r="S42" s="37">
        <v>312</v>
      </c>
      <c r="T42" s="37"/>
      <c r="U42" s="37">
        <v>205</v>
      </c>
      <c r="V42" s="37"/>
      <c r="W42" s="37">
        <v>101</v>
      </c>
      <c r="X42" s="29"/>
      <c r="Y42" s="37">
        <f t="shared" si="2"/>
        <v>4049</v>
      </c>
      <c r="Z42" s="37"/>
      <c r="AA42" s="37">
        <v>2342</v>
      </c>
    </row>
    <row r="43" spans="2:27" ht="13.5" customHeight="1">
      <c r="B43" s="29" t="s">
        <v>164</v>
      </c>
      <c r="C43" s="29"/>
      <c r="D43" s="37"/>
      <c r="E43" s="37">
        <v>2426</v>
      </c>
      <c r="F43" s="37"/>
      <c r="G43" s="37">
        <v>2158</v>
      </c>
      <c r="H43" s="28"/>
      <c r="I43" s="37">
        <v>24990</v>
      </c>
      <c r="J43" s="37"/>
      <c r="K43" s="37">
        <v>5</v>
      </c>
      <c r="L43" s="37"/>
      <c r="M43" s="37">
        <v>22</v>
      </c>
      <c r="N43" s="37"/>
      <c r="O43" s="37">
        <v>0</v>
      </c>
      <c r="P43" s="37"/>
      <c r="Q43" s="37">
        <v>4908</v>
      </c>
      <c r="R43" s="37"/>
      <c r="S43" s="37">
        <v>432</v>
      </c>
      <c r="T43" s="37"/>
      <c r="U43" s="37">
        <v>42</v>
      </c>
      <c r="V43" s="37"/>
      <c r="W43" s="37">
        <v>3</v>
      </c>
      <c r="X43" s="29"/>
      <c r="Y43" s="37">
        <f t="shared" si="2"/>
        <v>34986</v>
      </c>
      <c r="Z43" s="37"/>
      <c r="AA43" s="37">
        <v>32356</v>
      </c>
    </row>
    <row r="44" spans="1:28" s="5" customFormat="1" ht="13.5" customHeight="1">
      <c r="A44" s="2"/>
      <c r="B44" s="33" t="s">
        <v>165</v>
      </c>
      <c r="C44" s="33"/>
      <c r="D44" s="39"/>
      <c r="E44" s="37">
        <v>855</v>
      </c>
      <c r="F44" s="37"/>
      <c r="G44" s="37">
        <v>266</v>
      </c>
      <c r="H44" s="28"/>
      <c r="I44" s="37">
        <v>1612</v>
      </c>
      <c r="J44" s="37"/>
      <c r="K44" s="37">
        <v>3</v>
      </c>
      <c r="L44" s="37"/>
      <c r="M44" s="37">
        <v>12</v>
      </c>
      <c r="N44" s="37"/>
      <c r="O44" s="37">
        <v>0</v>
      </c>
      <c r="P44" s="37"/>
      <c r="Q44" s="37">
        <v>3233</v>
      </c>
      <c r="R44" s="37"/>
      <c r="S44" s="37">
        <v>516</v>
      </c>
      <c r="T44" s="37"/>
      <c r="U44" s="37">
        <v>232</v>
      </c>
      <c r="V44" s="37"/>
      <c r="W44" s="37">
        <v>0</v>
      </c>
      <c r="X44" s="33"/>
      <c r="Y44" s="37">
        <f t="shared" si="2"/>
        <v>6729</v>
      </c>
      <c r="Z44" s="37"/>
      <c r="AA44" s="37">
        <v>3770</v>
      </c>
      <c r="AB44" s="2"/>
    </row>
    <row r="45" s="3" customFormat="1" ht="12" customHeight="1">
      <c r="AB45" s="2"/>
    </row>
    <row r="46" spans="2:28" s="20" customFormat="1" ht="15" customHeight="1">
      <c r="B46" s="97" t="s">
        <v>168</v>
      </c>
      <c r="C46" s="11"/>
      <c r="D46" s="98"/>
      <c r="E46" s="98">
        <f>SUM(E47:E56)</f>
        <v>14944</v>
      </c>
      <c r="F46" s="98"/>
      <c r="G46" s="98">
        <f>SUM(G47:G56)</f>
        <v>9891</v>
      </c>
      <c r="H46" s="98"/>
      <c r="I46" s="98">
        <f>SUM(I47:I56)</f>
        <v>15941</v>
      </c>
      <c r="J46" s="98"/>
      <c r="K46" s="98">
        <f>SUM(K47:K56)</f>
        <v>2</v>
      </c>
      <c r="L46" s="98"/>
      <c r="M46" s="98">
        <f>SUM(M47:M56)</f>
        <v>1345</v>
      </c>
      <c r="N46" s="98"/>
      <c r="O46" s="98">
        <f>SUM(O47:O56)</f>
        <v>696</v>
      </c>
      <c r="P46" s="98"/>
      <c r="Q46" s="98">
        <f>SUM(Q47:Q56)</f>
        <v>850</v>
      </c>
      <c r="R46" s="98"/>
      <c r="S46" s="98">
        <f>SUM(S47:S56)</f>
        <v>10729</v>
      </c>
      <c r="T46" s="98"/>
      <c r="U46" s="98">
        <f>SUM(U47:U56)</f>
        <v>1196</v>
      </c>
      <c r="V46" s="98"/>
      <c r="W46" s="98">
        <f>SUM(W47:W56)</f>
        <v>-924</v>
      </c>
      <c r="X46" s="11"/>
      <c r="Y46" s="98">
        <f>SUM(Y47:Y56)</f>
        <v>54670</v>
      </c>
      <c r="Z46" s="98"/>
      <c r="AA46" s="98">
        <f>SUM(AA47:AA56)</f>
        <v>30598</v>
      </c>
      <c r="AB46" s="2"/>
    </row>
    <row r="47" spans="2:27" ht="13.5" customHeight="1">
      <c r="B47" s="29" t="s">
        <v>156</v>
      </c>
      <c r="C47" s="29"/>
      <c r="D47" s="37"/>
      <c r="E47" s="37">
        <v>2590</v>
      </c>
      <c r="F47" s="37"/>
      <c r="G47" s="37">
        <v>1054</v>
      </c>
      <c r="H47" s="28"/>
      <c r="I47" s="37">
        <v>4433</v>
      </c>
      <c r="J47" s="37"/>
      <c r="K47" s="37">
        <v>2</v>
      </c>
      <c r="L47" s="37"/>
      <c r="M47" s="37">
        <v>130</v>
      </c>
      <c r="N47" s="37"/>
      <c r="O47" s="37">
        <v>695</v>
      </c>
      <c r="P47" s="37"/>
      <c r="Q47" s="37">
        <v>0</v>
      </c>
      <c r="R47" s="103"/>
      <c r="S47" s="37">
        <v>9230</v>
      </c>
      <c r="T47" s="37"/>
      <c r="U47" s="37">
        <v>416</v>
      </c>
      <c r="V47" s="37"/>
      <c r="W47" s="37">
        <v>-44</v>
      </c>
      <c r="X47" s="29"/>
      <c r="Y47" s="37">
        <f aca="true" t="shared" si="3" ref="Y47:Y56">SUM(E47:W47)</f>
        <v>18506</v>
      </c>
      <c r="Z47" s="37"/>
      <c r="AA47" s="37">
        <v>6993</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759</v>
      </c>
      <c r="F49" s="37"/>
      <c r="G49" s="37">
        <v>191</v>
      </c>
      <c r="H49" s="28"/>
      <c r="I49" s="37">
        <v>2901</v>
      </c>
      <c r="J49" s="37"/>
      <c r="K49" s="37">
        <v>0</v>
      </c>
      <c r="L49" s="37"/>
      <c r="M49" s="37">
        <v>40</v>
      </c>
      <c r="N49" s="37"/>
      <c r="O49" s="37">
        <v>0</v>
      </c>
      <c r="P49" s="37"/>
      <c r="Q49" s="37">
        <v>0</v>
      </c>
      <c r="R49" s="103"/>
      <c r="S49" s="37">
        <v>17</v>
      </c>
      <c r="T49" s="37"/>
      <c r="U49" s="37">
        <v>2</v>
      </c>
      <c r="V49" s="37"/>
      <c r="W49" s="37">
        <v>-17</v>
      </c>
      <c r="X49" s="29"/>
      <c r="Y49" s="37">
        <f t="shared" si="3"/>
        <v>3893</v>
      </c>
      <c r="Z49" s="37"/>
      <c r="AA49" s="37">
        <v>3723</v>
      </c>
    </row>
    <row r="50" spans="2:27" ht="13.5" customHeight="1">
      <c r="B50" s="29" t="s">
        <v>159</v>
      </c>
      <c r="C50" s="29"/>
      <c r="D50" s="37"/>
      <c r="E50" s="37">
        <v>1493</v>
      </c>
      <c r="F50" s="37"/>
      <c r="G50" s="37">
        <v>3629</v>
      </c>
      <c r="H50" s="28"/>
      <c r="I50" s="37">
        <v>1562</v>
      </c>
      <c r="J50" s="37"/>
      <c r="K50" s="37">
        <v>0</v>
      </c>
      <c r="L50" s="37"/>
      <c r="M50" s="37">
        <v>575</v>
      </c>
      <c r="N50" s="37"/>
      <c r="O50" s="37">
        <v>0</v>
      </c>
      <c r="P50" s="37"/>
      <c r="Q50" s="37">
        <v>0</v>
      </c>
      <c r="R50" s="103"/>
      <c r="S50" s="37">
        <v>168</v>
      </c>
      <c r="T50" s="37"/>
      <c r="U50" s="37">
        <v>263</v>
      </c>
      <c r="V50" s="37"/>
      <c r="W50" s="37">
        <v>-102</v>
      </c>
      <c r="X50" s="29"/>
      <c r="Y50" s="37">
        <f t="shared" si="3"/>
        <v>7588</v>
      </c>
      <c r="Z50" s="37"/>
      <c r="AA50" s="37">
        <v>3344</v>
      </c>
    </row>
    <row r="51" spans="2:27" ht="13.5" customHeight="1">
      <c r="B51" s="29" t="s">
        <v>160</v>
      </c>
      <c r="C51" s="29"/>
      <c r="D51" s="37"/>
      <c r="E51" s="37">
        <v>4140</v>
      </c>
      <c r="F51" s="37"/>
      <c r="G51" s="37">
        <v>618</v>
      </c>
      <c r="H51" s="28"/>
      <c r="I51" s="37">
        <v>415</v>
      </c>
      <c r="J51" s="37"/>
      <c r="K51" s="37">
        <v>0</v>
      </c>
      <c r="L51" s="37"/>
      <c r="M51" s="37">
        <v>134</v>
      </c>
      <c r="N51" s="37"/>
      <c r="O51" s="37">
        <v>0</v>
      </c>
      <c r="P51" s="37"/>
      <c r="Q51" s="37">
        <v>0</v>
      </c>
      <c r="R51" s="37"/>
      <c r="S51" s="37">
        <v>30</v>
      </c>
      <c r="T51" s="37"/>
      <c r="U51" s="37">
        <v>21</v>
      </c>
      <c r="V51" s="37"/>
      <c r="W51" s="37">
        <v>-13</v>
      </c>
      <c r="X51" s="29"/>
      <c r="Y51" s="37">
        <f t="shared" si="3"/>
        <v>5345</v>
      </c>
      <c r="Z51" s="37"/>
      <c r="AA51" s="37">
        <v>2866</v>
      </c>
    </row>
    <row r="52" spans="2:27" ht="13.5" customHeight="1">
      <c r="B52" s="29" t="s">
        <v>161</v>
      </c>
      <c r="C52" s="29"/>
      <c r="D52" s="37"/>
      <c r="E52" s="37">
        <v>2069</v>
      </c>
      <c r="F52" s="37"/>
      <c r="G52" s="37">
        <v>2098</v>
      </c>
      <c r="H52" s="28"/>
      <c r="I52" s="37">
        <v>1417</v>
      </c>
      <c r="J52" s="37"/>
      <c r="K52" s="37">
        <v>0</v>
      </c>
      <c r="L52" s="37"/>
      <c r="M52" s="37">
        <v>160</v>
      </c>
      <c r="N52" s="37"/>
      <c r="O52" s="37">
        <v>1</v>
      </c>
      <c r="P52" s="37"/>
      <c r="Q52" s="37">
        <v>0</v>
      </c>
      <c r="R52" s="37"/>
      <c r="S52" s="37">
        <v>54</v>
      </c>
      <c r="T52" s="37"/>
      <c r="U52" s="37">
        <v>353</v>
      </c>
      <c r="V52" s="37"/>
      <c r="W52" s="37">
        <v>-742</v>
      </c>
      <c r="X52" s="29"/>
      <c r="Y52" s="37">
        <f t="shared" si="3"/>
        <v>5410</v>
      </c>
      <c r="Z52" s="37"/>
      <c r="AA52" s="37">
        <v>3808</v>
      </c>
    </row>
    <row r="53" spans="2:27" ht="13.5" customHeight="1">
      <c r="B53" s="29" t="s">
        <v>162</v>
      </c>
      <c r="C53" s="29"/>
      <c r="D53" s="37"/>
      <c r="E53" s="37">
        <v>173</v>
      </c>
      <c r="F53" s="37"/>
      <c r="G53" s="37">
        <v>37</v>
      </c>
      <c r="H53" s="28"/>
      <c r="I53" s="37">
        <v>471</v>
      </c>
      <c r="J53" s="37"/>
      <c r="K53" s="37">
        <v>0</v>
      </c>
      <c r="L53" s="37"/>
      <c r="M53" s="37">
        <v>1</v>
      </c>
      <c r="N53" s="37"/>
      <c r="O53" s="37">
        <v>0</v>
      </c>
      <c r="P53" s="37"/>
      <c r="Q53" s="37">
        <v>0</v>
      </c>
      <c r="R53" s="37"/>
      <c r="S53" s="37">
        <v>33</v>
      </c>
      <c r="T53" s="37"/>
      <c r="U53" s="37">
        <v>0</v>
      </c>
      <c r="V53" s="37"/>
      <c r="W53" s="37">
        <v>0</v>
      </c>
      <c r="X53" s="29"/>
      <c r="Y53" s="37">
        <f t="shared" si="3"/>
        <v>715</v>
      </c>
      <c r="Z53" s="37"/>
      <c r="AA53" s="37">
        <v>692</v>
      </c>
    </row>
    <row r="54" spans="2:27" ht="13.5" customHeight="1">
      <c r="B54" s="29" t="s">
        <v>163</v>
      </c>
      <c r="C54" s="29"/>
      <c r="D54" s="37"/>
      <c r="E54" s="37">
        <v>2006</v>
      </c>
      <c r="F54" s="37"/>
      <c r="G54" s="37">
        <v>1537</v>
      </c>
      <c r="H54" s="28"/>
      <c r="I54" s="37">
        <v>1608</v>
      </c>
      <c r="J54" s="37"/>
      <c r="K54" s="37">
        <v>0</v>
      </c>
      <c r="L54" s="37"/>
      <c r="M54" s="37">
        <v>196</v>
      </c>
      <c r="N54" s="37"/>
      <c r="O54" s="37">
        <v>0</v>
      </c>
      <c r="P54" s="37"/>
      <c r="Q54" s="37">
        <v>21</v>
      </c>
      <c r="R54" s="37"/>
      <c r="S54" s="37">
        <v>617</v>
      </c>
      <c r="T54" s="37"/>
      <c r="U54" s="37">
        <v>69</v>
      </c>
      <c r="V54" s="37"/>
      <c r="W54" s="37">
        <v>-6</v>
      </c>
      <c r="X54" s="29"/>
      <c r="Y54" s="37">
        <f t="shared" si="3"/>
        <v>6048</v>
      </c>
      <c r="Z54" s="37"/>
      <c r="AA54" s="37">
        <v>3962</v>
      </c>
    </row>
    <row r="55" spans="2:27" ht="13.5" customHeight="1">
      <c r="B55" s="29" t="s">
        <v>164</v>
      </c>
      <c r="C55" s="29"/>
      <c r="D55" s="37"/>
      <c r="E55" s="37">
        <v>730</v>
      </c>
      <c r="F55" s="37"/>
      <c r="G55" s="37">
        <v>572</v>
      </c>
      <c r="H55" s="28"/>
      <c r="I55" s="37">
        <v>868</v>
      </c>
      <c r="J55" s="37"/>
      <c r="K55" s="37">
        <v>0</v>
      </c>
      <c r="L55" s="37"/>
      <c r="M55" s="37">
        <v>52</v>
      </c>
      <c r="N55" s="37"/>
      <c r="O55" s="37">
        <v>0</v>
      </c>
      <c r="P55" s="37"/>
      <c r="Q55" s="37">
        <v>1</v>
      </c>
      <c r="R55" s="37"/>
      <c r="S55" s="37">
        <v>140</v>
      </c>
      <c r="T55" s="37"/>
      <c r="U55" s="37">
        <v>4</v>
      </c>
      <c r="V55" s="37"/>
      <c r="W55" s="37">
        <v>0</v>
      </c>
      <c r="X55" s="29"/>
      <c r="Y55" s="37">
        <f t="shared" si="3"/>
        <v>2367</v>
      </c>
      <c r="Z55" s="37"/>
      <c r="AA55" s="37">
        <v>1709</v>
      </c>
    </row>
    <row r="56" spans="1:28" s="5" customFormat="1" ht="13.5" customHeight="1">
      <c r="A56" s="2"/>
      <c r="B56" s="33" t="s">
        <v>165</v>
      </c>
      <c r="C56" s="33"/>
      <c r="D56" s="39"/>
      <c r="E56" s="37">
        <v>984</v>
      </c>
      <c r="F56" s="37"/>
      <c r="G56" s="37">
        <v>155</v>
      </c>
      <c r="H56" s="28"/>
      <c r="I56" s="37">
        <v>2266</v>
      </c>
      <c r="J56" s="37"/>
      <c r="K56" s="37">
        <v>0</v>
      </c>
      <c r="L56" s="37"/>
      <c r="M56" s="37">
        <v>57</v>
      </c>
      <c r="N56" s="37"/>
      <c r="O56" s="37">
        <v>0</v>
      </c>
      <c r="P56" s="37"/>
      <c r="Q56" s="37">
        <v>828</v>
      </c>
      <c r="R56" s="37"/>
      <c r="S56" s="37">
        <v>440</v>
      </c>
      <c r="T56" s="37"/>
      <c r="U56" s="37">
        <v>68</v>
      </c>
      <c r="V56" s="37"/>
      <c r="W56" s="37">
        <v>0</v>
      </c>
      <c r="X56" s="33"/>
      <c r="Y56" s="37">
        <f t="shared" si="3"/>
        <v>4798</v>
      </c>
      <c r="Z56" s="37"/>
      <c r="AA56" s="37">
        <v>3501</v>
      </c>
      <c r="AB56" s="2"/>
    </row>
    <row r="57" s="3" customFormat="1" ht="12" customHeight="1">
      <c r="AB57" s="2"/>
    </row>
    <row r="58" spans="2:28" s="20" customFormat="1" ht="15" customHeight="1">
      <c r="B58" s="97" t="s">
        <v>169</v>
      </c>
      <c r="C58" s="11"/>
      <c r="D58" s="98"/>
      <c r="E58" s="98">
        <f>SUM(E59:E68)</f>
        <v>1226</v>
      </c>
      <c r="F58" s="98"/>
      <c r="G58" s="98">
        <f>SUM(G59:G68)</f>
        <v>320</v>
      </c>
      <c r="H58" s="98"/>
      <c r="I58" s="98">
        <f>SUM(I59:I68)</f>
        <v>2208</v>
      </c>
      <c r="J58" s="98"/>
      <c r="K58" s="98">
        <f>SUM(K59:K68)</f>
        <v>14</v>
      </c>
      <c r="L58" s="98"/>
      <c r="M58" s="98">
        <f>SUM(M59:M68)</f>
        <v>3151</v>
      </c>
      <c r="N58" s="98"/>
      <c r="O58" s="98">
        <f>SUM(O59:O68)</f>
        <v>13</v>
      </c>
      <c r="P58" s="98"/>
      <c r="Q58" s="98">
        <f>SUM(Q59:Q68)</f>
        <v>93828</v>
      </c>
      <c r="R58" s="98"/>
      <c r="S58" s="98">
        <f>SUM(S59:S68)</f>
        <v>3496</v>
      </c>
      <c r="T58" s="98"/>
      <c r="U58" s="98">
        <f>SUM(U59:U68)</f>
        <v>26</v>
      </c>
      <c r="V58" s="98"/>
      <c r="W58" s="98">
        <f>SUM(W59:W68)</f>
        <v>57</v>
      </c>
      <c r="X58" s="11"/>
      <c r="Y58" s="98">
        <f>SUM(Y59:Y68)</f>
        <v>104339</v>
      </c>
      <c r="Z58" s="98"/>
      <c r="AA58" s="98">
        <f>SUM(AA59:AA68)</f>
        <v>4172</v>
      </c>
      <c r="AB58" s="2"/>
    </row>
    <row r="59" spans="2:27" ht="13.5" customHeight="1">
      <c r="B59" s="29" t="s">
        <v>156</v>
      </c>
      <c r="C59" s="29"/>
      <c r="D59" s="37"/>
      <c r="E59" s="37">
        <v>55</v>
      </c>
      <c r="F59" s="37"/>
      <c r="G59" s="37">
        <v>0</v>
      </c>
      <c r="H59" s="28"/>
      <c r="I59" s="37">
        <v>0</v>
      </c>
      <c r="J59" s="37"/>
      <c r="K59" s="37">
        <v>0</v>
      </c>
      <c r="L59" s="37"/>
      <c r="M59" s="37">
        <v>0</v>
      </c>
      <c r="N59" s="37"/>
      <c r="O59" s="37">
        <v>13</v>
      </c>
      <c r="P59" s="37"/>
      <c r="Q59" s="37">
        <v>0</v>
      </c>
      <c r="R59" s="103"/>
      <c r="S59" s="37">
        <v>3467</v>
      </c>
      <c r="T59" s="37"/>
      <c r="U59" s="37">
        <v>23</v>
      </c>
      <c r="V59" s="37"/>
      <c r="W59" s="37">
        <v>0</v>
      </c>
      <c r="X59" s="29"/>
      <c r="Y59" s="37">
        <f aca="true" t="shared" si="4" ref="Y59:Y68">SUM(E59:W59)</f>
        <v>3558</v>
      </c>
      <c r="Z59" s="37"/>
      <c r="AA59" s="37">
        <v>55</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91</v>
      </c>
      <c r="F62" s="37"/>
      <c r="G62" s="37">
        <v>19</v>
      </c>
      <c r="H62" s="28"/>
      <c r="I62" s="37">
        <v>130</v>
      </c>
      <c r="J62" s="37"/>
      <c r="K62" s="37">
        <v>0</v>
      </c>
      <c r="L62" s="37"/>
      <c r="M62" s="37">
        <v>3151</v>
      </c>
      <c r="N62" s="37"/>
      <c r="O62" s="37">
        <v>0</v>
      </c>
      <c r="P62" s="37"/>
      <c r="Q62" s="37">
        <v>231</v>
      </c>
      <c r="R62" s="103"/>
      <c r="S62" s="37">
        <v>11</v>
      </c>
      <c r="T62" s="37"/>
      <c r="U62" s="37">
        <v>0</v>
      </c>
      <c r="V62" s="37"/>
      <c r="W62" s="37">
        <v>0</v>
      </c>
      <c r="X62" s="29"/>
      <c r="Y62" s="37">
        <f t="shared" si="4"/>
        <v>3633</v>
      </c>
      <c r="Z62" s="37"/>
      <c r="AA62" s="37">
        <v>191</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413</v>
      </c>
      <c r="F65" s="37"/>
      <c r="G65" s="37">
        <v>134</v>
      </c>
      <c r="H65" s="28"/>
      <c r="I65" s="37">
        <v>585</v>
      </c>
      <c r="J65" s="37"/>
      <c r="K65" s="37">
        <v>2</v>
      </c>
      <c r="L65" s="37"/>
      <c r="M65" s="37">
        <v>0</v>
      </c>
      <c r="N65" s="37"/>
      <c r="O65" s="37">
        <v>0</v>
      </c>
      <c r="P65" s="37"/>
      <c r="Q65" s="37">
        <v>436</v>
      </c>
      <c r="R65" s="37"/>
      <c r="S65" s="37">
        <v>3</v>
      </c>
      <c r="T65" s="37"/>
      <c r="U65" s="37">
        <v>0</v>
      </c>
      <c r="V65" s="37"/>
      <c r="W65" s="37">
        <v>2</v>
      </c>
      <c r="X65" s="29"/>
      <c r="Y65" s="37">
        <f t="shared" si="4"/>
        <v>1575</v>
      </c>
      <c r="Z65" s="37"/>
      <c r="AA65" s="37">
        <v>1471</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8</v>
      </c>
      <c r="F67" s="37"/>
      <c r="G67" s="37">
        <v>3</v>
      </c>
      <c r="H67" s="28"/>
      <c r="I67" s="37">
        <v>16</v>
      </c>
      <c r="J67" s="37"/>
      <c r="K67" s="37">
        <v>0</v>
      </c>
      <c r="L67" s="37"/>
      <c r="M67" s="37">
        <v>0</v>
      </c>
      <c r="N67" s="37"/>
      <c r="O67" s="37">
        <v>0</v>
      </c>
      <c r="P67" s="37"/>
      <c r="Q67" s="37">
        <v>0</v>
      </c>
      <c r="R67" s="37"/>
      <c r="S67" s="37">
        <v>0</v>
      </c>
      <c r="T67" s="37"/>
      <c r="U67" s="37">
        <v>0</v>
      </c>
      <c r="V67" s="37"/>
      <c r="W67" s="37">
        <v>0</v>
      </c>
      <c r="X67" s="29"/>
      <c r="Y67" s="37">
        <f t="shared" si="4"/>
        <v>27</v>
      </c>
      <c r="Z67" s="37"/>
      <c r="AA67" s="37">
        <v>28</v>
      </c>
    </row>
    <row r="68" spans="1:28" s="5" customFormat="1" ht="13.5" customHeight="1">
      <c r="A68" s="2"/>
      <c r="B68" s="33" t="s">
        <v>165</v>
      </c>
      <c r="C68" s="33"/>
      <c r="D68" s="39"/>
      <c r="E68" s="37">
        <v>659</v>
      </c>
      <c r="F68" s="37"/>
      <c r="G68" s="37">
        <v>164</v>
      </c>
      <c r="H68" s="28"/>
      <c r="I68" s="37">
        <v>1477</v>
      </c>
      <c r="J68" s="37"/>
      <c r="K68" s="37">
        <v>12</v>
      </c>
      <c r="L68" s="37"/>
      <c r="M68" s="37">
        <v>0</v>
      </c>
      <c r="N68" s="37"/>
      <c r="O68" s="37">
        <v>0</v>
      </c>
      <c r="P68" s="37"/>
      <c r="Q68" s="37">
        <v>93161</v>
      </c>
      <c r="R68" s="37"/>
      <c r="S68" s="37">
        <v>15</v>
      </c>
      <c r="T68" s="37"/>
      <c r="U68" s="37">
        <v>3</v>
      </c>
      <c r="V68" s="37"/>
      <c r="W68" s="37">
        <v>55</v>
      </c>
      <c r="X68" s="33"/>
      <c r="Y68" s="37">
        <f t="shared" si="4"/>
        <v>95546</v>
      </c>
      <c r="Z68" s="37"/>
      <c r="AA68" s="37">
        <v>2427</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100">
        <f>IF('Table 1'!$B$101="(A)","(A)  Estimación avance","")</f>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AE11:AE20 AC11:AC20 W11:W20 AA11:AA20 M11:M20 E11:E20 G11:G20 I11:I20 K11:K20">
    <cfRule type="cellIs" priority="28"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30"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tables'!B21&amp;"  Expenditure of general government by function (COFOG)"</f>
        <v>Table 9.7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175</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1'!Q10</f>
        <v>48931</v>
      </c>
      <c r="F10" s="98"/>
      <c r="G10" s="98">
        <f>'Table 1'!Q11</f>
        <v>36780</v>
      </c>
      <c r="H10" s="98"/>
      <c r="I10" s="98">
        <f>'Table 1'!Q12</f>
        <v>98261</v>
      </c>
      <c r="J10" s="98"/>
      <c r="K10" s="98">
        <f>'Table 1'!Q13</f>
        <v>160</v>
      </c>
      <c r="L10" s="98"/>
      <c r="M10" s="98">
        <f>'Table 1'!Q14</f>
        <v>9778</v>
      </c>
      <c r="N10" s="98"/>
      <c r="O10" s="98">
        <f>'Table 1'!Q15</f>
        <v>16177</v>
      </c>
      <c r="P10" s="98"/>
      <c r="Q10" s="98">
        <f>'Table 1'!Q16+'Table 1'!Q18</f>
        <v>138982</v>
      </c>
      <c r="R10" s="98"/>
      <c r="S10" s="98">
        <f>'Table 1'!Q19</f>
        <v>15782</v>
      </c>
      <c r="T10" s="98"/>
      <c r="U10" s="98">
        <f>'Table 1'!Q20</f>
        <v>14061</v>
      </c>
      <c r="V10" s="98"/>
      <c r="W10" s="98">
        <f>'Table 1'!Q21</f>
        <v>-954</v>
      </c>
      <c r="X10" s="11"/>
      <c r="Y10" s="98">
        <f>'Table 1'!Q9</f>
        <v>377958</v>
      </c>
      <c r="Z10" s="98"/>
      <c r="AA10" s="98">
        <f>SUM(AA11:AA20)</f>
        <v>177121</v>
      </c>
      <c r="AB10" s="2"/>
    </row>
    <row r="11" spans="2:27" ht="13.5" customHeight="1">
      <c r="B11" s="29" t="s">
        <v>156</v>
      </c>
      <c r="C11" s="29"/>
      <c r="D11" s="37"/>
      <c r="E11" s="37">
        <v>6262</v>
      </c>
      <c r="F11" s="37"/>
      <c r="G11" s="37">
        <v>2740</v>
      </c>
      <c r="H11" s="28"/>
      <c r="I11" s="37">
        <v>9586</v>
      </c>
      <c r="J11" s="37"/>
      <c r="K11" s="37">
        <v>39</v>
      </c>
      <c r="L11" s="37"/>
      <c r="M11" s="37">
        <v>122</v>
      </c>
      <c r="N11" s="37"/>
      <c r="O11" s="37">
        <v>16172</v>
      </c>
      <c r="P11" s="37"/>
      <c r="Q11" s="37">
        <v>0</v>
      </c>
      <c r="R11" s="103"/>
      <c r="S11" s="37">
        <v>10174</v>
      </c>
      <c r="T11" s="37"/>
      <c r="U11" s="37">
        <v>872</v>
      </c>
      <c r="V11" s="37"/>
      <c r="W11" s="37">
        <v>208</v>
      </c>
      <c r="X11" s="29"/>
      <c r="Y11" s="37">
        <f aca="true" t="shared" si="0" ref="Y11:Y20">SUM(E11:W11)</f>
        <v>46175</v>
      </c>
      <c r="Z11" s="37"/>
      <c r="AA11" s="37">
        <v>15786</v>
      </c>
    </row>
    <row r="12" spans="2:27" ht="13.5" customHeight="1">
      <c r="B12" s="29" t="s">
        <v>157</v>
      </c>
      <c r="C12" s="29"/>
      <c r="D12" s="37"/>
      <c r="E12" s="37">
        <v>4016</v>
      </c>
      <c r="F12" s="37"/>
      <c r="G12" s="37">
        <v>725</v>
      </c>
      <c r="H12" s="28"/>
      <c r="I12" s="37">
        <v>5766</v>
      </c>
      <c r="J12" s="37"/>
      <c r="K12" s="37">
        <v>4</v>
      </c>
      <c r="L12" s="37"/>
      <c r="M12" s="37">
        <v>0</v>
      </c>
      <c r="N12" s="37"/>
      <c r="O12" s="37">
        <v>4</v>
      </c>
      <c r="P12" s="37"/>
      <c r="Q12" s="37">
        <v>0</v>
      </c>
      <c r="R12" s="103"/>
      <c r="S12" s="37">
        <v>55</v>
      </c>
      <c r="T12" s="37"/>
      <c r="U12" s="37">
        <v>0</v>
      </c>
      <c r="V12" s="37"/>
      <c r="W12" s="37">
        <v>-299</v>
      </c>
      <c r="X12" s="29"/>
      <c r="Y12" s="37">
        <f t="shared" si="0"/>
        <v>10271</v>
      </c>
      <c r="Z12" s="37"/>
      <c r="AA12" s="37">
        <v>10217</v>
      </c>
    </row>
    <row r="13" spans="2:27" ht="13.5" customHeight="1">
      <c r="B13" s="29" t="s">
        <v>158</v>
      </c>
      <c r="C13" s="29"/>
      <c r="D13" s="37"/>
      <c r="E13" s="37">
        <v>2862</v>
      </c>
      <c r="F13" s="37"/>
      <c r="G13" s="37">
        <v>1231</v>
      </c>
      <c r="H13" s="28"/>
      <c r="I13" s="37">
        <v>13876</v>
      </c>
      <c r="J13" s="37"/>
      <c r="K13" s="37">
        <v>9</v>
      </c>
      <c r="L13" s="37"/>
      <c r="M13" s="37">
        <v>79</v>
      </c>
      <c r="N13" s="37"/>
      <c r="O13" s="37">
        <v>0</v>
      </c>
      <c r="P13" s="37"/>
      <c r="Q13" s="37">
        <v>0</v>
      </c>
      <c r="R13" s="103"/>
      <c r="S13" s="37">
        <v>43</v>
      </c>
      <c r="T13" s="37"/>
      <c r="U13" s="37">
        <v>13</v>
      </c>
      <c r="V13" s="37"/>
      <c r="W13" s="37">
        <v>9</v>
      </c>
      <c r="X13" s="29"/>
      <c r="Y13" s="37">
        <f t="shared" si="0"/>
        <v>18122</v>
      </c>
      <c r="Z13" s="37"/>
      <c r="AA13" s="37">
        <v>16992</v>
      </c>
    </row>
    <row r="14" spans="2:27" ht="13.5" customHeight="1">
      <c r="B14" s="29" t="s">
        <v>159</v>
      </c>
      <c r="C14" s="29"/>
      <c r="D14" s="37"/>
      <c r="E14" s="37">
        <v>4953</v>
      </c>
      <c r="F14" s="37"/>
      <c r="G14" s="37">
        <v>15954</v>
      </c>
      <c r="H14" s="28"/>
      <c r="I14" s="37">
        <v>5481</v>
      </c>
      <c r="J14" s="37"/>
      <c r="K14" s="37">
        <v>24</v>
      </c>
      <c r="L14" s="37"/>
      <c r="M14" s="37">
        <v>8747</v>
      </c>
      <c r="N14" s="37"/>
      <c r="O14" s="37">
        <v>1</v>
      </c>
      <c r="P14" s="37"/>
      <c r="Q14" s="37">
        <v>299</v>
      </c>
      <c r="R14" s="103"/>
      <c r="S14" s="37">
        <v>926</v>
      </c>
      <c r="T14" s="37"/>
      <c r="U14" s="37">
        <v>10254</v>
      </c>
      <c r="V14" s="37"/>
      <c r="W14" s="37">
        <v>550</v>
      </c>
      <c r="X14" s="29"/>
      <c r="Y14" s="37">
        <f t="shared" si="0"/>
        <v>47189</v>
      </c>
      <c r="Z14" s="37"/>
      <c r="AA14" s="37">
        <v>14789</v>
      </c>
    </row>
    <row r="15" spans="2:27" ht="13.5" customHeight="1">
      <c r="B15" s="29" t="s">
        <v>160</v>
      </c>
      <c r="C15" s="29"/>
      <c r="D15" s="37"/>
      <c r="E15" s="37">
        <v>4941</v>
      </c>
      <c r="F15" s="37"/>
      <c r="G15" s="37">
        <v>2379</v>
      </c>
      <c r="H15" s="28"/>
      <c r="I15" s="37">
        <v>1105</v>
      </c>
      <c r="J15" s="37"/>
      <c r="K15" s="37">
        <v>1</v>
      </c>
      <c r="L15" s="37"/>
      <c r="M15" s="37">
        <v>112</v>
      </c>
      <c r="N15" s="37"/>
      <c r="O15" s="37">
        <v>0</v>
      </c>
      <c r="P15" s="37"/>
      <c r="Q15" s="37">
        <v>0</v>
      </c>
      <c r="R15" s="37"/>
      <c r="S15" s="37">
        <v>90</v>
      </c>
      <c r="T15" s="37"/>
      <c r="U15" s="37">
        <v>305</v>
      </c>
      <c r="V15" s="37"/>
      <c r="W15" s="37">
        <v>102</v>
      </c>
      <c r="X15" s="29"/>
      <c r="Y15" s="37">
        <f t="shared" si="0"/>
        <v>9035</v>
      </c>
      <c r="Z15" s="37"/>
      <c r="AA15" s="37">
        <v>3992</v>
      </c>
    </row>
    <row r="16" spans="2:27" ht="13.5" customHeight="1">
      <c r="B16" s="29" t="s">
        <v>161</v>
      </c>
      <c r="C16" s="29"/>
      <c r="D16" s="37"/>
      <c r="E16" s="37">
        <v>2796</v>
      </c>
      <c r="F16" s="37"/>
      <c r="G16" s="37">
        <v>3686</v>
      </c>
      <c r="H16" s="28"/>
      <c r="I16" s="37">
        <v>1617</v>
      </c>
      <c r="J16" s="37"/>
      <c r="K16" s="37">
        <v>19</v>
      </c>
      <c r="L16" s="37"/>
      <c r="M16" s="37">
        <v>225</v>
      </c>
      <c r="N16" s="37"/>
      <c r="O16" s="37">
        <v>0</v>
      </c>
      <c r="P16" s="37"/>
      <c r="Q16" s="37">
        <v>0</v>
      </c>
      <c r="R16" s="37"/>
      <c r="S16" s="37">
        <v>80</v>
      </c>
      <c r="T16" s="37"/>
      <c r="U16" s="37">
        <v>952</v>
      </c>
      <c r="V16" s="37"/>
      <c r="W16" s="37">
        <v>-1668</v>
      </c>
      <c r="X16" s="29"/>
      <c r="Y16" s="37">
        <f t="shared" si="0"/>
        <v>7707</v>
      </c>
      <c r="Z16" s="37"/>
      <c r="AA16" s="37">
        <v>5444</v>
      </c>
    </row>
    <row r="17" spans="2:27" ht="13.5" customHeight="1">
      <c r="B17" s="29" t="s">
        <v>162</v>
      </c>
      <c r="C17" s="29"/>
      <c r="D17" s="37"/>
      <c r="E17" s="37">
        <v>11008</v>
      </c>
      <c r="F17" s="37"/>
      <c r="G17" s="37">
        <v>2451</v>
      </c>
      <c r="H17" s="28"/>
      <c r="I17" s="37">
        <v>22932</v>
      </c>
      <c r="J17" s="37"/>
      <c r="K17" s="37">
        <v>26</v>
      </c>
      <c r="L17" s="37"/>
      <c r="M17" s="37">
        <v>15</v>
      </c>
      <c r="N17" s="37"/>
      <c r="O17" s="37">
        <v>0</v>
      </c>
      <c r="P17" s="37"/>
      <c r="Q17" s="37">
        <v>18890</v>
      </c>
      <c r="R17" s="37"/>
      <c r="S17" s="37">
        <v>200</v>
      </c>
      <c r="T17" s="37"/>
      <c r="U17" s="37">
        <v>126</v>
      </c>
      <c r="V17" s="37"/>
      <c r="W17" s="37">
        <v>5</v>
      </c>
      <c r="X17" s="29"/>
      <c r="Y17" s="37">
        <f t="shared" si="0"/>
        <v>55653</v>
      </c>
      <c r="Z17" s="37"/>
      <c r="AA17" s="37">
        <v>52014</v>
      </c>
    </row>
    <row r="18" spans="2:27" ht="13.5" customHeight="1">
      <c r="B18" s="29" t="s">
        <v>163</v>
      </c>
      <c r="C18" s="29"/>
      <c r="D18" s="37"/>
      <c r="E18" s="37">
        <v>5270</v>
      </c>
      <c r="F18" s="37"/>
      <c r="G18" s="37">
        <v>3237</v>
      </c>
      <c r="H18" s="28"/>
      <c r="I18" s="37">
        <v>3687</v>
      </c>
      <c r="J18" s="37"/>
      <c r="K18" s="37">
        <v>15</v>
      </c>
      <c r="L18" s="37"/>
      <c r="M18" s="37">
        <v>339</v>
      </c>
      <c r="N18" s="37"/>
      <c r="O18" s="37">
        <v>0</v>
      </c>
      <c r="P18" s="37"/>
      <c r="Q18" s="37">
        <v>23</v>
      </c>
      <c r="R18" s="37"/>
      <c r="S18" s="37">
        <v>1662</v>
      </c>
      <c r="T18" s="37"/>
      <c r="U18" s="37">
        <v>432</v>
      </c>
      <c r="V18" s="37"/>
      <c r="W18" s="37">
        <v>109</v>
      </c>
      <c r="X18" s="29"/>
      <c r="Y18" s="37">
        <f t="shared" si="0"/>
        <v>14774</v>
      </c>
      <c r="Z18" s="37"/>
      <c r="AA18" s="37">
        <v>8311</v>
      </c>
    </row>
    <row r="19" spans="2:27" ht="13.5" customHeight="1">
      <c r="B19" s="29" t="s">
        <v>164</v>
      </c>
      <c r="C19" s="29"/>
      <c r="D19" s="37"/>
      <c r="E19" s="37">
        <v>3672</v>
      </c>
      <c r="F19" s="37"/>
      <c r="G19" s="37">
        <v>3405</v>
      </c>
      <c r="H19" s="28"/>
      <c r="I19" s="37">
        <v>28189</v>
      </c>
      <c r="J19" s="37"/>
      <c r="K19" s="37">
        <v>6</v>
      </c>
      <c r="L19" s="37"/>
      <c r="M19" s="37">
        <v>45</v>
      </c>
      <c r="N19" s="37"/>
      <c r="O19" s="37">
        <v>0</v>
      </c>
      <c r="P19" s="37"/>
      <c r="Q19" s="37">
        <v>5598</v>
      </c>
      <c r="R19" s="37"/>
      <c r="S19" s="37">
        <v>1326</v>
      </c>
      <c r="T19" s="37"/>
      <c r="U19" s="37">
        <v>65</v>
      </c>
      <c r="V19" s="37"/>
      <c r="W19" s="37">
        <v>5</v>
      </c>
      <c r="X19" s="29"/>
      <c r="Y19" s="37">
        <f t="shared" si="0"/>
        <v>42311</v>
      </c>
      <c r="Z19" s="37"/>
      <c r="AA19" s="37">
        <v>37688</v>
      </c>
    </row>
    <row r="20" spans="1:28" s="5" customFormat="1" ht="13.5" customHeight="1">
      <c r="A20" s="2"/>
      <c r="B20" s="33" t="s">
        <v>165</v>
      </c>
      <c r="C20" s="33"/>
      <c r="D20" s="39"/>
      <c r="E20" s="37">
        <v>3151</v>
      </c>
      <c r="F20" s="37"/>
      <c r="G20" s="37">
        <v>972</v>
      </c>
      <c r="H20" s="28"/>
      <c r="I20" s="37">
        <v>6022</v>
      </c>
      <c r="J20" s="37"/>
      <c r="K20" s="37">
        <v>17</v>
      </c>
      <c r="L20" s="37"/>
      <c r="M20" s="37">
        <v>94</v>
      </c>
      <c r="N20" s="37"/>
      <c r="O20" s="37">
        <v>0</v>
      </c>
      <c r="P20" s="37"/>
      <c r="Q20" s="37">
        <v>114172</v>
      </c>
      <c r="R20" s="37"/>
      <c r="S20" s="37">
        <v>1226</v>
      </c>
      <c r="T20" s="37"/>
      <c r="U20" s="37">
        <v>1042</v>
      </c>
      <c r="V20" s="37"/>
      <c r="W20" s="37">
        <v>25</v>
      </c>
      <c r="X20" s="33"/>
      <c r="Y20" s="37">
        <f t="shared" si="0"/>
        <v>126721</v>
      </c>
      <c r="Z20" s="37"/>
      <c r="AA20" s="37">
        <v>11888</v>
      </c>
      <c r="AB20" s="2"/>
    </row>
    <row r="21" s="3" customFormat="1" ht="12" customHeight="1">
      <c r="AB21" s="2"/>
    </row>
    <row r="22" spans="2:28" s="20" customFormat="1" ht="15" customHeight="1">
      <c r="B22" s="97" t="s">
        <v>166</v>
      </c>
      <c r="C22" s="11"/>
      <c r="D22" s="98"/>
      <c r="E22" s="98">
        <f>SUM(E23:E32)</f>
        <v>9119</v>
      </c>
      <c r="F22" s="98"/>
      <c r="G22" s="98">
        <f>SUM(G23:G32)</f>
        <v>9847</v>
      </c>
      <c r="H22" s="98"/>
      <c r="I22" s="98">
        <f>SUM(I23:I32)</f>
        <v>20175</v>
      </c>
      <c r="J22" s="98"/>
      <c r="K22" s="98">
        <f>SUM(K23:K32)</f>
        <v>41</v>
      </c>
      <c r="L22" s="98"/>
      <c r="M22" s="98">
        <f>SUM(M23:M32)</f>
        <v>2130</v>
      </c>
      <c r="N22" s="98"/>
      <c r="O22" s="98">
        <f>SUM(O23:O32)</f>
        <v>14113</v>
      </c>
      <c r="P22" s="98"/>
      <c r="Q22" s="98">
        <f>SUM(Q23:Q32)</f>
        <v>11600</v>
      </c>
      <c r="R22" s="98"/>
      <c r="S22" s="98">
        <f>SUM(S23:S32)</f>
        <v>68865</v>
      </c>
      <c r="T22" s="98"/>
      <c r="U22" s="98">
        <f>SUM(U23:U32)</f>
        <v>10159</v>
      </c>
      <c r="V22" s="98"/>
      <c r="W22" s="98">
        <f>SUM(W23:W32)</f>
        <v>84</v>
      </c>
      <c r="X22" s="11"/>
      <c r="Y22" s="98">
        <f>SUM(Y23:Y32)</f>
        <v>146133</v>
      </c>
      <c r="Z22" s="98"/>
      <c r="AA22" s="98">
        <f>SUM(AA23:AA32)</f>
        <v>33311</v>
      </c>
      <c r="AB22" s="45"/>
    </row>
    <row r="23" spans="2:27" ht="13.5" customHeight="1">
      <c r="B23" s="29" t="s">
        <v>156</v>
      </c>
      <c r="C23" s="29"/>
      <c r="D23" s="37"/>
      <c r="E23" s="37">
        <v>1430</v>
      </c>
      <c r="F23" s="37"/>
      <c r="G23" s="37">
        <v>532</v>
      </c>
      <c r="H23" s="28"/>
      <c r="I23" s="37">
        <v>3131</v>
      </c>
      <c r="J23" s="37"/>
      <c r="K23" s="37">
        <v>11</v>
      </c>
      <c r="L23" s="37"/>
      <c r="M23" s="37">
        <v>11</v>
      </c>
      <c r="N23" s="37"/>
      <c r="O23" s="37">
        <v>14109</v>
      </c>
      <c r="P23" s="37"/>
      <c r="Q23" s="37">
        <v>0</v>
      </c>
      <c r="R23" s="103"/>
      <c r="S23" s="37">
        <v>67183</v>
      </c>
      <c r="T23" s="37"/>
      <c r="U23" s="37">
        <v>4046</v>
      </c>
      <c r="V23" s="37"/>
      <c r="W23" s="37">
        <v>0</v>
      </c>
      <c r="X23" s="29"/>
      <c r="Y23" s="37">
        <f aca="true" t="shared" si="1" ref="Y23:Y32">SUM(E23:W23)</f>
        <v>90453</v>
      </c>
      <c r="Z23" s="37"/>
      <c r="AA23" s="37">
        <v>4290</v>
      </c>
    </row>
    <row r="24" spans="2:27" ht="13.5" customHeight="1">
      <c r="B24" s="29" t="s">
        <v>157</v>
      </c>
      <c r="C24" s="29"/>
      <c r="D24" s="37"/>
      <c r="E24" s="37">
        <v>4016</v>
      </c>
      <c r="F24" s="37"/>
      <c r="G24" s="37">
        <v>725</v>
      </c>
      <c r="H24" s="28"/>
      <c r="I24" s="37">
        <v>5766</v>
      </c>
      <c r="J24" s="37"/>
      <c r="K24" s="37">
        <v>4</v>
      </c>
      <c r="L24" s="37"/>
      <c r="M24" s="37">
        <v>0</v>
      </c>
      <c r="N24" s="37"/>
      <c r="O24" s="37">
        <v>4</v>
      </c>
      <c r="P24" s="37"/>
      <c r="Q24" s="37">
        <v>0</v>
      </c>
      <c r="R24" s="103"/>
      <c r="S24" s="37">
        <v>55</v>
      </c>
      <c r="T24" s="37"/>
      <c r="U24" s="37">
        <v>0</v>
      </c>
      <c r="V24" s="37"/>
      <c r="W24" s="37">
        <v>-299</v>
      </c>
      <c r="X24" s="29"/>
      <c r="Y24" s="37">
        <f t="shared" si="1"/>
        <v>10271</v>
      </c>
      <c r="Z24" s="37"/>
      <c r="AA24" s="37">
        <v>10217</v>
      </c>
    </row>
    <row r="25" spans="2:27" ht="13.5" customHeight="1">
      <c r="B25" s="29" t="s">
        <v>158</v>
      </c>
      <c r="C25" s="29"/>
      <c r="D25" s="37"/>
      <c r="E25" s="37">
        <v>1311</v>
      </c>
      <c r="F25" s="37"/>
      <c r="G25" s="37">
        <v>703</v>
      </c>
      <c r="H25" s="28"/>
      <c r="I25" s="37">
        <v>8083</v>
      </c>
      <c r="J25" s="37"/>
      <c r="K25" s="37">
        <v>6</v>
      </c>
      <c r="L25" s="37"/>
      <c r="M25" s="37">
        <v>24</v>
      </c>
      <c r="N25" s="37"/>
      <c r="O25" s="37">
        <v>0</v>
      </c>
      <c r="P25" s="37"/>
      <c r="Q25" s="37">
        <v>0</v>
      </c>
      <c r="R25" s="103"/>
      <c r="S25" s="37">
        <v>8</v>
      </c>
      <c r="T25" s="37"/>
      <c r="U25" s="37">
        <v>10</v>
      </c>
      <c r="V25" s="37"/>
      <c r="W25" s="37">
        <v>6</v>
      </c>
      <c r="X25" s="29"/>
      <c r="Y25" s="37">
        <f t="shared" si="1"/>
        <v>10151</v>
      </c>
      <c r="Z25" s="37"/>
      <c r="AA25" s="37">
        <v>9465</v>
      </c>
    </row>
    <row r="26" spans="2:27" ht="13.5" customHeight="1">
      <c r="B26" s="29" t="s">
        <v>159</v>
      </c>
      <c r="C26" s="29"/>
      <c r="D26" s="37"/>
      <c r="E26" s="37">
        <v>908</v>
      </c>
      <c r="F26" s="37"/>
      <c r="G26" s="37">
        <v>6665</v>
      </c>
      <c r="H26" s="28"/>
      <c r="I26" s="37">
        <v>1189</v>
      </c>
      <c r="J26" s="37"/>
      <c r="K26" s="37">
        <v>9</v>
      </c>
      <c r="L26" s="37"/>
      <c r="M26" s="37">
        <v>1986</v>
      </c>
      <c r="N26" s="37"/>
      <c r="O26" s="37">
        <v>0</v>
      </c>
      <c r="P26" s="37"/>
      <c r="Q26" s="37">
        <v>0</v>
      </c>
      <c r="R26" s="103"/>
      <c r="S26" s="37">
        <v>183</v>
      </c>
      <c r="T26" s="37"/>
      <c r="U26" s="37">
        <v>5207</v>
      </c>
      <c r="V26" s="37"/>
      <c r="W26" s="37">
        <v>358</v>
      </c>
      <c r="X26" s="29"/>
      <c r="Y26" s="37">
        <f t="shared" si="1"/>
        <v>16505</v>
      </c>
      <c r="Z26" s="37"/>
      <c r="AA26" s="37">
        <v>4904</v>
      </c>
    </row>
    <row r="27" spans="2:27" ht="13.5" customHeight="1">
      <c r="B27" s="29" t="s">
        <v>160</v>
      </c>
      <c r="C27" s="29"/>
      <c r="D27" s="37"/>
      <c r="E27" s="37">
        <v>51</v>
      </c>
      <c r="F27" s="37"/>
      <c r="G27" s="37">
        <v>377</v>
      </c>
      <c r="H27" s="28"/>
      <c r="I27" s="37">
        <v>93</v>
      </c>
      <c r="J27" s="37"/>
      <c r="K27" s="37">
        <v>1</v>
      </c>
      <c r="L27" s="37"/>
      <c r="M27" s="37">
        <v>2</v>
      </c>
      <c r="N27" s="37"/>
      <c r="O27" s="37">
        <v>0</v>
      </c>
      <c r="P27" s="37"/>
      <c r="Q27" s="37">
        <v>0</v>
      </c>
      <c r="R27" s="37"/>
      <c r="S27" s="37">
        <v>30</v>
      </c>
      <c r="T27" s="37"/>
      <c r="U27" s="37">
        <v>104</v>
      </c>
      <c r="V27" s="37"/>
      <c r="W27" s="37">
        <v>17</v>
      </c>
      <c r="X27" s="29"/>
      <c r="Y27" s="37">
        <f t="shared" si="1"/>
        <v>675</v>
      </c>
      <c r="Z27" s="37"/>
      <c r="AA27" s="37">
        <v>216</v>
      </c>
    </row>
    <row r="28" spans="2:27" ht="13.5" customHeight="1">
      <c r="B28" s="29" t="s">
        <v>161</v>
      </c>
      <c r="C28" s="29"/>
      <c r="D28" s="37"/>
      <c r="E28" s="37">
        <v>6</v>
      </c>
      <c r="F28" s="37"/>
      <c r="G28" s="37">
        <v>227</v>
      </c>
      <c r="H28" s="28"/>
      <c r="I28" s="37">
        <v>15</v>
      </c>
      <c r="J28" s="37"/>
      <c r="K28" s="37">
        <v>0</v>
      </c>
      <c r="L28" s="37"/>
      <c r="M28" s="37">
        <v>22</v>
      </c>
      <c r="N28" s="37"/>
      <c r="O28" s="37">
        <v>0</v>
      </c>
      <c r="P28" s="37"/>
      <c r="Q28" s="37">
        <v>0</v>
      </c>
      <c r="R28" s="37"/>
      <c r="S28" s="37">
        <v>0</v>
      </c>
      <c r="T28" s="37"/>
      <c r="U28" s="37">
        <v>14</v>
      </c>
      <c r="V28" s="37"/>
      <c r="W28" s="37">
        <v>0</v>
      </c>
      <c r="X28" s="29"/>
      <c r="Y28" s="37">
        <f t="shared" si="1"/>
        <v>284</v>
      </c>
      <c r="Z28" s="37"/>
      <c r="AA28" s="37">
        <v>276</v>
      </c>
    </row>
    <row r="29" spans="2:27" ht="13.5" customHeight="1">
      <c r="B29" s="29" t="s">
        <v>162</v>
      </c>
      <c r="C29" s="29"/>
      <c r="D29" s="37"/>
      <c r="E29" s="37">
        <v>182</v>
      </c>
      <c r="F29" s="37"/>
      <c r="G29" s="37">
        <v>37</v>
      </c>
      <c r="H29" s="28"/>
      <c r="I29" s="37">
        <v>273</v>
      </c>
      <c r="J29" s="37"/>
      <c r="K29" s="37">
        <v>1</v>
      </c>
      <c r="L29" s="37"/>
      <c r="M29" s="37">
        <v>8</v>
      </c>
      <c r="N29" s="37"/>
      <c r="O29" s="37">
        <v>0</v>
      </c>
      <c r="P29" s="37"/>
      <c r="Q29" s="37">
        <v>1643</v>
      </c>
      <c r="R29" s="37"/>
      <c r="S29" s="37">
        <v>28</v>
      </c>
      <c r="T29" s="37"/>
      <c r="U29" s="37">
        <v>83</v>
      </c>
      <c r="V29" s="37"/>
      <c r="W29" s="37">
        <v>0</v>
      </c>
      <c r="X29" s="29"/>
      <c r="Y29" s="37">
        <f t="shared" si="1"/>
        <v>2255</v>
      </c>
      <c r="Z29" s="37"/>
      <c r="AA29" s="37">
        <v>971</v>
      </c>
    </row>
    <row r="30" spans="2:27" ht="13.5" customHeight="1">
      <c r="B30" s="29" t="s">
        <v>163</v>
      </c>
      <c r="C30" s="29"/>
      <c r="D30" s="37"/>
      <c r="E30" s="37">
        <v>991</v>
      </c>
      <c r="F30" s="37"/>
      <c r="G30" s="37">
        <v>507</v>
      </c>
      <c r="H30" s="28"/>
      <c r="I30" s="37">
        <v>805</v>
      </c>
      <c r="J30" s="37"/>
      <c r="K30" s="37">
        <v>5</v>
      </c>
      <c r="L30" s="37"/>
      <c r="M30" s="37">
        <v>69</v>
      </c>
      <c r="N30" s="37"/>
      <c r="O30" s="37">
        <v>0</v>
      </c>
      <c r="P30" s="37"/>
      <c r="Q30" s="37">
        <v>0</v>
      </c>
      <c r="R30" s="37"/>
      <c r="S30" s="37">
        <v>530</v>
      </c>
      <c r="T30" s="37"/>
      <c r="U30" s="37">
        <v>30</v>
      </c>
      <c r="V30" s="37"/>
      <c r="W30" s="37">
        <v>2</v>
      </c>
      <c r="X30" s="29"/>
      <c r="Y30" s="37">
        <f t="shared" si="1"/>
        <v>2939</v>
      </c>
      <c r="Z30" s="37"/>
      <c r="AA30" s="37">
        <v>1134</v>
      </c>
    </row>
    <row r="31" spans="2:28" ht="13.5" customHeight="1">
      <c r="B31" s="29" t="s">
        <v>164</v>
      </c>
      <c r="C31" s="29"/>
      <c r="D31" s="37"/>
      <c r="E31" s="37">
        <v>126</v>
      </c>
      <c r="F31" s="37"/>
      <c r="G31" s="37">
        <v>35</v>
      </c>
      <c r="H31" s="28"/>
      <c r="I31" s="37">
        <v>558</v>
      </c>
      <c r="J31" s="37"/>
      <c r="K31" s="37">
        <v>1</v>
      </c>
      <c r="L31" s="37"/>
      <c r="M31" s="37">
        <v>8</v>
      </c>
      <c r="N31" s="37"/>
      <c r="O31" s="37">
        <v>0</v>
      </c>
      <c r="P31" s="37"/>
      <c r="Q31" s="37">
        <v>200</v>
      </c>
      <c r="R31" s="37"/>
      <c r="S31" s="37">
        <v>623</v>
      </c>
      <c r="T31" s="37"/>
      <c r="U31" s="37">
        <v>3</v>
      </c>
      <c r="V31" s="37"/>
      <c r="W31" s="37">
        <v>0</v>
      </c>
      <c r="X31" s="29"/>
      <c r="Y31" s="37">
        <f t="shared" si="1"/>
        <v>1554</v>
      </c>
      <c r="Z31" s="37"/>
      <c r="AA31" s="37">
        <v>966</v>
      </c>
      <c r="AB31" s="22"/>
    </row>
    <row r="32" spans="1:28" s="5" customFormat="1" ht="13.5" customHeight="1">
      <c r="A32" s="2"/>
      <c r="B32" s="33" t="s">
        <v>165</v>
      </c>
      <c r="C32" s="33"/>
      <c r="D32" s="39"/>
      <c r="E32" s="37">
        <v>98</v>
      </c>
      <c r="F32" s="37"/>
      <c r="G32" s="37">
        <v>39</v>
      </c>
      <c r="H32" s="28"/>
      <c r="I32" s="37">
        <v>262</v>
      </c>
      <c r="J32" s="37"/>
      <c r="K32" s="37">
        <v>3</v>
      </c>
      <c r="L32" s="37"/>
      <c r="M32" s="37">
        <v>0</v>
      </c>
      <c r="N32" s="37"/>
      <c r="O32" s="37">
        <v>0</v>
      </c>
      <c r="P32" s="37"/>
      <c r="Q32" s="37">
        <v>9757</v>
      </c>
      <c r="R32" s="37"/>
      <c r="S32" s="37">
        <v>225</v>
      </c>
      <c r="T32" s="37"/>
      <c r="U32" s="37">
        <v>662</v>
      </c>
      <c r="V32" s="37"/>
      <c r="W32" s="37">
        <v>0</v>
      </c>
      <c r="X32" s="33"/>
      <c r="Y32" s="37">
        <f t="shared" si="1"/>
        <v>11046</v>
      </c>
      <c r="Z32" s="37"/>
      <c r="AA32" s="37">
        <v>872</v>
      </c>
      <c r="AB32" s="2"/>
    </row>
    <row r="33" s="3" customFormat="1" ht="12" customHeight="1">
      <c r="AB33" s="2"/>
    </row>
    <row r="34" spans="2:28" s="20" customFormat="1" ht="15" customHeight="1">
      <c r="B34" s="97" t="s">
        <v>167</v>
      </c>
      <c r="C34" s="11"/>
      <c r="D34" s="98"/>
      <c r="E34" s="98">
        <f>SUM(E35:E44)</f>
        <v>21668</v>
      </c>
      <c r="F34" s="98"/>
      <c r="G34" s="98">
        <f>SUM(G35:G44)</f>
        <v>14650</v>
      </c>
      <c r="H34" s="98"/>
      <c r="I34" s="98">
        <f>SUM(I35:I44)</f>
        <v>58451</v>
      </c>
      <c r="J34" s="98"/>
      <c r="K34" s="98">
        <f>SUM(K35:K44)</f>
        <v>102</v>
      </c>
      <c r="L34" s="98"/>
      <c r="M34" s="98">
        <f>SUM(M35:M44)</f>
        <v>2956</v>
      </c>
      <c r="N34" s="98"/>
      <c r="O34" s="98">
        <f>SUM(O35:O44)</f>
        <v>2322</v>
      </c>
      <c r="P34" s="98"/>
      <c r="Q34" s="98">
        <f>SUM(Q35:Q44)</f>
        <v>26046</v>
      </c>
      <c r="R34" s="98"/>
      <c r="S34" s="98">
        <f>SUM(S35:S44)</f>
        <v>7259</v>
      </c>
      <c r="T34" s="98"/>
      <c r="U34" s="98">
        <f>SUM(U35:U44)</f>
        <v>9934</v>
      </c>
      <c r="V34" s="98"/>
      <c r="W34" s="98">
        <f>SUM(W35:W44)</f>
        <v>377</v>
      </c>
      <c r="X34" s="11"/>
      <c r="Y34" s="98">
        <f>SUM(Y35:Y44)</f>
        <v>143765</v>
      </c>
      <c r="Z34" s="98"/>
      <c r="AA34" s="98">
        <f>SUM(AA35:AA44)</f>
        <v>105508</v>
      </c>
      <c r="AB34" s="2"/>
    </row>
    <row r="35" spans="2:27" ht="13.5" customHeight="1">
      <c r="B35" s="29" t="s">
        <v>156</v>
      </c>
      <c r="C35" s="29"/>
      <c r="D35" s="37"/>
      <c r="E35" s="37">
        <v>1929</v>
      </c>
      <c r="F35" s="37"/>
      <c r="G35" s="37">
        <v>762</v>
      </c>
      <c r="H35" s="28"/>
      <c r="I35" s="37">
        <v>1361</v>
      </c>
      <c r="J35" s="37"/>
      <c r="K35" s="37">
        <v>25</v>
      </c>
      <c r="L35" s="37"/>
      <c r="M35" s="37">
        <v>29</v>
      </c>
      <c r="N35" s="37"/>
      <c r="O35" s="37">
        <v>2322</v>
      </c>
      <c r="P35" s="37"/>
      <c r="Q35" s="37">
        <v>0</v>
      </c>
      <c r="R35" s="103"/>
      <c r="S35" s="37">
        <v>5006</v>
      </c>
      <c r="T35" s="37"/>
      <c r="U35" s="37">
        <v>3761</v>
      </c>
      <c r="V35" s="37"/>
      <c r="W35" s="37">
        <v>-1</v>
      </c>
      <c r="X35" s="29"/>
      <c r="Y35" s="37">
        <f aca="true" t="shared" si="2" ref="Y35:Y44">SUM(E35:W35)</f>
        <v>15194</v>
      </c>
      <c r="Z35" s="37"/>
      <c r="AA35" s="37">
        <v>3433</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914</v>
      </c>
      <c r="F37" s="37"/>
      <c r="G37" s="37">
        <v>153</v>
      </c>
      <c r="H37" s="28"/>
      <c r="I37" s="37">
        <v>2482</v>
      </c>
      <c r="J37" s="37"/>
      <c r="K37" s="37">
        <v>3</v>
      </c>
      <c r="L37" s="37"/>
      <c r="M37" s="37">
        <v>12</v>
      </c>
      <c r="N37" s="37"/>
      <c r="O37" s="37">
        <v>0</v>
      </c>
      <c r="P37" s="37"/>
      <c r="Q37" s="37">
        <v>0</v>
      </c>
      <c r="R37" s="103"/>
      <c r="S37" s="37">
        <v>18</v>
      </c>
      <c r="T37" s="37"/>
      <c r="U37" s="37">
        <v>2</v>
      </c>
      <c r="V37" s="37"/>
      <c r="W37" s="37">
        <v>2</v>
      </c>
      <c r="X37" s="29"/>
      <c r="Y37" s="37">
        <f t="shared" si="2"/>
        <v>3586</v>
      </c>
      <c r="Z37" s="37"/>
      <c r="AA37" s="37">
        <v>3501</v>
      </c>
    </row>
    <row r="38" spans="2:27" ht="13.5" customHeight="1">
      <c r="B38" s="29" t="s">
        <v>159</v>
      </c>
      <c r="C38" s="29"/>
      <c r="D38" s="37"/>
      <c r="E38" s="37">
        <v>2214</v>
      </c>
      <c r="F38" s="37"/>
      <c r="G38" s="37">
        <v>6098</v>
      </c>
      <c r="H38" s="28"/>
      <c r="I38" s="37">
        <v>2645</v>
      </c>
      <c r="J38" s="37"/>
      <c r="K38" s="37">
        <v>14</v>
      </c>
      <c r="L38" s="37"/>
      <c r="M38" s="37">
        <v>2740</v>
      </c>
      <c r="N38" s="37"/>
      <c r="O38" s="37">
        <v>0</v>
      </c>
      <c r="P38" s="37"/>
      <c r="Q38" s="37">
        <v>6</v>
      </c>
      <c r="R38" s="103"/>
      <c r="S38" s="37">
        <v>531</v>
      </c>
      <c r="T38" s="37"/>
      <c r="U38" s="37">
        <v>4783</v>
      </c>
      <c r="V38" s="37"/>
      <c r="W38" s="37">
        <v>159</v>
      </c>
      <c r="X38" s="29"/>
      <c r="Y38" s="37">
        <f t="shared" si="2"/>
        <v>19190</v>
      </c>
      <c r="Z38" s="37"/>
      <c r="AA38" s="37">
        <v>5895</v>
      </c>
    </row>
    <row r="39" spans="2:27" ht="13.5" customHeight="1">
      <c r="B39" s="29" t="s">
        <v>160</v>
      </c>
      <c r="C39" s="29"/>
      <c r="D39" s="37"/>
      <c r="E39" s="37">
        <v>438</v>
      </c>
      <c r="F39" s="37"/>
      <c r="G39" s="37">
        <v>974</v>
      </c>
      <c r="H39" s="28"/>
      <c r="I39" s="37">
        <v>480</v>
      </c>
      <c r="J39" s="37"/>
      <c r="K39" s="37">
        <v>0</v>
      </c>
      <c r="L39" s="37"/>
      <c r="M39" s="37">
        <v>19</v>
      </c>
      <c r="N39" s="37"/>
      <c r="O39" s="37">
        <v>0</v>
      </c>
      <c r="P39" s="37"/>
      <c r="Q39" s="37">
        <v>0</v>
      </c>
      <c r="R39" s="37"/>
      <c r="S39" s="37">
        <v>18</v>
      </c>
      <c r="T39" s="37"/>
      <c r="U39" s="37">
        <v>137</v>
      </c>
      <c r="V39" s="37"/>
      <c r="W39" s="37">
        <v>31</v>
      </c>
      <c r="X39" s="29"/>
      <c r="Y39" s="37">
        <f t="shared" si="2"/>
        <v>2097</v>
      </c>
      <c r="Z39" s="37"/>
      <c r="AA39" s="37">
        <v>925</v>
      </c>
    </row>
    <row r="40" spans="2:27" ht="13.5" customHeight="1">
      <c r="B40" s="29" t="s">
        <v>161</v>
      </c>
      <c r="C40" s="29"/>
      <c r="D40" s="37"/>
      <c r="E40" s="37">
        <v>232</v>
      </c>
      <c r="F40" s="37"/>
      <c r="G40" s="37">
        <v>873</v>
      </c>
      <c r="H40" s="28"/>
      <c r="I40" s="37">
        <v>232</v>
      </c>
      <c r="J40" s="37"/>
      <c r="K40" s="37">
        <v>19</v>
      </c>
      <c r="L40" s="37"/>
      <c r="M40" s="37">
        <v>21</v>
      </c>
      <c r="N40" s="37"/>
      <c r="O40" s="37">
        <v>0</v>
      </c>
      <c r="P40" s="37"/>
      <c r="Q40" s="37">
        <v>0</v>
      </c>
      <c r="R40" s="37"/>
      <c r="S40" s="37">
        <v>41</v>
      </c>
      <c r="T40" s="37"/>
      <c r="U40" s="37">
        <v>598</v>
      </c>
      <c r="V40" s="37"/>
      <c r="W40" s="37">
        <v>80</v>
      </c>
      <c r="X40" s="29"/>
      <c r="Y40" s="37">
        <f t="shared" si="2"/>
        <v>2096</v>
      </c>
      <c r="Z40" s="37"/>
      <c r="AA40" s="37">
        <v>918</v>
      </c>
    </row>
    <row r="41" spans="2:27" ht="13.5" customHeight="1">
      <c r="B41" s="29" t="s">
        <v>162</v>
      </c>
      <c r="C41" s="29"/>
      <c r="D41" s="37"/>
      <c r="E41" s="37">
        <v>10157</v>
      </c>
      <c r="F41" s="37"/>
      <c r="G41" s="37">
        <v>2181</v>
      </c>
      <c r="H41" s="28"/>
      <c r="I41" s="37">
        <v>21525</v>
      </c>
      <c r="J41" s="37"/>
      <c r="K41" s="37">
        <v>23</v>
      </c>
      <c r="L41" s="37"/>
      <c r="M41" s="37">
        <v>1</v>
      </c>
      <c r="N41" s="37"/>
      <c r="O41" s="37">
        <v>0</v>
      </c>
      <c r="P41" s="37"/>
      <c r="Q41" s="37">
        <v>16767</v>
      </c>
      <c r="R41" s="37"/>
      <c r="S41" s="37">
        <v>145</v>
      </c>
      <c r="T41" s="37"/>
      <c r="U41" s="37">
        <v>40</v>
      </c>
      <c r="V41" s="37"/>
      <c r="W41" s="37">
        <v>1</v>
      </c>
      <c r="X41" s="29"/>
      <c r="Y41" s="37">
        <f t="shared" si="2"/>
        <v>50840</v>
      </c>
      <c r="Z41" s="37"/>
      <c r="AA41" s="37">
        <v>48668</v>
      </c>
    </row>
    <row r="42" spans="2:27" ht="13.5" customHeight="1">
      <c r="B42" s="29" t="s">
        <v>163</v>
      </c>
      <c r="C42" s="29"/>
      <c r="D42" s="37"/>
      <c r="E42" s="37">
        <v>1914</v>
      </c>
      <c r="F42" s="37"/>
      <c r="G42" s="37">
        <v>673</v>
      </c>
      <c r="H42" s="28"/>
      <c r="I42" s="37">
        <v>1165</v>
      </c>
      <c r="J42" s="37"/>
      <c r="K42" s="37">
        <v>10</v>
      </c>
      <c r="L42" s="37"/>
      <c r="M42" s="37">
        <v>101</v>
      </c>
      <c r="N42" s="37"/>
      <c r="O42" s="37">
        <v>0</v>
      </c>
      <c r="P42" s="37"/>
      <c r="Q42" s="37">
        <v>4</v>
      </c>
      <c r="R42" s="37"/>
      <c r="S42" s="37">
        <v>413</v>
      </c>
      <c r="T42" s="37"/>
      <c r="U42" s="37">
        <v>256</v>
      </c>
      <c r="V42" s="37"/>
      <c r="W42" s="37">
        <v>102</v>
      </c>
      <c r="X42" s="29"/>
      <c r="Y42" s="37">
        <f t="shared" si="2"/>
        <v>4638</v>
      </c>
      <c r="Z42" s="37"/>
      <c r="AA42" s="37">
        <v>2716</v>
      </c>
    </row>
    <row r="43" spans="2:27" ht="13.5" customHeight="1">
      <c r="B43" s="29" t="s">
        <v>164</v>
      </c>
      <c r="C43" s="29"/>
      <c r="D43" s="37"/>
      <c r="E43" s="37">
        <v>2870</v>
      </c>
      <c r="F43" s="37"/>
      <c r="G43" s="37">
        <v>2603</v>
      </c>
      <c r="H43" s="28"/>
      <c r="I43" s="37">
        <v>26840</v>
      </c>
      <c r="J43" s="37"/>
      <c r="K43" s="37">
        <v>5</v>
      </c>
      <c r="L43" s="37"/>
      <c r="M43" s="37">
        <v>26</v>
      </c>
      <c r="N43" s="37"/>
      <c r="O43" s="37">
        <v>0</v>
      </c>
      <c r="P43" s="37"/>
      <c r="Q43" s="37">
        <v>5391</v>
      </c>
      <c r="R43" s="37"/>
      <c r="S43" s="37">
        <v>549</v>
      </c>
      <c r="T43" s="37"/>
      <c r="U43" s="37">
        <v>56</v>
      </c>
      <c r="V43" s="37"/>
      <c r="W43" s="37">
        <v>3</v>
      </c>
      <c r="X43" s="29"/>
      <c r="Y43" s="37">
        <f t="shared" si="2"/>
        <v>38343</v>
      </c>
      <c r="Z43" s="37"/>
      <c r="AA43" s="37">
        <v>35125</v>
      </c>
    </row>
    <row r="44" spans="1:28" s="5" customFormat="1" ht="13.5" customHeight="1">
      <c r="A44" s="2"/>
      <c r="B44" s="33" t="s">
        <v>165</v>
      </c>
      <c r="C44" s="33"/>
      <c r="D44" s="39"/>
      <c r="E44" s="37">
        <v>1000</v>
      </c>
      <c r="F44" s="37"/>
      <c r="G44" s="37">
        <v>333</v>
      </c>
      <c r="H44" s="28"/>
      <c r="I44" s="37">
        <v>1721</v>
      </c>
      <c r="J44" s="37"/>
      <c r="K44" s="37">
        <v>3</v>
      </c>
      <c r="L44" s="37"/>
      <c r="M44" s="37">
        <v>7</v>
      </c>
      <c r="N44" s="37"/>
      <c r="O44" s="37">
        <v>0</v>
      </c>
      <c r="P44" s="37"/>
      <c r="Q44" s="37">
        <v>3878</v>
      </c>
      <c r="R44" s="37"/>
      <c r="S44" s="37">
        <v>538</v>
      </c>
      <c r="T44" s="37"/>
      <c r="U44" s="37">
        <v>301</v>
      </c>
      <c r="V44" s="37"/>
      <c r="W44" s="37">
        <v>0</v>
      </c>
      <c r="X44" s="33"/>
      <c r="Y44" s="37">
        <f t="shared" si="2"/>
        <v>7781</v>
      </c>
      <c r="Z44" s="37"/>
      <c r="AA44" s="37">
        <v>4327</v>
      </c>
      <c r="AB44" s="2"/>
    </row>
    <row r="45" s="3" customFormat="1" ht="12" customHeight="1">
      <c r="AB45" s="2"/>
    </row>
    <row r="46" spans="2:28" s="20" customFormat="1" ht="15" customHeight="1">
      <c r="B46" s="97" t="s">
        <v>168</v>
      </c>
      <c r="C46" s="11"/>
      <c r="D46" s="98"/>
      <c r="E46" s="98">
        <f>SUM(E47:E56)</f>
        <v>16806</v>
      </c>
      <c r="F46" s="98"/>
      <c r="G46" s="98">
        <f>SUM(G47:G56)</f>
        <v>11857</v>
      </c>
      <c r="H46" s="98"/>
      <c r="I46" s="98">
        <f>SUM(I47:I56)</f>
        <v>17340</v>
      </c>
      <c r="J46" s="98"/>
      <c r="K46" s="98">
        <f>SUM(K47:K56)</f>
        <v>4</v>
      </c>
      <c r="L46" s="98"/>
      <c r="M46" s="98">
        <f>SUM(M47:M56)</f>
        <v>1377</v>
      </c>
      <c r="N46" s="98"/>
      <c r="O46" s="98">
        <f>SUM(O47:O56)</f>
        <v>794</v>
      </c>
      <c r="P46" s="98"/>
      <c r="Q46" s="98">
        <f>SUM(Q47:Q56)</f>
        <v>951</v>
      </c>
      <c r="R46" s="98"/>
      <c r="S46" s="98">
        <f>SUM(S47:S56)</f>
        <v>11910</v>
      </c>
      <c r="T46" s="98"/>
      <c r="U46" s="98">
        <f>SUM(U47:U56)</f>
        <v>1459</v>
      </c>
      <c r="V46" s="98"/>
      <c r="W46" s="98">
        <f>SUM(W47:W56)</f>
        <v>-1441</v>
      </c>
      <c r="X46" s="11"/>
      <c r="Y46" s="98">
        <f>SUM(Y47:Y56)</f>
        <v>61057</v>
      </c>
      <c r="Z46" s="98"/>
      <c r="AA46" s="98">
        <f>SUM(AA47:AA56)</f>
        <v>33821</v>
      </c>
      <c r="AB46" s="2"/>
    </row>
    <row r="47" spans="2:27" ht="13.5" customHeight="1">
      <c r="B47" s="29" t="s">
        <v>156</v>
      </c>
      <c r="C47" s="29"/>
      <c r="D47" s="37"/>
      <c r="E47" s="37">
        <v>2832</v>
      </c>
      <c r="F47" s="37"/>
      <c r="G47" s="37">
        <v>1446</v>
      </c>
      <c r="H47" s="28"/>
      <c r="I47" s="37">
        <v>5094</v>
      </c>
      <c r="J47" s="37"/>
      <c r="K47" s="37">
        <v>3</v>
      </c>
      <c r="L47" s="37"/>
      <c r="M47" s="37">
        <v>82</v>
      </c>
      <c r="N47" s="37"/>
      <c r="O47" s="37">
        <v>793</v>
      </c>
      <c r="P47" s="37"/>
      <c r="Q47" s="37">
        <v>0</v>
      </c>
      <c r="R47" s="103"/>
      <c r="S47" s="37">
        <v>10267</v>
      </c>
      <c r="T47" s="37"/>
      <c r="U47" s="37">
        <v>559</v>
      </c>
      <c r="V47" s="37"/>
      <c r="W47" s="37">
        <v>209</v>
      </c>
      <c r="X47" s="29"/>
      <c r="Y47" s="37">
        <f aca="true" t="shared" si="3" ref="Y47:Y56">SUM(E47:W47)</f>
        <v>21285</v>
      </c>
      <c r="Z47" s="37"/>
      <c r="AA47" s="37">
        <v>7992</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637</v>
      </c>
      <c r="F49" s="37"/>
      <c r="G49" s="37">
        <v>375</v>
      </c>
      <c r="H49" s="28"/>
      <c r="I49" s="37">
        <v>3311</v>
      </c>
      <c r="J49" s="37"/>
      <c r="K49" s="37">
        <v>0</v>
      </c>
      <c r="L49" s="37"/>
      <c r="M49" s="37">
        <v>43</v>
      </c>
      <c r="N49" s="37"/>
      <c r="O49" s="37">
        <v>0</v>
      </c>
      <c r="P49" s="37"/>
      <c r="Q49" s="37">
        <v>0</v>
      </c>
      <c r="R49" s="103"/>
      <c r="S49" s="37">
        <v>17</v>
      </c>
      <c r="T49" s="37"/>
      <c r="U49" s="37">
        <v>1</v>
      </c>
      <c r="V49" s="37"/>
      <c r="W49" s="37">
        <v>1</v>
      </c>
      <c r="X49" s="29"/>
      <c r="Y49" s="37">
        <f t="shared" si="3"/>
        <v>4385</v>
      </c>
      <c r="Z49" s="37"/>
      <c r="AA49" s="37">
        <v>4026</v>
      </c>
    </row>
    <row r="50" spans="2:27" ht="13.5" customHeight="1">
      <c r="B50" s="29" t="s">
        <v>159</v>
      </c>
      <c r="C50" s="29"/>
      <c r="D50" s="37"/>
      <c r="E50" s="37">
        <v>1761</v>
      </c>
      <c r="F50" s="37"/>
      <c r="G50" s="37">
        <v>3187</v>
      </c>
      <c r="H50" s="28"/>
      <c r="I50" s="37">
        <v>1562</v>
      </c>
      <c r="J50" s="37"/>
      <c r="K50" s="37">
        <v>1</v>
      </c>
      <c r="L50" s="37"/>
      <c r="M50" s="37">
        <v>706</v>
      </c>
      <c r="N50" s="37"/>
      <c r="O50" s="37">
        <v>1</v>
      </c>
      <c r="P50" s="37"/>
      <c r="Q50" s="37">
        <v>0</v>
      </c>
      <c r="R50" s="103"/>
      <c r="S50" s="37">
        <v>202</v>
      </c>
      <c r="T50" s="37"/>
      <c r="U50" s="37">
        <v>264</v>
      </c>
      <c r="V50" s="37"/>
      <c r="W50" s="37">
        <v>33</v>
      </c>
      <c r="X50" s="29"/>
      <c r="Y50" s="37">
        <f t="shared" si="3"/>
        <v>7717</v>
      </c>
      <c r="Z50" s="37"/>
      <c r="AA50" s="37">
        <v>3836</v>
      </c>
    </row>
    <row r="51" spans="2:27" ht="13.5" customHeight="1">
      <c r="B51" s="29" t="s">
        <v>160</v>
      </c>
      <c r="C51" s="29"/>
      <c r="D51" s="37"/>
      <c r="E51" s="37">
        <v>4452</v>
      </c>
      <c r="F51" s="37"/>
      <c r="G51" s="37">
        <v>1028</v>
      </c>
      <c r="H51" s="28"/>
      <c r="I51" s="37">
        <v>532</v>
      </c>
      <c r="J51" s="37"/>
      <c r="K51" s="37">
        <v>0</v>
      </c>
      <c r="L51" s="37"/>
      <c r="M51" s="37">
        <v>91</v>
      </c>
      <c r="N51" s="37"/>
      <c r="O51" s="37">
        <v>0</v>
      </c>
      <c r="P51" s="37"/>
      <c r="Q51" s="37">
        <v>0</v>
      </c>
      <c r="R51" s="37"/>
      <c r="S51" s="37">
        <v>42</v>
      </c>
      <c r="T51" s="37"/>
      <c r="U51" s="37">
        <v>64</v>
      </c>
      <c r="V51" s="37"/>
      <c r="W51" s="37">
        <v>54</v>
      </c>
      <c r="X51" s="29"/>
      <c r="Y51" s="37">
        <f t="shared" si="3"/>
        <v>6263</v>
      </c>
      <c r="Z51" s="37"/>
      <c r="AA51" s="37">
        <v>2851</v>
      </c>
    </row>
    <row r="52" spans="2:27" ht="13.5" customHeight="1">
      <c r="B52" s="29" t="s">
        <v>161</v>
      </c>
      <c r="C52" s="29"/>
      <c r="D52" s="37"/>
      <c r="E52" s="37">
        <v>2558</v>
      </c>
      <c r="F52" s="37"/>
      <c r="G52" s="37">
        <v>2586</v>
      </c>
      <c r="H52" s="28"/>
      <c r="I52" s="37">
        <v>1370</v>
      </c>
      <c r="J52" s="37"/>
      <c r="K52" s="37">
        <v>0</v>
      </c>
      <c r="L52" s="37"/>
      <c r="M52" s="37">
        <v>182</v>
      </c>
      <c r="N52" s="37"/>
      <c r="O52" s="37">
        <v>0</v>
      </c>
      <c r="P52" s="37"/>
      <c r="Q52" s="37">
        <v>0</v>
      </c>
      <c r="R52" s="37"/>
      <c r="S52" s="37">
        <v>39</v>
      </c>
      <c r="T52" s="37"/>
      <c r="U52" s="37">
        <v>340</v>
      </c>
      <c r="V52" s="37"/>
      <c r="W52" s="37">
        <v>-1748</v>
      </c>
      <c r="X52" s="29"/>
      <c r="Y52" s="37">
        <f t="shared" si="3"/>
        <v>5327</v>
      </c>
      <c r="Z52" s="37"/>
      <c r="AA52" s="37">
        <v>4250</v>
      </c>
    </row>
    <row r="53" spans="2:27" ht="13.5" customHeight="1">
      <c r="B53" s="29" t="s">
        <v>162</v>
      </c>
      <c r="C53" s="29"/>
      <c r="D53" s="37"/>
      <c r="E53" s="37">
        <v>190</v>
      </c>
      <c r="F53" s="37"/>
      <c r="G53" s="37">
        <v>83</v>
      </c>
      <c r="H53" s="28"/>
      <c r="I53" s="37">
        <v>479</v>
      </c>
      <c r="J53" s="37"/>
      <c r="K53" s="37">
        <v>0</v>
      </c>
      <c r="L53" s="37"/>
      <c r="M53" s="37">
        <v>6</v>
      </c>
      <c r="N53" s="37"/>
      <c r="O53" s="37">
        <v>0</v>
      </c>
      <c r="P53" s="37"/>
      <c r="Q53" s="37">
        <v>0</v>
      </c>
      <c r="R53" s="37"/>
      <c r="S53" s="37">
        <v>25</v>
      </c>
      <c r="T53" s="37"/>
      <c r="U53" s="37">
        <v>3</v>
      </c>
      <c r="V53" s="37"/>
      <c r="W53" s="37">
        <v>2</v>
      </c>
      <c r="X53" s="29"/>
      <c r="Y53" s="37">
        <f t="shared" si="3"/>
        <v>788</v>
      </c>
      <c r="Z53" s="37"/>
      <c r="AA53" s="37">
        <v>695</v>
      </c>
    </row>
    <row r="54" spans="2:27" ht="13.5" customHeight="1">
      <c r="B54" s="29" t="s">
        <v>163</v>
      </c>
      <c r="C54" s="29"/>
      <c r="D54" s="37"/>
      <c r="E54" s="37">
        <v>2365</v>
      </c>
      <c r="F54" s="37"/>
      <c r="G54" s="37">
        <v>2057</v>
      </c>
      <c r="H54" s="28"/>
      <c r="I54" s="37">
        <v>1717</v>
      </c>
      <c r="J54" s="37"/>
      <c r="K54" s="37">
        <v>0</v>
      </c>
      <c r="L54" s="37"/>
      <c r="M54" s="37">
        <v>169</v>
      </c>
      <c r="N54" s="37"/>
      <c r="O54" s="37">
        <v>0</v>
      </c>
      <c r="P54" s="37"/>
      <c r="Q54" s="37">
        <v>19</v>
      </c>
      <c r="R54" s="37"/>
      <c r="S54" s="37">
        <v>719</v>
      </c>
      <c r="T54" s="37"/>
      <c r="U54" s="37">
        <v>146</v>
      </c>
      <c r="V54" s="37"/>
      <c r="W54" s="37">
        <v>5</v>
      </c>
      <c r="X54" s="29"/>
      <c r="Y54" s="37">
        <f t="shared" si="3"/>
        <v>7197</v>
      </c>
      <c r="Z54" s="37"/>
      <c r="AA54" s="37">
        <v>4461</v>
      </c>
    </row>
    <row r="55" spans="2:27" ht="13.5" customHeight="1">
      <c r="B55" s="29" t="s">
        <v>164</v>
      </c>
      <c r="C55" s="29"/>
      <c r="D55" s="37"/>
      <c r="E55" s="37">
        <v>671</v>
      </c>
      <c r="F55" s="37"/>
      <c r="G55" s="37">
        <v>764</v>
      </c>
      <c r="H55" s="28"/>
      <c r="I55" s="37">
        <v>783</v>
      </c>
      <c r="J55" s="37"/>
      <c r="K55" s="37">
        <v>0</v>
      </c>
      <c r="L55" s="37"/>
      <c r="M55" s="37">
        <v>11</v>
      </c>
      <c r="N55" s="37"/>
      <c r="O55" s="37">
        <v>0</v>
      </c>
      <c r="P55" s="37"/>
      <c r="Q55" s="37">
        <v>7</v>
      </c>
      <c r="R55" s="37"/>
      <c r="S55" s="37">
        <v>154</v>
      </c>
      <c r="T55" s="37"/>
      <c r="U55" s="37">
        <v>6</v>
      </c>
      <c r="V55" s="37"/>
      <c r="W55" s="37">
        <v>2</v>
      </c>
      <c r="X55" s="29"/>
      <c r="Y55" s="37">
        <f t="shared" si="3"/>
        <v>2398</v>
      </c>
      <c r="Z55" s="37"/>
      <c r="AA55" s="37">
        <v>1580</v>
      </c>
    </row>
    <row r="56" spans="1:28" s="5" customFormat="1" ht="13.5" customHeight="1">
      <c r="A56" s="2"/>
      <c r="B56" s="33" t="s">
        <v>165</v>
      </c>
      <c r="C56" s="33"/>
      <c r="D56" s="39"/>
      <c r="E56" s="37">
        <v>1340</v>
      </c>
      <c r="F56" s="37"/>
      <c r="G56" s="37">
        <v>331</v>
      </c>
      <c r="H56" s="28"/>
      <c r="I56" s="37">
        <v>2492</v>
      </c>
      <c r="J56" s="37"/>
      <c r="K56" s="37">
        <v>0</v>
      </c>
      <c r="L56" s="37"/>
      <c r="M56" s="37">
        <v>87</v>
      </c>
      <c r="N56" s="37"/>
      <c r="O56" s="37">
        <v>0</v>
      </c>
      <c r="P56" s="37"/>
      <c r="Q56" s="37">
        <v>925</v>
      </c>
      <c r="R56" s="37"/>
      <c r="S56" s="37">
        <v>445</v>
      </c>
      <c r="T56" s="37"/>
      <c r="U56" s="37">
        <v>76</v>
      </c>
      <c r="V56" s="37"/>
      <c r="W56" s="37">
        <v>1</v>
      </c>
      <c r="X56" s="33"/>
      <c r="Y56" s="37">
        <f t="shared" si="3"/>
        <v>5697</v>
      </c>
      <c r="Z56" s="37"/>
      <c r="AA56" s="37">
        <v>4130</v>
      </c>
      <c r="AB56" s="2"/>
    </row>
    <row r="57" s="3" customFormat="1" ht="12" customHeight="1">
      <c r="AB57" s="2"/>
    </row>
    <row r="58" spans="2:28" s="20" customFormat="1" ht="15" customHeight="1">
      <c r="B58" s="97" t="s">
        <v>169</v>
      </c>
      <c r="C58" s="11"/>
      <c r="D58" s="98"/>
      <c r="E58" s="98">
        <f>SUM(E59:E68)</f>
        <v>1338</v>
      </c>
      <c r="F58" s="98"/>
      <c r="G58" s="98">
        <f>SUM(G59:G68)</f>
        <v>426</v>
      </c>
      <c r="H58" s="98"/>
      <c r="I58" s="98">
        <f>SUM(I59:I68)</f>
        <v>2295</v>
      </c>
      <c r="J58" s="98"/>
      <c r="K58" s="98">
        <f>SUM(K59:K68)</f>
        <v>13</v>
      </c>
      <c r="L58" s="98"/>
      <c r="M58" s="98">
        <f>SUM(M59:M68)</f>
        <v>3315</v>
      </c>
      <c r="N58" s="98"/>
      <c r="O58" s="98">
        <f>SUM(O59:O68)</f>
        <v>3</v>
      </c>
      <c r="P58" s="98"/>
      <c r="Q58" s="98">
        <f>SUM(Q59:Q68)</f>
        <v>100385</v>
      </c>
      <c r="R58" s="98"/>
      <c r="S58" s="98">
        <f>SUM(S59:S68)</f>
        <v>3724</v>
      </c>
      <c r="T58" s="98"/>
      <c r="U58" s="98">
        <f>SUM(U59:U68)</f>
        <v>84</v>
      </c>
      <c r="V58" s="98"/>
      <c r="W58" s="98">
        <f>SUM(W59:W68)</f>
        <v>26</v>
      </c>
      <c r="X58" s="11"/>
      <c r="Y58" s="98">
        <f>SUM(Y59:Y68)</f>
        <v>111609</v>
      </c>
      <c r="Z58" s="98"/>
      <c r="AA58" s="98">
        <f>SUM(AA59:AA68)</f>
        <v>4481</v>
      </c>
      <c r="AB58" s="2"/>
    </row>
    <row r="59" spans="2:27" ht="13.5" customHeight="1">
      <c r="B59" s="29" t="s">
        <v>156</v>
      </c>
      <c r="C59" s="29"/>
      <c r="D59" s="37"/>
      <c r="E59" s="37">
        <v>71</v>
      </c>
      <c r="F59" s="37"/>
      <c r="G59" s="37">
        <v>0</v>
      </c>
      <c r="H59" s="28"/>
      <c r="I59" s="37">
        <v>0</v>
      </c>
      <c r="J59" s="37"/>
      <c r="K59" s="37">
        <v>0</v>
      </c>
      <c r="L59" s="37"/>
      <c r="M59" s="37">
        <v>0</v>
      </c>
      <c r="N59" s="37"/>
      <c r="O59" s="37">
        <v>3</v>
      </c>
      <c r="P59" s="37"/>
      <c r="Q59" s="37">
        <v>0</v>
      </c>
      <c r="R59" s="103"/>
      <c r="S59" s="37">
        <v>3694</v>
      </c>
      <c r="T59" s="37"/>
      <c r="U59" s="37">
        <v>81</v>
      </c>
      <c r="V59" s="37"/>
      <c r="W59" s="37">
        <v>0</v>
      </c>
      <c r="X59" s="29"/>
      <c r="Y59" s="37">
        <f aca="true" t="shared" si="4" ref="Y59:Y68">SUM(E59:W59)</f>
        <v>3849</v>
      </c>
      <c r="Z59" s="37"/>
      <c r="AA59" s="37">
        <v>71</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70</v>
      </c>
      <c r="F62" s="37"/>
      <c r="G62" s="37">
        <v>4</v>
      </c>
      <c r="H62" s="28"/>
      <c r="I62" s="37">
        <v>85</v>
      </c>
      <c r="J62" s="37"/>
      <c r="K62" s="37">
        <v>0</v>
      </c>
      <c r="L62" s="37"/>
      <c r="M62" s="37">
        <v>3315</v>
      </c>
      <c r="N62" s="37"/>
      <c r="O62" s="37">
        <v>0</v>
      </c>
      <c r="P62" s="37"/>
      <c r="Q62" s="37">
        <v>293</v>
      </c>
      <c r="R62" s="103"/>
      <c r="S62" s="37">
        <v>10</v>
      </c>
      <c r="T62" s="37"/>
      <c r="U62" s="37">
        <v>0</v>
      </c>
      <c r="V62" s="37"/>
      <c r="W62" s="37">
        <v>0</v>
      </c>
      <c r="X62" s="29"/>
      <c r="Y62" s="37">
        <f t="shared" si="4"/>
        <v>3777</v>
      </c>
      <c r="Z62" s="37"/>
      <c r="AA62" s="37">
        <v>154</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479</v>
      </c>
      <c r="F65" s="37"/>
      <c r="G65" s="37">
        <v>150</v>
      </c>
      <c r="H65" s="28"/>
      <c r="I65" s="37">
        <v>655</v>
      </c>
      <c r="J65" s="37"/>
      <c r="K65" s="37">
        <v>2</v>
      </c>
      <c r="L65" s="37"/>
      <c r="M65" s="37">
        <v>0</v>
      </c>
      <c r="N65" s="37"/>
      <c r="O65" s="37">
        <v>0</v>
      </c>
      <c r="P65" s="37"/>
      <c r="Q65" s="37">
        <v>480</v>
      </c>
      <c r="R65" s="37"/>
      <c r="S65" s="37">
        <v>2</v>
      </c>
      <c r="T65" s="37"/>
      <c r="U65" s="37">
        <v>0</v>
      </c>
      <c r="V65" s="37"/>
      <c r="W65" s="37">
        <v>2</v>
      </c>
      <c r="X65" s="29"/>
      <c r="Y65" s="37">
        <f t="shared" si="4"/>
        <v>1770</v>
      </c>
      <c r="Z65" s="37"/>
      <c r="AA65" s="37">
        <v>1680</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5</v>
      </c>
      <c r="F67" s="37"/>
      <c r="G67" s="37">
        <v>3</v>
      </c>
      <c r="H67" s="28"/>
      <c r="I67" s="37">
        <v>8</v>
      </c>
      <c r="J67" s="37"/>
      <c r="K67" s="37">
        <v>0</v>
      </c>
      <c r="L67" s="37"/>
      <c r="M67" s="37">
        <v>0</v>
      </c>
      <c r="N67" s="37"/>
      <c r="O67" s="37">
        <v>0</v>
      </c>
      <c r="P67" s="37"/>
      <c r="Q67" s="37">
        <v>0</v>
      </c>
      <c r="R67" s="37"/>
      <c r="S67" s="37">
        <v>0</v>
      </c>
      <c r="T67" s="37"/>
      <c r="U67" s="37">
        <v>0</v>
      </c>
      <c r="V67" s="37"/>
      <c r="W67" s="37">
        <v>0</v>
      </c>
      <c r="X67" s="29"/>
      <c r="Y67" s="37">
        <f t="shared" si="4"/>
        <v>16</v>
      </c>
      <c r="Z67" s="37"/>
      <c r="AA67" s="37">
        <v>17</v>
      </c>
    </row>
    <row r="68" spans="1:28" s="5" customFormat="1" ht="13.5" customHeight="1">
      <c r="A68" s="2"/>
      <c r="B68" s="33" t="s">
        <v>165</v>
      </c>
      <c r="C68" s="33"/>
      <c r="D68" s="39"/>
      <c r="E68" s="37">
        <v>713</v>
      </c>
      <c r="F68" s="37"/>
      <c r="G68" s="37">
        <v>269</v>
      </c>
      <c r="H68" s="28"/>
      <c r="I68" s="37">
        <v>1547</v>
      </c>
      <c r="J68" s="37"/>
      <c r="K68" s="37">
        <v>11</v>
      </c>
      <c r="L68" s="37"/>
      <c r="M68" s="37">
        <v>0</v>
      </c>
      <c r="N68" s="37"/>
      <c r="O68" s="37">
        <v>0</v>
      </c>
      <c r="P68" s="37"/>
      <c r="Q68" s="37">
        <v>99612</v>
      </c>
      <c r="R68" s="37"/>
      <c r="S68" s="37">
        <v>18</v>
      </c>
      <c r="T68" s="37"/>
      <c r="U68" s="37">
        <v>3</v>
      </c>
      <c r="V68" s="37"/>
      <c r="W68" s="37">
        <v>24</v>
      </c>
      <c r="X68" s="33"/>
      <c r="Y68" s="37">
        <f t="shared" si="4"/>
        <v>102197</v>
      </c>
      <c r="Z68" s="37"/>
      <c r="AA68" s="37">
        <v>2559</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100">
        <f>IF('Table 1'!$B$101="(A)","(A)  Estimación avance","")</f>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AE11:AE20 AC11:AC20 W11:W20 AA11:AA20 M11:M20 E11:E20 G11:G20 I11:I20 K11:K20">
    <cfRule type="cellIs" priority="28"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30"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tables'!B22&amp;"  Expenditure of general government by function (COFOG)"</f>
        <v>Table 9.8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176</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1'!S10</f>
        <v>55342</v>
      </c>
      <c r="F10" s="98"/>
      <c r="G10" s="98">
        <f>'Table 1'!S11</f>
        <v>42587</v>
      </c>
      <c r="H10" s="98"/>
      <c r="I10" s="98">
        <f>'Table 1'!S12</f>
        <v>107835</v>
      </c>
      <c r="J10" s="98"/>
      <c r="K10" s="98">
        <f>'Table 1'!S13</f>
        <v>176</v>
      </c>
      <c r="L10" s="98"/>
      <c r="M10" s="98">
        <f>'Table 1'!S14</f>
        <v>11315</v>
      </c>
      <c r="N10" s="98"/>
      <c r="O10" s="98">
        <f>'Table 1'!S15</f>
        <v>16963</v>
      </c>
      <c r="P10" s="98"/>
      <c r="Q10" s="98">
        <f>'Table 1'!S16+'Table 1'!S18</f>
        <v>148749</v>
      </c>
      <c r="R10" s="98"/>
      <c r="S10" s="98">
        <f>'Table 1'!S19</f>
        <v>15401</v>
      </c>
      <c r="T10" s="98"/>
      <c r="U10" s="98">
        <f>'Table 1'!S20</f>
        <v>14201</v>
      </c>
      <c r="V10" s="98"/>
      <c r="W10" s="98">
        <f>'Table 1'!S21</f>
        <v>394</v>
      </c>
      <c r="X10" s="11"/>
      <c r="Y10" s="98">
        <f>'Table 1'!S9</f>
        <v>412963</v>
      </c>
      <c r="Z10" s="98"/>
      <c r="AA10" s="98">
        <f>SUM(AA11:AA20)</f>
        <v>193059</v>
      </c>
      <c r="AB10" s="2"/>
    </row>
    <row r="11" spans="2:27" ht="13.5" customHeight="1">
      <c r="B11" s="29" t="s">
        <v>156</v>
      </c>
      <c r="C11" s="29"/>
      <c r="D11" s="37"/>
      <c r="E11" s="37">
        <v>7531</v>
      </c>
      <c r="F11" s="37"/>
      <c r="G11" s="37">
        <v>2971</v>
      </c>
      <c r="H11" s="28"/>
      <c r="I11" s="37">
        <v>10423</v>
      </c>
      <c r="J11" s="37"/>
      <c r="K11" s="37">
        <v>37</v>
      </c>
      <c r="L11" s="37"/>
      <c r="M11" s="37">
        <v>158</v>
      </c>
      <c r="N11" s="37"/>
      <c r="O11" s="37">
        <v>16951</v>
      </c>
      <c r="P11" s="37"/>
      <c r="Q11" s="37">
        <v>0</v>
      </c>
      <c r="R11" s="103"/>
      <c r="S11" s="37">
        <v>9477</v>
      </c>
      <c r="T11" s="37"/>
      <c r="U11" s="37">
        <v>740</v>
      </c>
      <c r="V11" s="37"/>
      <c r="W11" s="37">
        <v>128</v>
      </c>
      <c r="X11" s="29"/>
      <c r="Y11" s="37">
        <f aca="true" t="shared" si="0" ref="Y11:Y20">SUM(E11:W11)</f>
        <v>48416</v>
      </c>
      <c r="Z11" s="37"/>
      <c r="AA11" s="37">
        <v>17637</v>
      </c>
    </row>
    <row r="12" spans="2:27" ht="13.5" customHeight="1">
      <c r="B12" s="29" t="s">
        <v>157</v>
      </c>
      <c r="C12" s="29"/>
      <c r="D12" s="37"/>
      <c r="E12" s="37">
        <v>3921</v>
      </c>
      <c r="F12" s="37"/>
      <c r="G12" s="37">
        <v>798</v>
      </c>
      <c r="H12" s="28"/>
      <c r="I12" s="37">
        <v>6105</v>
      </c>
      <c r="J12" s="37"/>
      <c r="K12" s="37">
        <v>4</v>
      </c>
      <c r="L12" s="37"/>
      <c r="M12" s="37">
        <v>1</v>
      </c>
      <c r="N12" s="37"/>
      <c r="O12" s="37">
        <v>4</v>
      </c>
      <c r="P12" s="37"/>
      <c r="Q12" s="37">
        <v>0</v>
      </c>
      <c r="R12" s="103"/>
      <c r="S12" s="37">
        <v>69</v>
      </c>
      <c r="T12" s="37"/>
      <c r="U12" s="37">
        <v>0</v>
      </c>
      <c r="V12" s="37"/>
      <c r="W12" s="37">
        <v>-38</v>
      </c>
      <c r="X12" s="29"/>
      <c r="Y12" s="37">
        <f t="shared" si="0"/>
        <v>10864</v>
      </c>
      <c r="Z12" s="37"/>
      <c r="AA12" s="37">
        <v>10479</v>
      </c>
    </row>
    <row r="13" spans="2:27" ht="13.5" customHeight="1">
      <c r="B13" s="29" t="s">
        <v>158</v>
      </c>
      <c r="C13" s="29"/>
      <c r="D13" s="37"/>
      <c r="E13" s="37">
        <v>3118</v>
      </c>
      <c r="F13" s="37"/>
      <c r="G13" s="37">
        <v>1747</v>
      </c>
      <c r="H13" s="28"/>
      <c r="I13" s="37">
        <v>15213</v>
      </c>
      <c r="J13" s="37"/>
      <c r="K13" s="37">
        <v>9</v>
      </c>
      <c r="L13" s="37"/>
      <c r="M13" s="37">
        <v>83</v>
      </c>
      <c r="N13" s="37"/>
      <c r="O13" s="37">
        <v>0</v>
      </c>
      <c r="P13" s="37"/>
      <c r="Q13" s="37">
        <v>0</v>
      </c>
      <c r="R13" s="103"/>
      <c r="S13" s="37">
        <v>56</v>
      </c>
      <c r="T13" s="37"/>
      <c r="U13" s="37">
        <v>14</v>
      </c>
      <c r="V13" s="37"/>
      <c r="W13" s="37">
        <v>18</v>
      </c>
      <c r="X13" s="29"/>
      <c r="Y13" s="37">
        <f t="shared" si="0"/>
        <v>20258</v>
      </c>
      <c r="Z13" s="37"/>
      <c r="AA13" s="37">
        <v>18628</v>
      </c>
    </row>
    <row r="14" spans="2:27" ht="13.5" customHeight="1">
      <c r="B14" s="29" t="s">
        <v>159</v>
      </c>
      <c r="C14" s="29"/>
      <c r="D14" s="37"/>
      <c r="E14" s="37">
        <v>5758</v>
      </c>
      <c r="F14" s="37"/>
      <c r="G14" s="37">
        <v>18517</v>
      </c>
      <c r="H14" s="28"/>
      <c r="I14" s="37">
        <v>5995</v>
      </c>
      <c r="J14" s="37"/>
      <c r="K14" s="37">
        <v>25</v>
      </c>
      <c r="L14" s="37"/>
      <c r="M14" s="37">
        <v>10131</v>
      </c>
      <c r="N14" s="37"/>
      <c r="O14" s="37">
        <v>3</v>
      </c>
      <c r="P14" s="37"/>
      <c r="Q14" s="37">
        <v>356</v>
      </c>
      <c r="R14" s="103"/>
      <c r="S14" s="37">
        <v>1019</v>
      </c>
      <c r="T14" s="37"/>
      <c r="U14" s="37">
        <v>10638</v>
      </c>
      <c r="V14" s="37"/>
      <c r="W14" s="37">
        <v>869</v>
      </c>
      <c r="X14" s="29"/>
      <c r="Y14" s="37">
        <f t="shared" si="0"/>
        <v>53311</v>
      </c>
      <c r="Z14" s="37"/>
      <c r="AA14" s="37">
        <v>16201</v>
      </c>
    </row>
    <row r="15" spans="2:27" ht="13.5" customHeight="1">
      <c r="B15" s="29" t="s">
        <v>160</v>
      </c>
      <c r="C15" s="29"/>
      <c r="D15" s="37"/>
      <c r="E15" s="37">
        <v>5257</v>
      </c>
      <c r="F15" s="37"/>
      <c r="G15" s="37">
        <v>2796</v>
      </c>
      <c r="H15" s="28"/>
      <c r="I15" s="37">
        <v>1193</v>
      </c>
      <c r="J15" s="37"/>
      <c r="K15" s="37">
        <v>2</v>
      </c>
      <c r="L15" s="37"/>
      <c r="M15" s="37">
        <v>131</v>
      </c>
      <c r="N15" s="37"/>
      <c r="O15" s="37">
        <v>0</v>
      </c>
      <c r="P15" s="37"/>
      <c r="Q15" s="37">
        <v>0</v>
      </c>
      <c r="R15" s="37"/>
      <c r="S15" s="37">
        <v>78</v>
      </c>
      <c r="T15" s="37"/>
      <c r="U15" s="37">
        <v>228</v>
      </c>
      <c r="V15" s="37"/>
      <c r="W15" s="37">
        <v>132</v>
      </c>
      <c r="X15" s="29"/>
      <c r="Y15" s="37">
        <f t="shared" si="0"/>
        <v>9817</v>
      </c>
      <c r="Z15" s="37"/>
      <c r="AA15" s="37">
        <v>4468</v>
      </c>
    </row>
    <row r="16" spans="2:27" ht="13.5" customHeight="1">
      <c r="B16" s="29" t="s">
        <v>161</v>
      </c>
      <c r="C16" s="29"/>
      <c r="D16" s="37"/>
      <c r="E16" s="37">
        <v>2776</v>
      </c>
      <c r="F16" s="37"/>
      <c r="G16" s="37">
        <v>4788</v>
      </c>
      <c r="H16" s="28"/>
      <c r="I16" s="37">
        <v>1675</v>
      </c>
      <c r="J16" s="37"/>
      <c r="K16" s="37">
        <v>24</v>
      </c>
      <c r="L16" s="37"/>
      <c r="M16" s="37">
        <v>212</v>
      </c>
      <c r="N16" s="37"/>
      <c r="O16" s="37">
        <v>5</v>
      </c>
      <c r="P16" s="37"/>
      <c r="Q16" s="37">
        <v>0</v>
      </c>
      <c r="R16" s="37"/>
      <c r="S16" s="37">
        <v>154</v>
      </c>
      <c r="T16" s="37"/>
      <c r="U16" s="37">
        <v>914</v>
      </c>
      <c r="V16" s="37"/>
      <c r="W16" s="37">
        <v>-782</v>
      </c>
      <c r="X16" s="29"/>
      <c r="Y16" s="37">
        <f t="shared" si="0"/>
        <v>9766</v>
      </c>
      <c r="Z16" s="37"/>
      <c r="AA16" s="37">
        <v>5395</v>
      </c>
    </row>
    <row r="17" spans="2:27" ht="13.5" customHeight="1">
      <c r="B17" s="29" t="s">
        <v>162</v>
      </c>
      <c r="C17" s="29"/>
      <c r="D17" s="37"/>
      <c r="E17" s="37">
        <v>12963</v>
      </c>
      <c r="F17" s="37"/>
      <c r="G17" s="37">
        <v>2576</v>
      </c>
      <c r="H17" s="28"/>
      <c r="I17" s="37">
        <v>26023</v>
      </c>
      <c r="J17" s="37"/>
      <c r="K17" s="37">
        <v>29</v>
      </c>
      <c r="L17" s="37"/>
      <c r="M17" s="37">
        <v>20</v>
      </c>
      <c r="N17" s="37"/>
      <c r="O17" s="37">
        <v>0</v>
      </c>
      <c r="P17" s="37"/>
      <c r="Q17" s="37">
        <v>18117</v>
      </c>
      <c r="R17" s="37"/>
      <c r="S17" s="37">
        <v>222</v>
      </c>
      <c r="T17" s="37"/>
      <c r="U17" s="37">
        <v>134</v>
      </c>
      <c r="V17" s="37"/>
      <c r="W17" s="37">
        <v>13</v>
      </c>
      <c r="X17" s="29"/>
      <c r="Y17" s="37">
        <f t="shared" si="0"/>
        <v>60097</v>
      </c>
      <c r="Z17" s="37"/>
      <c r="AA17" s="37">
        <v>56296</v>
      </c>
    </row>
    <row r="18" spans="2:27" ht="13.5" customHeight="1">
      <c r="B18" s="29" t="s">
        <v>163</v>
      </c>
      <c r="C18" s="29"/>
      <c r="D18" s="37"/>
      <c r="E18" s="37">
        <v>6393</v>
      </c>
      <c r="F18" s="37"/>
      <c r="G18" s="37">
        <v>3692</v>
      </c>
      <c r="H18" s="28"/>
      <c r="I18" s="37">
        <v>4037</v>
      </c>
      <c r="J18" s="37"/>
      <c r="K18" s="37">
        <v>18</v>
      </c>
      <c r="L18" s="37"/>
      <c r="M18" s="37">
        <v>431</v>
      </c>
      <c r="N18" s="37"/>
      <c r="O18" s="37">
        <v>0</v>
      </c>
      <c r="P18" s="37"/>
      <c r="Q18" s="37">
        <v>20</v>
      </c>
      <c r="R18" s="37"/>
      <c r="S18" s="37">
        <v>1748</v>
      </c>
      <c r="T18" s="37"/>
      <c r="U18" s="37">
        <v>484</v>
      </c>
      <c r="V18" s="37"/>
      <c r="W18" s="37">
        <v>25</v>
      </c>
      <c r="X18" s="29"/>
      <c r="Y18" s="37">
        <f t="shared" si="0"/>
        <v>16848</v>
      </c>
      <c r="Z18" s="37"/>
      <c r="AA18" s="37">
        <v>9750</v>
      </c>
    </row>
    <row r="19" spans="2:27" ht="13.5" customHeight="1">
      <c r="B19" s="29" t="s">
        <v>164</v>
      </c>
      <c r="C19" s="29"/>
      <c r="D19" s="37"/>
      <c r="E19" s="37">
        <v>4123</v>
      </c>
      <c r="F19" s="37"/>
      <c r="G19" s="37">
        <v>3704</v>
      </c>
      <c r="H19" s="28"/>
      <c r="I19" s="37">
        <v>30776</v>
      </c>
      <c r="J19" s="37"/>
      <c r="K19" s="37">
        <v>9</v>
      </c>
      <c r="L19" s="37"/>
      <c r="M19" s="37">
        <v>56</v>
      </c>
      <c r="N19" s="37"/>
      <c r="O19" s="37">
        <v>0</v>
      </c>
      <c r="P19" s="37"/>
      <c r="Q19" s="37">
        <v>5803</v>
      </c>
      <c r="R19" s="37"/>
      <c r="S19" s="37">
        <v>1543</v>
      </c>
      <c r="T19" s="37"/>
      <c r="U19" s="37">
        <v>78</v>
      </c>
      <c r="V19" s="37"/>
      <c r="W19" s="37">
        <v>17</v>
      </c>
      <c r="X19" s="29"/>
      <c r="Y19" s="37">
        <f t="shared" si="0"/>
        <v>46109</v>
      </c>
      <c r="Z19" s="37"/>
      <c r="AA19" s="37">
        <v>41071</v>
      </c>
    </row>
    <row r="20" spans="1:28" s="5" customFormat="1" ht="13.5" customHeight="1">
      <c r="A20" s="2"/>
      <c r="B20" s="33" t="s">
        <v>165</v>
      </c>
      <c r="C20" s="33"/>
      <c r="D20" s="39"/>
      <c r="E20" s="37">
        <v>3502</v>
      </c>
      <c r="F20" s="37"/>
      <c r="G20" s="37">
        <v>998</v>
      </c>
      <c r="H20" s="28"/>
      <c r="I20" s="37">
        <v>6395</v>
      </c>
      <c r="J20" s="37"/>
      <c r="K20" s="37">
        <v>19</v>
      </c>
      <c r="L20" s="37"/>
      <c r="M20" s="37">
        <v>92</v>
      </c>
      <c r="N20" s="37"/>
      <c r="O20" s="37">
        <v>0</v>
      </c>
      <c r="P20" s="37"/>
      <c r="Q20" s="37">
        <v>124453</v>
      </c>
      <c r="R20" s="37"/>
      <c r="S20" s="37">
        <v>1035</v>
      </c>
      <c r="T20" s="37"/>
      <c r="U20" s="37">
        <v>971</v>
      </c>
      <c r="V20" s="37"/>
      <c r="W20" s="37">
        <v>12</v>
      </c>
      <c r="X20" s="33"/>
      <c r="Y20" s="37">
        <f t="shared" si="0"/>
        <v>137477</v>
      </c>
      <c r="Z20" s="37"/>
      <c r="AA20" s="37">
        <v>13134</v>
      </c>
      <c r="AB20" s="2"/>
    </row>
    <row r="21" s="3" customFormat="1" ht="12" customHeight="1">
      <c r="AB21" s="2"/>
    </row>
    <row r="22" spans="2:28" s="20" customFormat="1" ht="15" customHeight="1">
      <c r="B22" s="97" t="s">
        <v>166</v>
      </c>
      <c r="C22" s="11"/>
      <c r="D22" s="98"/>
      <c r="E22" s="98">
        <f>SUM(E23:E32)</f>
        <v>9934</v>
      </c>
      <c r="F22" s="98"/>
      <c r="G22" s="98">
        <f>SUM(G23:G32)</f>
        <v>11590</v>
      </c>
      <c r="H22" s="98"/>
      <c r="I22" s="98">
        <f>SUM(I23:I32)</f>
        <v>21595</v>
      </c>
      <c r="J22" s="98"/>
      <c r="K22" s="98">
        <f>SUM(K23:K32)</f>
        <v>48</v>
      </c>
      <c r="L22" s="98"/>
      <c r="M22" s="98">
        <f>SUM(M23:M32)</f>
        <v>2392</v>
      </c>
      <c r="N22" s="98"/>
      <c r="O22" s="98">
        <f>SUM(O23:O32)</f>
        <v>14374</v>
      </c>
      <c r="P22" s="98"/>
      <c r="Q22" s="98">
        <f>SUM(Q23:Q32)</f>
        <v>12653</v>
      </c>
      <c r="R22" s="98"/>
      <c r="S22" s="98">
        <f>SUM(S23:S32)</f>
        <v>73950</v>
      </c>
      <c r="T22" s="98"/>
      <c r="U22" s="98">
        <f>SUM(U23:U32)</f>
        <v>11539</v>
      </c>
      <c r="V22" s="98"/>
      <c r="W22" s="98">
        <f>SUM(W23:W32)</f>
        <v>566</v>
      </c>
      <c r="X22" s="11"/>
      <c r="Y22" s="98">
        <f>SUM(Y23:Y32)</f>
        <v>158641</v>
      </c>
      <c r="Z22" s="98"/>
      <c r="AA22" s="98">
        <f>SUM(AA23:AA32)</f>
        <v>35456</v>
      </c>
      <c r="AB22" s="45"/>
    </row>
    <row r="23" spans="2:27" ht="13.5" customHeight="1">
      <c r="B23" s="29" t="s">
        <v>156</v>
      </c>
      <c r="C23" s="29"/>
      <c r="D23" s="37"/>
      <c r="E23" s="37">
        <v>1859</v>
      </c>
      <c r="F23" s="37"/>
      <c r="G23" s="37">
        <v>603</v>
      </c>
      <c r="H23" s="28"/>
      <c r="I23" s="37">
        <v>3359</v>
      </c>
      <c r="J23" s="37"/>
      <c r="K23" s="37">
        <v>11</v>
      </c>
      <c r="L23" s="37"/>
      <c r="M23" s="37">
        <v>5</v>
      </c>
      <c r="N23" s="37"/>
      <c r="O23" s="37">
        <v>14370</v>
      </c>
      <c r="P23" s="37"/>
      <c r="Q23" s="37">
        <v>0</v>
      </c>
      <c r="R23" s="103"/>
      <c r="S23" s="37">
        <v>72018</v>
      </c>
      <c r="T23" s="37"/>
      <c r="U23" s="37">
        <v>4763</v>
      </c>
      <c r="V23" s="37"/>
      <c r="W23" s="37">
        <v>3</v>
      </c>
      <c r="X23" s="29"/>
      <c r="Y23" s="37">
        <f aca="true" t="shared" si="1" ref="Y23:Y32">SUM(E23:W23)</f>
        <v>96991</v>
      </c>
      <c r="Z23" s="37"/>
      <c r="AA23" s="37">
        <v>4821</v>
      </c>
    </row>
    <row r="24" spans="2:27" ht="13.5" customHeight="1">
      <c r="B24" s="29" t="s">
        <v>157</v>
      </c>
      <c r="C24" s="29"/>
      <c r="D24" s="37"/>
      <c r="E24" s="37">
        <v>3921</v>
      </c>
      <c r="F24" s="37"/>
      <c r="G24" s="37">
        <v>798</v>
      </c>
      <c r="H24" s="28"/>
      <c r="I24" s="37">
        <v>6105</v>
      </c>
      <c r="J24" s="37"/>
      <c r="K24" s="37">
        <v>4</v>
      </c>
      <c r="L24" s="37"/>
      <c r="M24" s="37">
        <v>1</v>
      </c>
      <c r="N24" s="37"/>
      <c r="O24" s="37">
        <v>4</v>
      </c>
      <c r="P24" s="37"/>
      <c r="Q24" s="37">
        <v>0</v>
      </c>
      <c r="R24" s="103"/>
      <c r="S24" s="37">
        <v>69</v>
      </c>
      <c r="T24" s="37"/>
      <c r="U24" s="37">
        <v>0</v>
      </c>
      <c r="V24" s="37"/>
      <c r="W24" s="37">
        <v>-38</v>
      </c>
      <c r="X24" s="29"/>
      <c r="Y24" s="37">
        <f t="shared" si="1"/>
        <v>10864</v>
      </c>
      <c r="Z24" s="37"/>
      <c r="AA24" s="37">
        <v>10479</v>
      </c>
    </row>
    <row r="25" spans="2:27" ht="13.5" customHeight="1">
      <c r="B25" s="29" t="s">
        <v>158</v>
      </c>
      <c r="C25" s="29"/>
      <c r="D25" s="37"/>
      <c r="E25" s="37">
        <v>1443</v>
      </c>
      <c r="F25" s="37"/>
      <c r="G25" s="37">
        <v>953</v>
      </c>
      <c r="H25" s="28"/>
      <c r="I25" s="37">
        <v>8801</v>
      </c>
      <c r="J25" s="37"/>
      <c r="K25" s="37">
        <v>7</v>
      </c>
      <c r="L25" s="37"/>
      <c r="M25" s="37">
        <v>21</v>
      </c>
      <c r="N25" s="37"/>
      <c r="O25" s="37">
        <v>0</v>
      </c>
      <c r="P25" s="37"/>
      <c r="Q25" s="37">
        <v>0</v>
      </c>
      <c r="R25" s="103"/>
      <c r="S25" s="37">
        <v>22</v>
      </c>
      <c r="T25" s="37"/>
      <c r="U25" s="37">
        <v>9</v>
      </c>
      <c r="V25" s="37"/>
      <c r="W25" s="37">
        <v>6</v>
      </c>
      <c r="X25" s="29"/>
      <c r="Y25" s="37">
        <f t="shared" si="1"/>
        <v>11262</v>
      </c>
      <c r="Z25" s="37"/>
      <c r="AA25" s="37">
        <v>10328</v>
      </c>
    </row>
    <row r="26" spans="2:27" ht="13.5" customHeight="1">
      <c r="B26" s="29" t="s">
        <v>159</v>
      </c>
      <c r="C26" s="29"/>
      <c r="D26" s="37"/>
      <c r="E26" s="37">
        <v>981</v>
      </c>
      <c r="F26" s="37"/>
      <c r="G26" s="37">
        <v>7865</v>
      </c>
      <c r="H26" s="28"/>
      <c r="I26" s="37">
        <v>1240</v>
      </c>
      <c r="J26" s="37"/>
      <c r="K26" s="37">
        <v>9</v>
      </c>
      <c r="L26" s="37"/>
      <c r="M26" s="37">
        <v>2265</v>
      </c>
      <c r="N26" s="37"/>
      <c r="O26" s="37">
        <v>0</v>
      </c>
      <c r="P26" s="37"/>
      <c r="Q26" s="37">
        <v>0</v>
      </c>
      <c r="R26" s="103"/>
      <c r="S26" s="37">
        <v>173</v>
      </c>
      <c r="T26" s="37"/>
      <c r="U26" s="37">
        <v>5736</v>
      </c>
      <c r="V26" s="37"/>
      <c r="W26" s="37">
        <v>542</v>
      </c>
      <c r="X26" s="29"/>
      <c r="Y26" s="37">
        <f t="shared" si="1"/>
        <v>18811</v>
      </c>
      <c r="Z26" s="37"/>
      <c r="AA26" s="37">
        <v>5128</v>
      </c>
    </row>
    <row r="27" spans="2:27" ht="13.5" customHeight="1">
      <c r="B27" s="29" t="s">
        <v>160</v>
      </c>
      <c r="C27" s="29"/>
      <c r="D27" s="37"/>
      <c r="E27" s="37">
        <v>61</v>
      </c>
      <c r="F27" s="37"/>
      <c r="G27" s="37">
        <v>394</v>
      </c>
      <c r="H27" s="28"/>
      <c r="I27" s="37">
        <v>92</v>
      </c>
      <c r="J27" s="37"/>
      <c r="K27" s="37">
        <v>2</v>
      </c>
      <c r="L27" s="37"/>
      <c r="M27" s="37">
        <v>2</v>
      </c>
      <c r="N27" s="37"/>
      <c r="O27" s="37">
        <v>0</v>
      </c>
      <c r="P27" s="37"/>
      <c r="Q27" s="37">
        <v>0</v>
      </c>
      <c r="R27" s="37"/>
      <c r="S27" s="37">
        <v>20</v>
      </c>
      <c r="T27" s="37"/>
      <c r="U27" s="37">
        <v>72</v>
      </c>
      <c r="V27" s="37"/>
      <c r="W27" s="37">
        <v>56</v>
      </c>
      <c r="X27" s="29"/>
      <c r="Y27" s="37">
        <f t="shared" si="1"/>
        <v>699</v>
      </c>
      <c r="Z27" s="37"/>
      <c r="AA27" s="37">
        <v>233</v>
      </c>
    </row>
    <row r="28" spans="2:27" ht="13.5" customHeight="1">
      <c r="B28" s="29" t="s">
        <v>161</v>
      </c>
      <c r="C28" s="29"/>
      <c r="D28" s="37"/>
      <c r="E28" s="37">
        <v>62</v>
      </c>
      <c r="F28" s="37"/>
      <c r="G28" s="37">
        <v>173</v>
      </c>
      <c r="H28" s="28"/>
      <c r="I28" s="37">
        <v>24</v>
      </c>
      <c r="J28" s="37"/>
      <c r="K28" s="37">
        <v>5</v>
      </c>
      <c r="L28" s="37"/>
      <c r="M28" s="37">
        <v>12</v>
      </c>
      <c r="N28" s="37"/>
      <c r="O28" s="37">
        <v>0</v>
      </c>
      <c r="P28" s="37"/>
      <c r="Q28" s="37">
        <v>0</v>
      </c>
      <c r="R28" s="37"/>
      <c r="S28" s="37">
        <v>54</v>
      </c>
      <c r="T28" s="37"/>
      <c r="U28" s="37">
        <v>89</v>
      </c>
      <c r="V28" s="37"/>
      <c r="W28" s="37">
        <v>3</v>
      </c>
      <c r="X28" s="29"/>
      <c r="Y28" s="37">
        <f t="shared" si="1"/>
        <v>422</v>
      </c>
      <c r="Z28" s="37"/>
      <c r="AA28" s="37">
        <v>328</v>
      </c>
    </row>
    <row r="29" spans="2:27" ht="13.5" customHeight="1">
      <c r="B29" s="29" t="s">
        <v>162</v>
      </c>
      <c r="C29" s="29"/>
      <c r="D29" s="37"/>
      <c r="E29" s="37">
        <v>186</v>
      </c>
      <c r="F29" s="37"/>
      <c r="G29" s="37">
        <v>43</v>
      </c>
      <c r="H29" s="28"/>
      <c r="I29" s="37">
        <v>305</v>
      </c>
      <c r="J29" s="37"/>
      <c r="K29" s="37">
        <v>2</v>
      </c>
      <c r="L29" s="37"/>
      <c r="M29" s="37">
        <v>8</v>
      </c>
      <c r="N29" s="37"/>
      <c r="O29" s="37">
        <v>0</v>
      </c>
      <c r="P29" s="37"/>
      <c r="Q29" s="37">
        <v>1726</v>
      </c>
      <c r="R29" s="37"/>
      <c r="S29" s="37">
        <v>36</v>
      </c>
      <c r="T29" s="37"/>
      <c r="U29" s="37">
        <v>114</v>
      </c>
      <c r="V29" s="37"/>
      <c r="W29" s="37">
        <v>2</v>
      </c>
      <c r="X29" s="29"/>
      <c r="Y29" s="37">
        <f t="shared" si="1"/>
        <v>2422</v>
      </c>
      <c r="Z29" s="37"/>
      <c r="AA29" s="37">
        <v>1040</v>
      </c>
    </row>
    <row r="30" spans="2:27" ht="13.5" customHeight="1">
      <c r="B30" s="29" t="s">
        <v>163</v>
      </c>
      <c r="C30" s="29"/>
      <c r="D30" s="37"/>
      <c r="E30" s="37">
        <v>1141</v>
      </c>
      <c r="F30" s="37"/>
      <c r="G30" s="37">
        <v>670</v>
      </c>
      <c r="H30" s="28"/>
      <c r="I30" s="37">
        <v>835</v>
      </c>
      <c r="J30" s="37"/>
      <c r="K30" s="37">
        <v>4</v>
      </c>
      <c r="L30" s="37"/>
      <c r="M30" s="37">
        <v>70</v>
      </c>
      <c r="N30" s="37"/>
      <c r="O30" s="37">
        <v>0</v>
      </c>
      <c r="P30" s="37"/>
      <c r="Q30" s="37">
        <v>0</v>
      </c>
      <c r="R30" s="37"/>
      <c r="S30" s="37">
        <v>509</v>
      </c>
      <c r="T30" s="37"/>
      <c r="U30" s="37">
        <v>39</v>
      </c>
      <c r="V30" s="37"/>
      <c r="W30" s="37">
        <v>-8</v>
      </c>
      <c r="X30" s="29"/>
      <c r="Y30" s="37">
        <f t="shared" si="1"/>
        <v>3260</v>
      </c>
      <c r="Z30" s="37"/>
      <c r="AA30" s="37">
        <v>1298</v>
      </c>
    </row>
    <row r="31" spans="2:28" ht="13.5" customHeight="1">
      <c r="B31" s="29" t="s">
        <v>164</v>
      </c>
      <c r="C31" s="29"/>
      <c r="D31" s="37"/>
      <c r="E31" s="37">
        <v>144</v>
      </c>
      <c r="F31" s="37"/>
      <c r="G31" s="37">
        <v>35</v>
      </c>
      <c r="H31" s="28"/>
      <c r="I31" s="37">
        <v>560</v>
      </c>
      <c r="J31" s="37"/>
      <c r="K31" s="37">
        <v>0</v>
      </c>
      <c r="L31" s="37"/>
      <c r="M31" s="37">
        <v>8</v>
      </c>
      <c r="N31" s="37"/>
      <c r="O31" s="37">
        <v>0</v>
      </c>
      <c r="P31" s="37"/>
      <c r="Q31" s="37">
        <v>35</v>
      </c>
      <c r="R31" s="37"/>
      <c r="S31" s="37">
        <v>809</v>
      </c>
      <c r="T31" s="37"/>
      <c r="U31" s="37">
        <v>21</v>
      </c>
      <c r="V31" s="37"/>
      <c r="W31" s="37">
        <v>0</v>
      </c>
      <c r="X31" s="29"/>
      <c r="Y31" s="37">
        <f t="shared" si="1"/>
        <v>1612</v>
      </c>
      <c r="Z31" s="37"/>
      <c r="AA31" s="37">
        <v>795</v>
      </c>
      <c r="AB31" s="22"/>
    </row>
    <row r="32" spans="1:28" s="5" customFormat="1" ht="13.5" customHeight="1">
      <c r="A32" s="2"/>
      <c r="B32" s="33" t="s">
        <v>165</v>
      </c>
      <c r="C32" s="33"/>
      <c r="D32" s="39"/>
      <c r="E32" s="37">
        <v>136</v>
      </c>
      <c r="F32" s="37"/>
      <c r="G32" s="37">
        <v>56</v>
      </c>
      <c r="H32" s="28"/>
      <c r="I32" s="37">
        <v>274</v>
      </c>
      <c r="J32" s="37"/>
      <c r="K32" s="37">
        <v>4</v>
      </c>
      <c r="L32" s="37"/>
      <c r="M32" s="37">
        <v>0</v>
      </c>
      <c r="N32" s="37"/>
      <c r="O32" s="37">
        <v>0</v>
      </c>
      <c r="P32" s="37"/>
      <c r="Q32" s="37">
        <v>10892</v>
      </c>
      <c r="R32" s="37"/>
      <c r="S32" s="37">
        <v>240</v>
      </c>
      <c r="T32" s="37"/>
      <c r="U32" s="37">
        <v>696</v>
      </c>
      <c r="V32" s="37"/>
      <c r="W32" s="37">
        <v>0</v>
      </c>
      <c r="X32" s="33"/>
      <c r="Y32" s="37">
        <f t="shared" si="1"/>
        <v>12298</v>
      </c>
      <c r="Z32" s="37"/>
      <c r="AA32" s="37">
        <v>1006</v>
      </c>
      <c r="AB32" s="2"/>
    </row>
    <row r="33" s="3" customFormat="1" ht="12" customHeight="1">
      <c r="AB33" s="2"/>
    </row>
    <row r="34" spans="2:28" s="20" customFormat="1" ht="15" customHeight="1">
      <c r="B34" s="97" t="s">
        <v>167</v>
      </c>
      <c r="C34" s="11"/>
      <c r="D34" s="98"/>
      <c r="E34" s="98">
        <f>SUM(E35:E44)</f>
        <v>25319</v>
      </c>
      <c r="F34" s="98"/>
      <c r="G34" s="98">
        <f>SUM(G35:G44)</f>
        <v>16330</v>
      </c>
      <c r="H34" s="98"/>
      <c r="I34" s="98">
        <f>SUM(I35:I44)</f>
        <v>64822</v>
      </c>
      <c r="J34" s="98"/>
      <c r="K34" s="98">
        <f>SUM(K35:K44)</f>
        <v>108</v>
      </c>
      <c r="L34" s="98"/>
      <c r="M34" s="98">
        <f>SUM(M35:M44)</f>
        <v>3580</v>
      </c>
      <c r="N34" s="98"/>
      <c r="O34" s="98">
        <f>SUM(O35:O44)</f>
        <v>2629</v>
      </c>
      <c r="P34" s="98"/>
      <c r="Q34" s="98">
        <f>SUM(Q35:Q44)</f>
        <v>26339</v>
      </c>
      <c r="R34" s="98"/>
      <c r="S34" s="98">
        <f>SUM(S35:S44)</f>
        <v>7748</v>
      </c>
      <c r="T34" s="98"/>
      <c r="U34" s="98">
        <f>SUM(U35:U44)</f>
        <v>9421</v>
      </c>
      <c r="V34" s="98"/>
      <c r="W34" s="98">
        <f>SUM(W35:W44)</f>
        <v>369</v>
      </c>
      <c r="X34" s="11"/>
      <c r="Y34" s="98">
        <f>SUM(Y35:Y44)</f>
        <v>156665</v>
      </c>
      <c r="Z34" s="98"/>
      <c r="AA34" s="98">
        <f>SUM(AA35:AA44)</f>
        <v>115587</v>
      </c>
      <c r="AB34" s="2"/>
    </row>
    <row r="35" spans="2:27" ht="13.5" customHeight="1">
      <c r="B35" s="29" t="s">
        <v>156</v>
      </c>
      <c r="C35" s="29"/>
      <c r="D35" s="37"/>
      <c r="E35" s="37">
        <v>2345</v>
      </c>
      <c r="F35" s="37"/>
      <c r="G35" s="37">
        <v>777</v>
      </c>
      <c r="H35" s="28"/>
      <c r="I35" s="37">
        <v>1501</v>
      </c>
      <c r="J35" s="37"/>
      <c r="K35" s="37">
        <v>24</v>
      </c>
      <c r="L35" s="37"/>
      <c r="M35" s="37">
        <v>54</v>
      </c>
      <c r="N35" s="37"/>
      <c r="O35" s="37">
        <v>2629</v>
      </c>
      <c r="P35" s="37"/>
      <c r="Q35" s="37">
        <v>0</v>
      </c>
      <c r="R35" s="103"/>
      <c r="S35" s="37">
        <v>5597</v>
      </c>
      <c r="T35" s="37"/>
      <c r="U35" s="37">
        <v>3648</v>
      </c>
      <c r="V35" s="37"/>
      <c r="W35" s="37">
        <v>1</v>
      </c>
      <c r="X35" s="29"/>
      <c r="Y35" s="37">
        <f aca="true" t="shared" si="2" ref="Y35:Y44">SUM(E35:W35)</f>
        <v>16576</v>
      </c>
      <c r="Z35" s="37"/>
      <c r="AA35" s="37">
        <v>3974</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998</v>
      </c>
      <c r="F37" s="37"/>
      <c r="G37" s="37">
        <v>382</v>
      </c>
      <c r="H37" s="28"/>
      <c r="I37" s="37">
        <v>2784</v>
      </c>
      <c r="J37" s="37"/>
      <c r="K37" s="37">
        <v>2</v>
      </c>
      <c r="L37" s="37"/>
      <c r="M37" s="37">
        <v>8</v>
      </c>
      <c r="N37" s="37"/>
      <c r="O37" s="37">
        <v>0</v>
      </c>
      <c r="P37" s="37"/>
      <c r="Q37" s="37">
        <v>0</v>
      </c>
      <c r="R37" s="103"/>
      <c r="S37" s="37">
        <v>25</v>
      </c>
      <c r="T37" s="37"/>
      <c r="U37" s="37">
        <v>5</v>
      </c>
      <c r="V37" s="37"/>
      <c r="W37" s="37">
        <v>4</v>
      </c>
      <c r="X37" s="29"/>
      <c r="Y37" s="37">
        <f t="shared" si="2"/>
        <v>4208</v>
      </c>
      <c r="Z37" s="37"/>
      <c r="AA37" s="37">
        <v>3903</v>
      </c>
    </row>
    <row r="38" spans="2:27" ht="13.5" customHeight="1">
      <c r="B38" s="29" t="s">
        <v>159</v>
      </c>
      <c r="C38" s="29"/>
      <c r="D38" s="37"/>
      <c r="E38" s="37">
        <v>2542</v>
      </c>
      <c r="F38" s="37"/>
      <c r="G38" s="37">
        <v>6898</v>
      </c>
      <c r="H38" s="28"/>
      <c r="I38" s="37">
        <v>2902</v>
      </c>
      <c r="J38" s="37"/>
      <c r="K38" s="37">
        <v>15</v>
      </c>
      <c r="L38" s="37"/>
      <c r="M38" s="37">
        <v>3291</v>
      </c>
      <c r="N38" s="37"/>
      <c r="O38" s="37">
        <v>0</v>
      </c>
      <c r="P38" s="37"/>
      <c r="Q38" s="37">
        <v>0</v>
      </c>
      <c r="R38" s="103"/>
      <c r="S38" s="37">
        <v>548</v>
      </c>
      <c r="T38" s="37"/>
      <c r="U38" s="37">
        <v>4426</v>
      </c>
      <c r="V38" s="37"/>
      <c r="W38" s="37">
        <v>243</v>
      </c>
      <c r="X38" s="29"/>
      <c r="Y38" s="37">
        <f t="shared" si="2"/>
        <v>20865</v>
      </c>
      <c r="Z38" s="37"/>
      <c r="AA38" s="37">
        <v>6496</v>
      </c>
    </row>
    <row r="39" spans="2:27" ht="13.5" customHeight="1">
      <c r="B39" s="29" t="s">
        <v>160</v>
      </c>
      <c r="C39" s="29"/>
      <c r="D39" s="37"/>
      <c r="E39" s="37">
        <v>565</v>
      </c>
      <c r="F39" s="37"/>
      <c r="G39" s="37">
        <v>855</v>
      </c>
      <c r="H39" s="28"/>
      <c r="I39" s="37">
        <v>538</v>
      </c>
      <c r="J39" s="37"/>
      <c r="K39" s="37">
        <v>0</v>
      </c>
      <c r="L39" s="37"/>
      <c r="M39" s="37">
        <v>23</v>
      </c>
      <c r="N39" s="37"/>
      <c r="O39" s="37">
        <v>0</v>
      </c>
      <c r="P39" s="37"/>
      <c r="Q39" s="37">
        <v>0</v>
      </c>
      <c r="R39" s="37"/>
      <c r="S39" s="37">
        <v>27</v>
      </c>
      <c r="T39" s="37"/>
      <c r="U39" s="37">
        <v>135</v>
      </c>
      <c r="V39" s="37"/>
      <c r="W39" s="37">
        <v>15</v>
      </c>
      <c r="X39" s="29"/>
      <c r="Y39" s="37">
        <f t="shared" si="2"/>
        <v>2158</v>
      </c>
      <c r="Z39" s="37"/>
      <c r="AA39" s="37">
        <v>1067</v>
      </c>
    </row>
    <row r="40" spans="2:27" ht="13.5" customHeight="1">
      <c r="B40" s="29" t="s">
        <v>161</v>
      </c>
      <c r="C40" s="29"/>
      <c r="D40" s="37"/>
      <c r="E40" s="37">
        <v>273</v>
      </c>
      <c r="F40" s="37"/>
      <c r="G40" s="37">
        <v>1251</v>
      </c>
      <c r="H40" s="28"/>
      <c r="I40" s="37">
        <v>249</v>
      </c>
      <c r="J40" s="37"/>
      <c r="K40" s="37">
        <v>19</v>
      </c>
      <c r="L40" s="37"/>
      <c r="M40" s="37">
        <v>36</v>
      </c>
      <c r="N40" s="37"/>
      <c r="O40" s="37">
        <v>0</v>
      </c>
      <c r="P40" s="37"/>
      <c r="Q40" s="37">
        <v>0</v>
      </c>
      <c r="R40" s="37"/>
      <c r="S40" s="37">
        <v>35</v>
      </c>
      <c r="T40" s="37"/>
      <c r="U40" s="37">
        <v>645</v>
      </c>
      <c r="V40" s="37"/>
      <c r="W40" s="37">
        <v>63</v>
      </c>
      <c r="X40" s="29"/>
      <c r="Y40" s="37">
        <f t="shared" si="2"/>
        <v>2571</v>
      </c>
      <c r="Z40" s="37"/>
      <c r="AA40" s="37">
        <v>999</v>
      </c>
    </row>
    <row r="41" spans="2:27" ht="13.5" customHeight="1">
      <c r="B41" s="29" t="s">
        <v>162</v>
      </c>
      <c r="C41" s="29"/>
      <c r="D41" s="37"/>
      <c r="E41" s="37">
        <v>12127</v>
      </c>
      <c r="F41" s="37"/>
      <c r="G41" s="37">
        <v>2260</v>
      </c>
      <c r="H41" s="28"/>
      <c r="I41" s="37">
        <v>24473</v>
      </c>
      <c r="J41" s="37"/>
      <c r="K41" s="37">
        <v>24</v>
      </c>
      <c r="L41" s="37"/>
      <c r="M41" s="37">
        <v>1</v>
      </c>
      <c r="N41" s="37"/>
      <c r="O41" s="37">
        <v>0</v>
      </c>
      <c r="P41" s="37"/>
      <c r="Q41" s="37">
        <v>15910</v>
      </c>
      <c r="R41" s="37"/>
      <c r="S41" s="37">
        <v>159</v>
      </c>
      <c r="T41" s="37"/>
      <c r="U41" s="37">
        <v>20</v>
      </c>
      <c r="V41" s="37"/>
      <c r="W41" s="37">
        <v>1</v>
      </c>
      <c r="X41" s="29"/>
      <c r="Y41" s="37">
        <f t="shared" si="2"/>
        <v>54975</v>
      </c>
      <c r="Z41" s="37"/>
      <c r="AA41" s="37">
        <v>52758</v>
      </c>
    </row>
    <row r="42" spans="2:27" ht="13.5" customHeight="1">
      <c r="B42" s="29" t="s">
        <v>163</v>
      </c>
      <c r="C42" s="29"/>
      <c r="D42" s="37"/>
      <c r="E42" s="37">
        <v>2164</v>
      </c>
      <c r="F42" s="37"/>
      <c r="G42" s="37">
        <v>779</v>
      </c>
      <c r="H42" s="28"/>
      <c r="I42" s="37">
        <v>1251</v>
      </c>
      <c r="J42" s="37"/>
      <c r="K42" s="37">
        <v>12</v>
      </c>
      <c r="L42" s="37"/>
      <c r="M42" s="37">
        <v>130</v>
      </c>
      <c r="N42" s="37"/>
      <c r="O42" s="37">
        <v>0</v>
      </c>
      <c r="P42" s="37"/>
      <c r="Q42" s="37">
        <v>2</v>
      </c>
      <c r="R42" s="37"/>
      <c r="S42" s="37">
        <v>444</v>
      </c>
      <c r="T42" s="37"/>
      <c r="U42" s="37">
        <v>268</v>
      </c>
      <c r="V42" s="37"/>
      <c r="W42" s="37">
        <v>30</v>
      </c>
      <c r="X42" s="29"/>
      <c r="Y42" s="37">
        <f t="shared" si="2"/>
        <v>5080</v>
      </c>
      <c r="Z42" s="37"/>
      <c r="AA42" s="37">
        <v>3060</v>
      </c>
    </row>
    <row r="43" spans="2:27" ht="13.5" customHeight="1">
      <c r="B43" s="29" t="s">
        <v>164</v>
      </c>
      <c r="C43" s="29"/>
      <c r="D43" s="37"/>
      <c r="E43" s="37">
        <v>3189</v>
      </c>
      <c r="F43" s="37"/>
      <c r="G43" s="37">
        <v>2799</v>
      </c>
      <c r="H43" s="28"/>
      <c r="I43" s="37">
        <v>29279</v>
      </c>
      <c r="J43" s="37"/>
      <c r="K43" s="37">
        <v>9</v>
      </c>
      <c r="L43" s="37"/>
      <c r="M43" s="37">
        <v>20</v>
      </c>
      <c r="N43" s="37"/>
      <c r="O43" s="37">
        <v>0</v>
      </c>
      <c r="P43" s="37"/>
      <c r="Q43" s="37">
        <v>5761</v>
      </c>
      <c r="R43" s="37"/>
      <c r="S43" s="37">
        <v>609</v>
      </c>
      <c r="T43" s="37"/>
      <c r="U43" s="37">
        <v>53</v>
      </c>
      <c r="V43" s="37"/>
      <c r="W43" s="37">
        <v>10</v>
      </c>
      <c r="X43" s="29"/>
      <c r="Y43" s="37">
        <f t="shared" si="2"/>
        <v>41729</v>
      </c>
      <c r="Z43" s="37"/>
      <c r="AA43" s="37">
        <v>38413</v>
      </c>
    </row>
    <row r="44" spans="1:28" s="5" customFormat="1" ht="13.5" customHeight="1">
      <c r="A44" s="2"/>
      <c r="B44" s="33" t="s">
        <v>165</v>
      </c>
      <c r="C44" s="33"/>
      <c r="D44" s="39"/>
      <c r="E44" s="37">
        <v>1116</v>
      </c>
      <c r="F44" s="37"/>
      <c r="G44" s="37">
        <v>329</v>
      </c>
      <c r="H44" s="28"/>
      <c r="I44" s="37">
        <v>1845</v>
      </c>
      <c r="J44" s="37"/>
      <c r="K44" s="37">
        <v>3</v>
      </c>
      <c r="L44" s="37"/>
      <c r="M44" s="37">
        <v>17</v>
      </c>
      <c r="N44" s="37"/>
      <c r="O44" s="37">
        <v>0</v>
      </c>
      <c r="P44" s="37"/>
      <c r="Q44" s="37">
        <v>4666</v>
      </c>
      <c r="R44" s="37"/>
      <c r="S44" s="37">
        <v>304</v>
      </c>
      <c r="T44" s="37"/>
      <c r="U44" s="37">
        <v>221</v>
      </c>
      <c r="V44" s="37"/>
      <c r="W44" s="37">
        <v>2</v>
      </c>
      <c r="X44" s="33"/>
      <c r="Y44" s="37">
        <f t="shared" si="2"/>
        <v>8503</v>
      </c>
      <c r="Z44" s="37"/>
      <c r="AA44" s="37">
        <v>4917</v>
      </c>
      <c r="AB44" s="2"/>
    </row>
    <row r="45" s="3" customFormat="1" ht="12" customHeight="1">
      <c r="AB45" s="2"/>
    </row>
    <row r="46" spans="2:28" s="20" customFormat="1" ht="15" customHeight="1">
      <c r="B46" s="97" t="s">
        <v>168</v>
      </c>
      <c r="C46" s="11"/>
      <c r="D46" s="98"/>
      <c r="E46" s="98">
        <f>SUM(E47:E56)</f>
        <v>18684</v>
      </c>
      <c r="F46" s="98"/>
      <c r="G46" s="98">
        <f>SUM(G47:G56)</f>
        <v>14227</v>
      </c>
      <c r="H46" s="98"/>
      <c r="I46" s="98">
        <f>SUM(I47:I56)</f>
        <v>18989</v>
      </c>
      <c r="J46" s="98"/>
      <c r="K46" s="98">
        <f>SUM(K47:K56)</f>
        <v>5</v>
      </c>
      <c r="L46" s="98"/>
      <c r="M46" s="98">
        <f>SUM(M47:M56)</f>
        <v>1501</v>
      </c>
      <c r="N46" s="98"/>
      <c r="O46" s="98">
        <f>SUM(O47:O56)</f>
        <v>1153</v>
      </c>
      <c r="P46" s="98"/>
      <c r="Q46" s="98">
        <f>SUM(Q47:Q56)</f>
        <v>1071</v>
      </c>
      <c r="R46" s="98"/>
      <c r="S46" s="98">
        <f>SUM(S47:S56)</f>
        <v>13162</v>
      </c>
      <c r="T46" s="98"/>
      <c r="U46" s="98">
        <f>SUM(U47:U56)</f>
        <v>1337</v>
      </c>
      <c r="V46" s="98"/>
      <c r="W46" s="98">
        <f>SUM(W47:W56)</f>
        <v>-560</v>
      </c>
      <c r="X46" s="11"/>
      <c r="Y46" s="98">
        <f>SUM(Y47:Y56)</f>
        <v>69569</v>
      </c>
      <c r="Z46" s="98"/>
      <c r="AA46" s="98">
        <f>SUM(AA47:AA56)</f>
        <v>37281</v>
      </c>
      <c r="AB46" s="2"/>
    </row>
    <row r="47" spans="2:27" ht="13.5" customHeight="1">
      <c r="B47" s="29" t="s">
        <v>156</v>
      </c>
      <c r="C47" s="29"/>
      <c r="D47" s="37"/>
      <c r="E47" s="37">
        <v>3223</v>
      </c>
      <c r="F47" s="37"/>
      <c r="G47" s="37">
        <v>1591</v>
      </c>
      <c r="H47" s="28"/>
      <c r="I47" s="37">
        <v>5563</v>
      </c>
      <c r="J47" s="37"/>
      <c r="K47" s="37">
        <v>2</v>
      </c>
      <c r="L47" s="37"/>
      <c r="M47" s="37">
        <v>99</v>
      </c>
      <c r="N47" s="37"/>
      <c r="O47" s="37">
        <v>1145</v>
      </c>
      <c r="P47" s="37"/>
      <c r="Q47" s="37">
        <v>0</v>
      </c>
      <c r="R47" s="103"/>
      <c r="S47" s="37">
        <v>11352</v>
      </c>
      <c r="T47" s="37"/>
      <c r="U47" s="37">
        <v>428</v>
      </c>
      <c r="V47" s="37"/>
      <c r="W47" s="37">
        <v>124</v>
      </c>
      <c r="X47" s="29"/>
      <c r="Y47" s="37">
        <f aca="true" t="shared" si="3" ref="Y47:Y56">SUM(E47:W47)</f>
        <v>23527</v>
      </c>
      <c r="Z47" s="37"/>
      <c r="AA47" s="37">
        <v>8738</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677</v>
      </c>
      <c r="F49" s="37"/>
      <c r="G49" s="37">
        <v>412</v>
      </c>
      <c r="H49" s="28"/>
      <c r="I49" s="37">
        <v>3628</v>
      </c>
      <c r="J49" s="37"/>
      <c r="K49" s="37">
        <v>0</v>
      </c>
      <c r="L49" s="37"/>
      <c r="M49" s="37">
        <v>54</v>
      </c>
      <c r="N49" s="37"/>
      <c r="O49" s="37">
        <v>0</v>
      </c>
      <c r="P49" s="37"/>
      <c r="Q49" s="37">
        <v>0</v>
      </c>
      <c r="R49" s="103"/>
      <c r="S49" s="37">
        <v>9</v>
      </c>
      <c r="T49" s="37"/>
      <c r="U49" s="37">
        <v>0</v>
      </c>
      <c r="V49" s="37"/>
      <c r="W49" s="37">
        <v>8</v>
      </c>
      <c r="X49" s="29"/>
      <c r="Y49" s="37">
        <f t="shared" si="3"/>
        <v>4788</v>
      </c>
      <c r="Z49" s="37"/>
      <c r="AA49" s="37">
        <v>4397</v>
      </c>
    </row>
    <row r="50" spans="2:27" ht="13.5" customHeight="1">
      <c r="B50" s="29" t="s">
        <v>159</v>
      </c>
      <c r="C50" s="29"/>
      <c r="D50" s="37"/>
      <c r="E50" s="37">
        <v>2170</v>
      </c>
      <c r="F50" s="37"/>
      <c r="G50" s="37">
        <v>3749</v>
      </c>
      <c r="H50" s="28"/>
      <c r="I50" s="37">
        <v>1759</v>
      </c>
      <c r="J50" s="37"/>
      <c r="K50" s="37">
        <v>1</v>
      </c>
      <c r="L50" s="37"/>
      <c r="M50" s="37">
        <v>733</v>
      </c>
      <c r="N50" s="37"/>
      <c r="O50" s="37">
        <v>3</v>
      </c>
      <c r="P50" s="37"/>
      <c r="Q50" s="37">
        <v>0</v>
      </c>
      <c r="R50" s="103"/>
      <c r="S50" s="37">
        <v>286</v>
      </c>
      <c r="T50" s="37"/>
      <c r="U50" s="37">
        <v>476</v>
      </c>
      <c r="V50" s="37"/>
      <c r="W50" s="37">
        <v>84</v>
      </c>
      <c r="X50" s="29"/>
      <c r="Y50" s="37">
        <f t="shared" si="3"/>
        <v>9261</v>
      </c>
      <c r="Z50" s="37"/>
      <c r="AA50" s="37">
        <v>4412</v>
      </c>
    </row>
    <row r="51" spans="2:27" ht="13.5" customHeight="1">
      <c r="B51" s="29" t="s">
        <v>160</v>
      </c>
      <c r="C51" s="29"/>
      <c r="D51" s="37"/>
      <c r="E51" s="37">
        <v>4631</v>
      </c>
      <c r="F51" s="37"/>
      <c r="G51" s="37">
        <v>1547</v>
      </c>
      <c r="H51" s="28"/>
      <c r="I51" s="37">
        <v>563</v>
      </c>
      <c r="J51" s="37"/>
      <c r="K51" s="37">
        <v>0</v>
      </c>
      <c r="L51" s="37"/>
      <c r="M51" s="37">
        <v>106</v>
      </c>
      <c r="N51" s="37"/>
      <c r="O51" s="37">
        <v>0</v>
      </c>
      <c r="P51" s="37"/>
      <c r="Q51" s="37">
        <v>0</v>
      </c>
      <c r="R51" s="37"/>
      <c r="S51" s="37">
        <v>31</v>
      </c>
      <c r="T51" s="37"/>
      <c r="U51" s="37">
        <v>21</v>
      </c>
      <c r="V51" s="37"/>
      <c r="W51" s="37">
        <v>61</v>
      </c>
      <c r="X51" s="29"/>
      <c r="Y51" s="37">
        <f t="shared" si="3"/>
        <v>6960</v>
      </c>
      <c r="Z51" s="37"/>
      <c r="AA51" s="37">
        <v>3168</v>
      </c>
    </row>
    <row r="52" spans="2:27" ht="13.5" customHeight="1">
      <c r="B52" s="29" t="s">
        <v>161</v>
      </c>
      <c r="C52" s="29"/>
      <c r="D52" s="37"/>
      <c r="E52" s="37">
        <v>2441</v>
      </c>
      <c r="F52" s="37"/>
      <c r="G52" s="37">
        <v>3364</v>
      </c>
      <c r="H52" s="28"/>
      <c r="I52" s="37">
        <v>1402</v>
      </c>
      <c r="J52" s="37"/>
      <c r="K52" s="37">
        <v>0</v>
      </c>
      <c r="L52" s="37"/>
      <c r="M52" s="37">
        <v>164</v>
      </c>
      <c r="N52" s="37"/>
      <c r="O52" s="37">
        <v>5</v>
      </c>
      <c r="P52" s="37"/>
      <c r="Q52" s="37">
        <v>0</v>
      </c>
      <c r="R52" s="37"/>
      <c r="S52" s="37">
        <v>65</v>
      </c>
      <c r="T52" s="37"/>
      <c r="U52" s="37">
        <v>180</v>
      </c>
      <c r="V52" s="37"/>
      <c r="W52" s="37">
        <v>-848</v>
      </c>
      <c r="X52" s="29"/>
      <c r="Y52" s="37">
        <f t="shared" si="3"/>
        <v>6773</v>
      </c>
      <c r="Z52" s="37"/>
      <c r="AA52" s="37">
        <v>4068</v>
      </c>
    </row>
    <row r="53" spans="2:27" ht="13.5" customHeight="1">
      <c r="B53" s="29" t="s">
        <v>162</v>
      </c>
      <c r="C53" s="29"/>
      <c r="D53" s="37"/>
      <c r="E53" s="37">
        <v>179</v>
      </c>
      <c r="F53" s="37"/>
      <c r="G53" s="37">
        <v>111</v>
      </c>
      <c r="H53" s="28"/>
      <c r="I53" s="37">
        <v>544</v>
      </c>
      <c r="J53" s="37"/>
      <c r="K53" s="37">
        <v>0</v>
      </c>
      <c r="L53" s="37"/>
      <c r="M53" s="37">
        <v>11</v>
      </c>
      <c r="N53" s="37"/>
      <c r="O53" s="37">
        <v>0</v>
      </c>
      <c r="P53" s="37"/>
      <c r="Q53" s="37">
        <v>0</v>
      </c>
      <c r="R53" s="37"/>
      <c r="S53" s="37">
        <v>24</v>
      </c>
      <c r="T53" s="37"/>
      <c r="U53" s="37">
        <v>0</v>
      </c>
      <c r="V53" s="37"/>
      <c r="W53" s="37">
        <v>1</v>
      </c>
      <c r="X53" s="29"/>
      <c r="Y53" s="37">
        <f t="shared" si="3"/>
        <v>870</v>
      </c>
      <c r="Z53" s="37"/>
      <c r="AA53" s="37">
        <v>772</v>
      </c>
    </row>
    <row r="54" spans="2:27" ht="13.5" customHeight="1">
      <c r="B54" s="29" t="s">
        <v>163</v>
      </c>
      <c r="C54" s="29"/>
      <c r="D54" s="37"/>
      <c r="E54" s="37">
        <v>3088</v>
      </c>
      <c r="F54" s="37"/>
      <c r="G54" s="37">
        <v>2243</v>
      </c>
      <c r="H54" s="28"/>
      <c r="I54" s="37">
        <v>1951</v>
      </c>
      <c r="J54" s="37"/>
      <c r="K54" s="37">
        <v>2</v>
      </c>
      <c r="L54" s="37"/>
      <c r="M54" s="37">
        <v>231</v>
      </c>
      <c r="N54" s="37"/>
      <c r="O54" s="37">
        <v>0</v>
      </c>
      <c r="P54" s="37"/>
      <c r="Q54" s="37">
        <v>18</v>
      </c>
      <c r="R54" s="37"/>
      <c r="S54" s="37">
        <v>795</v>
      </c>
      <c r="T54" s="37"/>
      <c r="U54" s="37">
        <v>177</v>
      </c>
      <c r="V54" s="37"/>
      <c r="W54" s="37">
        <v>3</v>
      </c>
      <c r="X54" s="29"/>
      <c r="Y54" s="37">
        <f t="shared" si="3"/>
        <v>8508</v>
      </c>
      <c r="Z54" s="37"/>
      <c r="AA54" s="37">
        <v>5392</v>
      </c>
    </row>
    <row r="55" spans="2:27" ht="13.5" customHeight="1">
      <c r="B55" s="29" t="s">
        <v>164</v>
      </c>
      <c r="C55" s="29"/>
      <c r="D55" s="37"/>
      <c r="E55" s="37">
        <v>785</v>
      </c>
      <c r="F55" s="37"/>
      <c r="G55" s="37">
        <v>867</v>
      </c>
      <c r="H55" s="28"/>
      <c r="I55" s="37">
        <v>934</v>
      </c>
      <c r="J55" s="37"/>
      <c r="K55" s="37">
        <v>0</v>
      </c>
      <c r="L55" s="37"/>
      <c r="M55" s="37">
        <v>28</v>
      </c>
      <c r="N55" s="37"/>
      <c r="O55" s="37">
        <v>0</v>
      </c>
      <c r="P55" s="37"/>
      <c r="Q55" s="37">
        <v>7</v>
      </c>
      <c r="R55" s="37"/>
      <c r="S55" s="37">
        <v>125</v>
      </c>
      <c r="T55" s="37"/>
      <c r="U55" s="37">
        <v>4</v>
      </c>
      <c r="V55" s="37"/>
      <c r="W55" s="37">
        <v>7</v>
      </c>
      <c r="X55" s="29"/>
      <c r="Y55" s="37">
        <f t="shared" si="3"/>
        <v>2757</v>
      </c>
      <c r="Z55" s="37"/>
      <c r="AA55" s="37">
        <v>1850</v>
      </c>
    </row>
    <row r="56" spans="1:28" s="5" customFormat="1" ht="13.5" customHeight="1">
      <c r="A56" s="2"/>
      <c r="B56" s="33" t="s">
        <v>165</v>
      </c>
      <c r="C56" s="33"/>
      <c r="D56" s="39"/>
      <c r="E56" s="37">
        <v>1490</v>
      </c>
      <c r="F56" s="37"/>
      <c r="G56" s="37">
        <v>343</v>
      </c>
      <c r="H56" s="28"/>
      <c r="I56" s="37">
        <v>2645</v>
      </c>
      <c r="J56" s="37"/>
      <c r="K56" s="37">
        <v>0</v>
      </c>
      <c r="L56" s="37"/>
      <c r="M56" s="37">
        <v>75</v>
      </c>
      <c r="N56" s="37"/>
      <c r="O56" s="37">
        <v>0</v>
      </c>
      <c r="P56" s="37"/>
      <c r="Q56" s="37">
        <v>1046</v>
      </c>
      <c r="R56" s="37"/>
      <c r="S56" s="37">
        <v>475</v>
      </c>
      <c r="T56" s="37"/>
      <c r="U56" s="37">
        <v>51</v>
      </c>
      <c r="V56" s="37"/>
      <c r="W56" s="37">
        <v>0</v>
      </c>
      <c r="X56" s="33"/>
      <c r="Y56" s="37">
        <f t="shared" si="3"/>
        <v>6125</v>
      </c>
      <c r="Z56" s="37"/>
      <c r="AA56" s="37">
        <v>4484</v>
      </c>
      <c r="AB56" s="2"/>
    </row>
    <row r="57" s="3" customFormat="1" ht="12" customHeight="1">
      <c r="AB57" s="2"/>
    </row>
    <row r="58" spans="2:28" s="20" customFormat="1" ht="15" customHeight="1">
      <c r="B58" s="97" t="s">
        <v>169</v>
      </c>
      <c r="C58" s="11"/>
      <c r="D58" s="98"/>
      <c r="E58" s="98">
        <f>SUM(E59:E68)</f>
        <v>1405</v>
      </c>
      <c r="F58" s="98"/>
      <c r="G58" s="98">
        <f>SUM(G59:G68)</f>
        <v>440</v>
      </c>
      <c r="H58" s="98"/>
      <c r="I58" s="98">
        <f>SUM(I59:I68)</f>
        <v>2429</v>
      </c>
      <c r="J58" s="98"/>
      <c r="K58" s="98">
        <f>SUM(K59:K68)</f>
        <v>15</v>
      </c>
      <c r="L58" s="98"/>
      <c r="M58" s="98">
        <f>SUM(M59:M68)</f>
        <v>3842</v>
      </c>
      <c r="N58" s="98"/>
      <c r="O58" s="98">
        <f>SUM(O59:O68)</f>
        <v>3</v>
      </c>
      <c r="P58" s="98"/>
      <c r="Q58" s="98">
        <f>SUM(Q59:Q68)</f>
        <v>108686</v>
      </c>
      <c r="R58" s="98"/>
      <c r="S58" s="98">
        <f>SUM(S59:S68)</f>
        <v>4069</v>
      </c>
      <c r="T58" s="98"/>
      <c r="U58" s="98">
        <f>SUM(U59:U68)</f>
        <v>48</v>
      </c>
      <c r="V58" s="98"/>
      <c r="W58" s="98">
        <f>SUM(W59:W68)</f>
        <v>19</v>
      </c>
      <c r="X58" s="11"/>
      <c r="Y58" s="98">
        <f>SUM(Y59:Y68)</f>
        <v>120956</v>
      </c>
      <c r="Z58" s="98"/>
      <c r="AA58" s="98">
        <f>SUM(AA59:AA68)</f>
        <v>4735</v>
      </c>
      <c r="AB58" s="2"/>
    </row>
    <row r="59" spans="2:27" ht="13.5" customHeight="1">
      <c r="B59" s="29" t="s">
        <v>156</v>
      </c>
      <c r="C59" s="29"/>
      <c r="D59" s="37"/>
      <c r="E59" s="37">
        <v>104</v>
      </c>
      <c r="F59" s="37"/>
      <c r="G59" s="37">
        <v>0</v>
      </c>
      <c r="H59" s="28"/>
      <c r="I59" s="37">
        <v>0</v>
      </c>
      <c r="J59" s="37"/>
      <c r="K59" s="37">
        <v>0</v>
      </c>
      <c r="L59" s="37"/>
      <c r="M59" s="37">
        <v>0</v>
      </c>
      <c r="N59" s="37"/>
      <c r="O59" s="37">
        <v>3</v>
      </c>
      <c r="P59" s="37"/>
      <c r="Q59" s="37">
        <v>0</v>
      </c>
      <c r="R59" s="103"/>
      <c r="S59" s="37">
        <v>4038</v>
      </c>
      <c r="T59" s="37"/>
      <c r="U59" s="37">
        <v>45</v>
      </c>
      <c r="V59" s="37"/>
      <c r="W59" s="37">
        <v>0</v>
      </c>
      <c r="X59" s="29"/>
      <c r="Y59" s="37">
        <f aca="true" t="shared" si="4" ref="Y59:Y68">SUM(E59:W59)</f>
        <v>4190</v>
      </c>
      <c r="Z59" s="37"/>
      <c r="AA59" s="37">
        <v>104</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65</v>
      </c>
      <c r="F62" s="37"/>
      <c r="G62" s="37">
        <v>5</v>
      </c>
      <c r="H62" s="28"/>
      <c r="I62" s="37">
        <v>94</v>
      </c>
      <c r="J62" s="37"/>
      <c r="K62" s="37">
        <v>0</v>
      </c>
      <c r="L62" s="37"/>
      <c r="M62" s="37">
        <v>3842</v>
      </c>
      <c r="N62" s="37"/>
      <c r="O62" s="37">
        <v>0</v>
      </c>
      <c r="P62" s="37"/>
      <c r="Q62" s="37">
        <v>356</v>
      </c>
      <c r="R62" s="103"/>
      <c r="S62" s="37">
        <v>12</v>
      </c>
      <c r="T62" s="37"/>
      <c r="U62" s="37">
        <v>0</v>
      </c>
      <c r="V62" s="37"/>
      <c r="W62" s="37">
        <v>0</v>
      </c>
      <c r="X62" s="29"/>
      <c r="Y62" s="37">
        <f t="shared" si="4"/>
        <v>4374</v>
      </c>
      <c r="Z62" s="37"/>
      <c r="AA62" s="37">
        <v>165</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471</v>
      </c>
      <c r="F65" s="37"/>
      <c r="G65" s="37">
        <v>162</v>
      </c>
      <c r="H65" s="28"/>
      <c r="I65" s="37">
        <v>701</v>
      </c>
      <c r="J65" s="37"/>
      <c r="K65" s="37">
        <v>3</v>
      </c>
      <c r="L65" s="37"/>
      <c r="M65" s="37">
        <v>0</v>
      </c>
      <c r="N65" s="37"/>
      <c r="O65" s="37">
        <v>0</v>
      </c>
      <c r="P65" s="37"/>
      <c r="Q65" s="37">
        <v>481</v>
      </c>
      <c r="R65" s="37"/>
      <c r="S65" s="37">
        <v>3</v>
      </c>
      <c r="T65" s="37"/>
      <c r="U65" s="37">
        <v>0</v>
      </c>
      <c r="V65" s="37"/>
      <c r="W65" s="37">
        <v>9</v>
      </c>
      <c r="X65" s="29"/>
      <c r="Y65" s="37">
        <f t="shared" si="4"/>
        <v>1830</v>
      </c>
      <c r="Z65" s="37"/>
      <c r="AA65" s="37">
        <v>1726</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5</v>
      </c>
      <c r="F67" s="37"/>
      <c r="G67" s="37">
        <v>3</v>
      </c>
      <c r="H67" s="28"/>
      <c r="I67" s="37">
        <v>3</v>
      </c>
      <c r="J67" s="37"/>
      <c r="K67" s="37">
        <v>0</v>
      </c>
      <c r="L67" s="37"/>
      <c r="M67" s="37">
        <v>0</v>
      </c>
      <c r="N67" s="37"/>
      <c r="O67" s="37">
        <v>0</v>
      </c>
      <c r="P67" s="37"/>
      <c r="Q67" s="37">
        <v>0</v>
      </c>
      <c r="R67" s="37"/>
      <c r="S67" s="37">
        <v>0</v>
      </c>
      <c r="T67" s="37"/>
      <c r="U67" s="37">
        <v>0</v>
      </c>
      <c r="V67" s="37"/>
      <c r="W67" s="37">
        <v>0</v>
      </c>
      <c r="X67" s="29"/>
      <c r="Y67" s="37">
        <f t="shared" si="4"/>
        <v>11</v>
      </c>
      <c r="Z67" s="37"/>
      <c r="AA67" s="37">
        <v>13</v>
      </c>
    </row>
    <row r="68" spans="1:28" s="5" customFormat="1" ht="13.5" customHeight="1">
      <c r="A68" s="2"/>
      <c r="B68" s="33" t="s">
        <v>165</v>
      </c>
      <c r="C68" s="33"/>
      <c r="D68" s="39"/>
      <c r="E68" s="37">
        <v>760</v>
      </c>
      <c r="F68" s="37"/>
      <c r="G68" s="37">
        <v>270</v>
      </c>
      <c r="H68" s="28"/>
      <c r="I68" s="37">
        <v>1631</v>
      </c>
      <c r="J68" s="37"/>
      <c r="K68" s="37">
        <v>12</v>
      </c>
      <c r="L68" s="37"/>
      <c r="M68" s="37">
        <v>0</v>
      </c>
      <c r="N68" s="37"/>
      <c r="O68" s="37">
        <v>0</v>
      </c>
      <c r="P68" s="37"/>
      <c r="Q68" s="37">
        <v>107849</v>
      </c>
      <c r="R68" s="37"/>
      <c r="S68" s="37">
        <v>16</v>
      </c>
      <c r="T68" s="37"/>
      <c r="U68" s="37">
        <v>3</v>
      </c>
      <c r="V68" s="37"/>
      <c r="W68" s="37">
        <v>10</v>
      </c>
      <c r="X68" s="33"/>
      <c r="Y68" s="37">
        <f t="shared" si="4"/>
        <v>110551</v>
      </c>
      <c r="Z68" s="37"/>
      <c r="AA68" s="37">
        <v>2727</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100">
        <f>IF('Table 1'!$B$101="(A)","(A)  Estimación avance","")</f>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AE11:AE20 AC11:AC20 W11:W20 AA11:AA20 M11:M20 E11:E20 G11:G20 I11:I20 K11:K20">
    <cfRule type="cellIs" priority="28"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30"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tables'!B23&amp;"  Expenditure of general government by function (COFOG)"</f>
        <v>Table 9.9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177</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1'!U10</f>
        <v>60185</v>
      </c>
      <c r="F10" s="98"/>
      <c r="G10" s="98">
        <f>'Table 1'!U11</f>
        <v>43646</v>
      </c>
      <c r="H10" s="98"/>
      <c r="I10" s="98">
        <f>'Table 1'!U12</f>
        <v>118514</v>
      </c>
      <c r="J10" s="98"/>
      <c r="K10" s="98">
        <f>'Table 1'!U13</f>
        <v>215</v>
      </c>
      <c r="L10" s="98"/>
      <c r="M10" s="98">
        <f>'Table 1'!U14</f>
        <v>11896</v>
      </c>
      <c r="N10" s="98"/>
      <c r="O10" s="98">
        <f>'Table 1'!U15</f>
        <v>17411</v>
      </c>
      <c r="P10" s="98"/>
      <c r="Q10" s="98">
        <f>'Table 1'!U16+'Table 1'!U18</f>
        <v>165181</v>
      </c>
      <c r="R10" s="98"/>
      <c r="S10" s="98">
        <f>'Table 1'!U19</f>
        <v>17976</v>
      </c>
      <c r="T10" s="98"/>
      <c r="U10" s="98">
        <f>'Table 1'!U20</f>
        <v>14387</v>
      </c>
      <c r="V10" s="98"/>
      <c r="W10" s="98">
        <f>'Table 1'!U21</f>
        <v>1537</v>
      </c>
      <c r="X10" s="11"/>
      <c r="Y10" s="98">
        <f>'Table 1'!U9</f>
        <v>450948</v>
      </c>
      <c r="Z10" s="98"/>
      <c r="AA10" s="98">
        <f>SUM(AA11:AA20)</f>
        <v>212003</v>
      </c>
      <c r="AB10" s="2"/>
    </row>
    <row r="11" spans="2:27" ht="13.5" customHeight="1">
      <c r="B11" s="29" t="s">
        <v>156</v>
      </c>
      <c r="C11" s="29"/>
      <c r="D11" s="37"/>
      <c r="E11" s="37">
        <v>8169</v>
      </c>
      <c r="F11" s="37"/>
      <c r="G11" s="37">
        <v>2372</v>
      </c>
      <c r="H11" s="28"/>
      <c r="I11" s="37">
        <v>11627</v>
      </c>
      <c r="J11" s="37"/>
      <c r="K11" s="37">
        <v>47</v>
      </c>
      <c r="L11" s="37"/>
      <c r="M11" s="37">
        <v>184</v>
      </c>
      <c r="N11" s="37"/>
      <c r="O11" s="37">
        <v>17401</v>
      </c>
      <c r="P11" s="37"/>
      <c r="Q11" s="37">
        <v>0</v>
      </c>
      <c r="R11" s="103"/>
      <c r="S11" s="37">
        <v>11183</v>
      </c>
      <c r="T11" s="37"/>
      <c r="U11" s="37">
        <v>672</v>
      </c>
      <c r="V11" s="37"/>
      <c r="W11" s="37">
        <v>74</v>
      </c>
      <c r="X11" s="29"/>
      <c r="Y11" s="37">
        <f aca="true" t="shared" si="0" ref="Y11:Y20">SUM(E11:W11)</f>
        <v>51729</v>
      </c>
      <c r="Z11" s="37"/>
      <c r="AA11" s="37">
        <v>19852</v>
      </c>
    </row>
    <row r="12" spans="2:27" ht="13.5" customHeight="1">
      <c r="B12" s="29" t="s">
        <v>157</v>
      </c>
      <c r="C12" s="29"/>
      <c r="D12" s="37"/>
      <c r="E12" s="37">
        <v>4114</v>
      </c>
      <c r="F12" s="37"/>
      <c r="G12" s="37">
        <v>761</v>
      </c>
      <c r="H12" s="28"/>
      <c r="I12" s="37">
        <v>6393</v>
      </c>
      <c r="J12" s="37"/>
      <c r="K12" s="37">
        <v>4</v>
      </c>
      <c r="L12" s="37"/>
      <c r="M12" s="37">
        <v>0</v>
      </c>
      <c r="N12" s="37"/>
      <c r="O12" s="37">
        <v>4</v>
      </c>
      <c r="P12" s="37"/>
      <c r="Q12" s="37">
        <v>0</v>
      </c>
      <c r="R12" s="103"/>
      <c r="S12" s="37">
        <v>84</v>
      </c>
      <c r="T12" s="37"/>
      <c r="U12" s="37">
        <v>0</v>
      </c>
      <c r="V12" s="37"/>
      <c r="W12" s="37">
        <v>-63</v>
      </c>
      <c r="X12" s="29"/>
      <c r="Y12" s="37">
        <f t="shared" si="0"/>
        <v>11297</v>
      </c>
      <c r="Z12" s="37"/>
      <c r="AA12" s="37">
        <v>10984</v>
      </c>
    </row>
    <row r="13" spans="2:27" ht="13.5" customHeight="1">
      <c r="B13" s="29" t="s">
        <v>158</v>
      </c>
      <c r="C13" s="29"/>
      <c r="D13" s="37"/>
      <c r="E13" s="37">
        <v>3527</v>
      </c>
      <c r="F13" s="37"/>
      <c r="G13" s="37">
        <v>1636</v>
      </c>
      <c r="H13" s="28"/>
      <c r="I13" s="37">
        <v>16614</v>
      </c>
      <c r="J13" s="37"/>
      <c r="K13" s="37">
        <v>9</v>
      </c>
      <c r="L13" s="37"/>
      <c r="M13" s="37">
        <v>156</v>
      </c>
      <c r="N13" s="37"/>
      <c r="O13" s="37">
        <v>0</v>
      </c>
      <c r="P13" s="37"/>
      <c r="Q13" s="37">
        <v>0</v>
      </c>
      <c r="R13" s="103"/>
      <c r="S13" s="37">
        <v>51</v>
      </c>
      <c r="T13" s="37"/>
      <c r="U13" s="37">
        <v>17</v>
      </c>
      <c r="V13" s="37"/>
      <c r="W13" s="37">
        <v>13</v>
      </c>
      <c r="X13" s="29"/>
      <c r="Y13" s="37">
        <f t="shared" si="0"/>
        <v>22023</v>
      </c>
      <c r="Z13" s="37"/>
      <c r="AA13" s="37">
        <v>20462</v>
      </c>
    </row>
    <row r="14" spans="2:27" ht="13.5" customHeight="1">
      <c r="B14" s="29" t="s">
        <v>159</v>
      </c>
      <c r="C14" s="29"/>
      <c r="D14" s="37"/>
      <c r="E14" s="37">
        <v>6487</v>
      </c>
      <c r="F14" s="37"/>
      <c r="G14" s="37">
        <v>20329</v>
      </c>
      <c r="H14" s="28"/>
      <c r="I14" s="37">
        <v>6649</v>
      </c>
      <c r="J14" s="37"/>
      <c r="K14" s="37">
        <v>35</v>
      </c>
      <c r="L14" s="37"/>
      <c r="M14" s="37">
        <v>10594</v>
      </c>
      <c r="N14" s="37"/>
      <c r="O14" s="37">
        <v>1</v>
      </c>
      <c r="P14" s="37"/>
      <c r="Q14" s="37">
        <v>423</v>
      </c>
      <c r="R14" s="103"/>
      <c r="S14" s="37">
        <v>1298</v>
      </c>
      <c r="T14" s="37"/>
      <c r="U14" s="37">
        <v>10447</v>
      </c>
      <c r="V14" s="37"/>
      <c r="W14" s="37">
        <v>922</v>
      </c>
      <c r="X14" s="29"/>
      <c r="Y14" s="37">
        <f t="shared" si="0"/>
        <v>57185</v>
      </c>
      <c r="Z14" s="37"/>
      <c r="AA14" s="37">
        <v>17966</v>
      </c>
    </row>
    <row r="15" spans="2:27" ht="13.5" customHeight="1">
      <c r="B15" s="29" t="s">
        <v>160</v>
      </c>
      <c r="C15" s="29"/>
      <c r="D15" s="37"/>
      <c r="E15" s="37">
        <v>5657</v>
      </c>
      <c r="F15" s="37"/>
      <c r="G15" s="37">
        <v>2172</v>
      </c>
      <c r="H15" s="28"/>
      <c r="I15" s="37">
        <v>1387</v>
      </c>
      <c r="J15" s="37"/>
      <c r="K15" s="37">
        <v>3</v>
      </c>
      <c r="L15" s="37"/>
      <c r="M15" s="37">
        <v>194</v>
      </c>
      <c r="N15" s="37"/>
      <c r="O15" s="37">
        <v>3</v>
      </c>
      <c r="P15" s="37"/>
      <c r="Q15" s="37">
        <v>0</v>
      </c>
      <c r="R15" s="37"/>
      <c r="S15" s="37">
        <v>84</v>
      </c>
      <c r="T15" s="37"/>
      <c r="U15" s="37">
        <v>344</v>
      </c>
      <c r="V15" s="37"/>
      <c r="W15" s="37">
        <v>63</v>
      </c>
      <c r="X15" s="29"/>
      <c r="Y15" s="37">
        <f t="shared" si="0"/>
        <v>9907</v>
      </c>
      <c r="Z15" s="37"/>
      <c r="AA15" s="37">
        <v>4859</v>
      </c>
    </row>
    <row r="16" spans="2:27" ht="13.5" customHeight="1">
      <c r="B16" s="29" t="s">
        <v>161</v>
      </c>
      <c r="C16" s="29"/>
      <c r="D16" s="37"/>
      <c r="E16" s="37">
        <v>2655</v>
      </c>
      <c r="F16" s="37"/>
      <c r="G16" s="37">
        <v>5191</v>
      </c>
      <c r="H16" s="28"/>
      <c r="I16" s="37">
        <v>1820</v>
      </c>
      <c r="J16" s="37"/>
      <c r="K16" s="37">
        <v>31</v>
      </c>
      <c r="L16" s="37"/>
      <c r="M16" s="37">
        <v>180</v>
      </c>
      <c r="N16" s="37"/>
      <c r="O16" s="37">
        <v>1</v>
      </c>
      <c r="P16" s="37"/>
      <c r="Q16" s="37">
        <v>0</v>
      </c>
      <c r="R16" s="37"/>
      <c r="S16" s="37">
        <v>154</v>
      </c>
      <c r="T16" s="37"/>
      <c r="U16" s="37">
        <v>1292</v>
      </c>
      <c r="V16" s="37"/>
      <c r="W16" s="37">
        <v>329</v>
      </c>
      <c r="X16" s="29"/>
      <c r="Y16" s="37">
        <f t="shared" si="0"/>
        <v>11653</v>
      </c>
      <c r="Z16" s="37"/>
      <c r="AA16" s="37">
        <v>5575</v>
      </c>
    </row>
    <row r="17" spans="2:27" ht="13.5" customHeight="1">
      <c r="B17" s="29" t="s">
        <v>162</v>
      </c>
      <c r="C17" s="29"/>
      <c r="D17" s="37"/>
      <c r="E17" s="37">
        <v>13892</v>
      </c>
      <c r="F17" s="37"/>
      <c r="G17" s="37">
        <v>2975</v>
      </c>
      <c r="H17" s="28"/>
      <c r="I17" s="37">
        <v>29349</v>
      </c>
      <c r="J17" s="37"/>
      <c r="K17" s="37">
        <v>39</v>
      </c>
      <c r="L17" s="37"/>
      <c r="M17" s="37">
        <v>22</v>
      </c>
      <c r="N17" s="37"/>
      <c r="O17" s="37">
        <v>0</v>
      </c>
      <c r="P17" s="37"/>
      <c r="Q17" s="37">
        <v>19255</v>
      </c>
      <c r="R17" s="37"/>
      <c r="S17" s="37">
        <v>276</v>
      </c>
      <c r="T17" s="37"/>
      <c r="U17" s="37">
        <v>183</v>
      </c>
      <c r="V17" s="37"/>
      <c r="W17" s="37">
        <v>31</v>
      </c>
      <c r="X17" s="29"/>
      <c r="Y17" s="37">
        <f t="shared" si="0"/>
        <v>66022</v>
      </c>
      <c r="Z17" s="37"/>
      <c r="AA17" s="37">
        <v>61430</v>
      </c>
    </row>
    <row r="18" spans="2:27" ht="13.5" customHeight="1">
      <c r="B18" s="29" t="s">
        <v>163</v>
      </c>
      <c r="C18" s="29"/>
      <c r="D18" s="37"/>
      <c r="E18" s="37">
        <v>7499</v>
      </c>
      <c r="F18" s="37"/>
      <c r="G18" s="37">
        <v>3420</v>
      </c>
      <c r="H18" s="28"/>
      <c r="I18" s="37">
        <v>4280</v>
      </c>
      <c r="J18" s="37"/>
      <c r="K18" s="37">
        <v>23</v>
      </c>
      <c r="L18" s="37"/>
      <c r="M18" s="37">
        <v>406</v>
      </c>
      <c r="N18" s="37"/>
      <c r="O18" s="37">
        <v>1</v>
      </c>
      <c r="P18" s="37"/>
      <c r="Q18" s="37">
        <v>28</v>
      </c>
      <c r="R18" s="37"/>
      <c r="S18" s="37">
        <v>1808</v>
      </c>
      <c r="T18" s="37"/>
      <c r="U18" s="37">
        <v>478</v>
      </c>
      <c r="V18" s="37"/>
      <c r="W18" s="37">
        <v>116</v>
      </c>
      <c r="X18" s="29"/>
      <c r="Y18" s="37">
        <f t="shared" si="0"/>
        <v>18059</v>
      </c>
      <c r="Z18" s="37"/>
      <c r="AA18" s="37">
        <v>11190</v>
      </c>
    </row>
    <row r="19" spans="2:27" ht="13.5" customHeight="1">
      <c r="B19" s="29" t="s">
        <v>164</v>
      </c>
      <c r="C19" s="29"/>
      <c r="D19" s="37"/>
      <c r="E19" s="37">
        <v>4376</v>
      </c>
      <c r="F19" s="37"/>
      <c r="G19" s="37">
        <v>3879</v>
      </c>
      <c r="H19" s="28"/>
      <c r="I19" s="37">
        <v>33434</v>
      </c>
      <c r="J19" s="37"/>
      <c r="K19" s="37">
        <v>6</v>
      </c>
      <c r="L19" s="37"/>
      <c r="M19" s="37">
        <v>58</v>
      </c>
      <c r="N19" s="37"/>
      <c r="O19" s="37">
        <v>0</v>
      </c>
      <c r="P19" s="37"/>
      <c r="Q19" s="37">
        <v>6583</v>
      </c>
      <c r="R19" s="37"/>
      <c r="S19" s="37">
        <v>1687</v>
      </c>
      <c r="T19" s="37"/>
      <c r="U19" s="37">
        <v>91</v>
      </c>
      <c r="V19" s="37"/>
      <c r="W19" s="37">
        <v>36</v>
      </c>
      <c r="X19" s="29"/>
      <c r="Y19" s="37">
        <f t="shared" si="0"/>
        <v>50150</v>
      </c>
      <c r="Z19" s="37"/>
      <c r="AA19" s="37">
        <v>44782</v>
      </c>
    </row>
    <row r="20" spans="1:28" s="5" customFormat="1" ht="13.5" customHeight="1">
      <c r="A20" s="2"/>
      <c r="B20" s="33" t="s">
        <v>165</v>
      </c>
      <c r="C20" s="33"/>
      <c r="D20" s="39"/>
      <c r="E20" s="37">
        <v>3809</v>
      </c>
      <c r="F20" s="37"/>
      <c r="G20" s="37">
        <v>911</v>
      </c>
      <c r="H20" s="28"/>
      <c r="I20" s="37">
        <v>6961</v>
      </c>
      <c r="J20" s="37"/>
      <c r="K20" s="37">
        <v>18</v>
      </c>
      <c r="L20" s="37"/>
      <c r="M20" s="37">
        <v>102</v>
      </c>
      <c r="N20" s="37"/>
      <c r="O20" s="37">
        <v>0</v>
      </c>
      <c r="P20" s="37"/>
      <c r="Q20" s="37">
        <v>138892</v>
      </c>
      <c r="R20" s="37"/>
      <c r="S20" s="37">
        <v>1351</v>
      </c>
      <c r="T20" s="37"/>
      <c r="U20" s="37">
        <v>863</v>
      </c>
      <c r="V20" s="37"/>
      <c r="W20" s="37">
        <v>16</v>
      </c>
      <c r="X20" s="33"/>
      <c r="Y20" s="37">
        <f t="shared" si="0"/>
        <v>152923</v>
      </c>
      <c r="Z20" s="37"/>
      <c r="AA20" s="37">
        <v>14903</v>
      </c>
      <c r="AB20" s="2"/>
    </row>
    <row r="21" s="3" customFormat="1" ht="12" customHeight="1">
      <c r="AB21" s="2"/>
    </row>
    <row r="22" spans="2:28" s="20" customFormat="1" ht="15" customHeight="1">
      <c r="B22" s="97" t="s">
        <v>166</v>
      </c>
      <c r="C22" s="11"/>
      <c r="D22" s="98"/>
      <c r="E22" s="98">
        <f>SUM(E23:E32)</f>
        <v>10845</v>
      </c>
      <c r="F22" s="98"/>
      <c r="G22" s="98">
        <f>SUM(G23:G32)</f>
        <v>12616</v>
      </c>
      <c r="H22" s="98"/>
      <c r="I22" s="98">
        <f>SUM(I23:I32)</f>
        <v>23164</v>
      </c>
      <c r="J22" s="98"/>
      <c r="K22" s="98">
        <f>SUM(K23:K32)</f>
        <v>56</v>
      </c>
      <c r="L22" s="98"/>
      <c r="M22" s="98">
        <f>SUM(M23:M32)</f>
        <v>2318</v>
      </c>
      <c r="N22" s="98"/>
      <c r="O22" s="98">
        <f>SUM(O23:O32)</f>
        <v>14495</v>
      </c>
      <c r="P22" s="98"/>
      <c r="Q22" s="98">
        <f>SUM(Q23:Q32)</f>
        <v>14283</v>
      </c>
      <c r="R22" s="98"/>
      <c r="S22" s="98">
        <f>SUM(S23:S32)</f>
        <v>80981</v>
      </c>
      <c r="T22" s="98"/>
      <c r="U22" s="98">
        <f>SUM(U23:U32)</f>
        <v>12617</v>
      </c>
      <c r="V22" s="98"/>
      <c r="W22" s="98">
        <f>SUM(W23:W32)</f>
        <v>556</v>
      </c>
      <c r="X22" s="11"/>
      <c r="Y22" s="98">
        <f>SUM(Y23:Y32)</f>
        <v>171931</v>
      </c>
      <c r="Z22" s="98"/>
      <c r="AA22" s="98">
        <f>SUM(AA23:AA32)</f>
        <v>38449</v>
      </c>
      <c r="AB22" s="45"/>
    </row>
    <row r="23" spans="2:27" ht="13.5" customHeight="1">
      <c r="B23" s="29" t="s">
        <v>156</v>
      </c>
      <c r="C23" s="29"/>
      <c r="D23" s="37"/>
      <c r="E23" s="37">
        <v>1978</v>
      </c>
      <c r="F23" s="37"/>
      <c r="G23" s="37">
        <v>623</v>
      </c>
      <c r="H23" s="28"/>
      <c r="I23" s="37">
        <v>3617</v>
      </c>
      <c r="J23" s="37"/>
      <c r="K23" s="37">
        <v>14</v>
      </c>
      <c r="L23" s="37"/>
      <c r="M23" s="37">
        <v>4</v>
      </c>
      <c r="N23" s="37"/>
      <c r="O23" s="37">
        <v>14491</v>
      </c>
      <c r="P23" s="37"/>
      <c r="Q23" s="37">
        <v>0</v>
      </c>
      <c r="R23" s="103"/>
      <c r="S23" s="37">
        <v>78550</v>
      </c>
      <c r="T23" s="37"/>
      <c r="U23" s="37">
        <v>6026</v>
      </c>
      <c r="V23" s="37"/>
      <c r="W23" s="37">
        <v>0</v>
      </c>
      <c r="X23" s="29"/>
      <c r="Y23" s="37">
        <f aca="true" t="shared" si="1" ref="Y23:Y32">SUM(E23:W23)</f>
        <v>105303</v>
      </c>
      <c r="Z23" s="37"/>
      <c r="AA23" s="37">
        <v>5307</v>
      </c>
    </row>
    <row r="24" spans="2:27" ht="13.5" customHeight="1">
      <c r="B24" s="29" t="s">
        <v>157</v>
      </c>
      <c r="C24" s="29"/>
      <c r="D24" s="37"/>
      <c r="E24" s="37">
        <v>4114</v>
      </c>
      <c r="F24" s="37"/>
      <c r="G24" s="37">
        <v>761</v>
      </c>
      <c r="H24" s="28"/>
      <c r="I24" s="37">
        <v>6393</v>
      </c>
      <c r="J24" s="37"/>
      <c r="K24" s="37">
        <v>4</v>
      </c>
      <c r="L24" s="37"/>
      <c r="M24" s="37">
        <v>0</v>
      </c>
      <c r="N24" s="37"/>
      <c r="O24" s="37">
        <v>4</v>
      </c>
      <c r="P24" s="37"/>
      <c r="Q24" s="37">
        <v>0</v>
      </c>
      <c r="R24" s="103"/>
      <c r="S24" s="37">
        <v>84</v>
      </c>
      <c r="T24" s="37"/>
      <c r="U24" s="37">
        <v>0</v>
      </c>
      <c r="V24" s="37"/>
      <c r="W24" s="37">
        <v>-63</v>
      </c>
      <c r="X24" s="29"/>
      <c r="Y24" s="37">
        <f t="shared" si="1"/>
        <v>11297</v>
      </c>
      <c r="Z24" s="37"/>
      <c r="AA24" s="37">
        <v>10984</v>
      </c>
    </row>
    <row r="25" spans="2:27" ht="13.5" customHeight="1">
      <c r="B25" s="29" t="s">
        <v>158</v>
      </c>
      <c r="C25" s="29"/>
      <c r="D25" s="37"/>
      <c r="E25" s="37">
        <v>1632</v>
      </c>
      <c r="F25" s="37"/>
      <c r="G25" s="37">
        <v>1052</v>
      </c>
      <c r="H25" s="28"/>
      <c r="I25" s="37">
        <v>9595</v>
      </c>
      <c r="J25" s="37"/>
      <c r="K25" s="37">
        <v>6</v>
      </c>
      <c r="L25" s="37"/>
      <c r="M25" s="37">
        <v>21</v>
      </c>
      <c r="N25" s="37"/>
      <c r="O25" s="37">
        <v>0</v>
      </c>
      <c r="P25" s="37"/>
      <c r="Q25" s="37">
        <v>0</v>
      </c>
      <c r="R25" s="103"/>
      <c r="S25" s="37">
        <v>22</v>
      </c>
      <c r="T25" s="37"/>
      <c r="U25" s="37">
        <v>12</v>
      </c>
      <c r="V25" s="37"/>
      <c r="W25" s="37">
        <v>0</v>
      </c>
      <c r="X25" s="29"/>
      <c r="Y25" s="37">
        <f t="shared" si="1"/>
        <v>12340</v>
      </c>
      <c r="Z25" s="37"/>
      <c r="AA25" s="37">
        <v>11300</v>
      </c>
    </row>
    <row r="26" spans="2:27" ht="13.5" customHeight="1">
      <c r="B26" s="29" t="s">
        <v>159</v>
      </c>
      <c r="C26" s="29"/>
      <c r="D26" s="37"/>
      <c r="E26" s="37">
        <v>1243</v>
      </c>
      <c r="F26" s="37"/>
      <c r="G26" s="37">
        <v>8724</v>
      </c>
      <c r="H26" s="28"/>
      <c r="I26" s="37">
        <v>1379</v>
      </c>
      <c r="J26" s="37"/>
      <c r="K26" s="37">
        <v>14</v>
      </c>
      <c r="L26" s="37"/>
      <c r="M26" s="37">
        <v>2181</v>
      </c>
      <c r="N26" s="37"/>
      <c r="O26" s="37">
        <v>0</v>
      </c>
      <c r="P26" s="37"/>
      <c r="Q26" s="37">
        <v>1</v>
      </c>
      <c r="R26" s="103"/>
      <c r="S26" s="37">
        <v>232</v>
      </c>
      <c r="T26" s="37"/>
      <c r="U26" s="37">
        <v>5463</v>
      </c>
      <c r="V26" s="37"/>
      <c r="W26" s="37">
        <v>587</v>
      </c>
      <c r="X26" s="29"/>
      <c r="Y26" s="37">
        <f t="shared" si="1"/>
        <v>19824</v>
      </c>
      <c r="Z26" s="37"/>
      <c r="AA26" s="37">
        <v>5647</v>
      </c>
    </row>
    <row r="27" spans="2:27" ht="13.5" customHeight="1">
      <c r="B27" s="29" t="s">
        <v>160</v>
      </c>
      <c r="C27" s="29"/>
      <c r="D27" s="37"/>
      <c r="E27" s="37">
        <v>63</v>
      </c>
      <c r="F27" s="37"/>
      <c r="G27" s="37">
        <v>370</v>
      </c>
      <c r="H27" s="28"/>
      <c r="I27" s="37">
        <v>96</v>
      </c>
      <c r="J27" s="37"/>
      <c r="K27" s="37">
        <v>1</v>
      </c>
      <c r="L27" s="37"/>
      <c r="M27" s="37">
        <v>1</v>
      </c>
      <c r="N27" s="37"/>
      <c r="O27" s="37">
        <v>0</v>
      </c>
      <c r="P27" s="37"/>
      <c r="Q27" s="37">
        <v>0</v>
      </c>
      <c r="R27" s="37"/>
      <c r="S27" s="37">
        <v>17</v>
      </c>
      <c r="T27" s="37"/>
      <c r="U27" s="37">
        <v>205</v>
      </c>
      <c r="V27" s="37"/>
      <c r="W27" s="37">
        <v>21</v>
      </c>
      <c r="X27" s="29"/>
      <c r="Y27" s="37">
        <f t="shared" si="1"/>
        <v>774</v>
      </c>
      <c r="Z27" s="37"/>
      <c r="AA27" s="37">
        <v>252</v>
      </c>
    </row>
    <row r="28" spans="2:27" ht="13.5" customHeight="1">
      <c r="B28" s="29" t="s">
        <v>161</v>
      </c>
      <c r="C28" s="29"/>
      <c r="D28" s="37"/>
      <c r="E28" s="37">
        <v>63</v>
      </c>
      <c r="F28" s="37"/>
      <c r="G28" s="37">
        <v>229</v>
      </c>
      <c r="H28" s="28"/>
      <c r="I28" s="37">
        <v>25</v>
      </c>
      <c r="J28" s="37"/>
      <c r="K28" s="37">
        <v>5</v>
      </c>
      <c r="L28" s="37"/>
      <c r="M28" s="37">
        <v>12</v>
      </c>
      <c r="N28" s="37"/>
      <c r="O28" s="37">
        <v>0</v>
      </c>
      <c r="P28" s="37"/>
      <c r="Q28" s="37">
        <v>0</v>
      </c>
      <c r="R28" s="37"/>
      <c r="S28" s="37">
        <v>55</v>
      </c>
      <c r="T28" s="37"/>
      <c r="U28" s="37">
        <v>103</v>
      </c>
      <c r="V28" s="37"/>
      <c r="W28" s="37">
        <v>6</v>
      </c>
      <c r="X28" s="29"/>
      <c r="Y28" s="37">
        <f t="shared" si="1"/>
        <v>498</v>
      </c>
      <c r="Z28" s="37"/>
      <c r="AA28" s="37">
        <v>347</v>
      </c>
    </row>
    <row r="29" spans="2:27" ht="13.5" customHeight="1">
      <c r="B29" s="29" t="s">
        <v>162</v>
      </c>
      <c r="C29" s="29"/>
      <c r="D29" s="37"/>
      <c r="E29" s="37">
        <v>170</v>
      </c>
      <c r="F29" s="37"/>
      <c r="G29" s="37">
        <v>47</v>
      </c>
      <c r="H29" s="28"/>
      <c r="I29" s="37">
        <v>304</v>
      </c>
      <c r="J29" s="37"/>
      <c r="K29" s="37">
        <v>2</v>
      </c>
      <c r="L29" s="37"/>
      <c r="M29" s="37">
        <v>0</v>
      </c>
      <c r="N29" s="37"/>
      <c r="O29" s="37">
        <v>0</v>
      </c>
      <c r="P29" s="37"/>
      <c r="Q29" s="37">
        <v>1924</v>
      </c>
      <c r="R29" s="37"/>
      <c r="S29" s="37">
        <v>55</v>
      </c>
      <c r="T29" s="37"/>
      <c r="U29" s="37">
        <v>153</v>
      </c>
      <c r="V29" s="37"/>
      <c r="W29" s="37">
        <v>5</v>
      </c>
      <c r="X29" s="29"/>
      <c r="Y29" s="37">
        <f t="shared" si="1"/>
        <v>2660</v>
      </c>
      <c r="Z29" s="37"/>
      <c r="AA29" s="37">
        <v>1133</v>
      </c>
    </row>
    <row r="30" spans="2:27" ht="13.5" customHeight="1">
      <c r="B30" s="29" t="s">
        <v>163</v>
      </c>
      <c r="C30" s="29"/>
      <c r="D30" s="37"/>
      <c r="E30" s="37">
        <v>1313</v>
      </c>
      <c r="F30" s="37"/>
      <c r="G30" s="37">
        <v>729</v>
      </c>
      <c r="H30" s="28"/>
      <c r="I30" s="37">
        <v>870</v>
      </c>
      <c r="J30" s="37"/>
      <c r="K30" s="37">
        <v>5</v>
      </c>
      <c r="L30" s="37"/>
      <c r="M30" s="37">
        <v>77</v>
      </c>
      <c r="N30" s="37"/>
      <c r="O30" s="37">
        <v>0</v>
      </c>
      <c r="P30" s="37"/>
      <c r="Q30" s="37">
        <v>0</v>
      </c>
      <c r="R30" s="37"/>
      <c r="S30" s="37">
        <v>555</v>
      </c>
      <c r="T30" s="37"/>
      <c r="U30" s="37">
        <v>38</v>
      </c>
      <c r="V30" s="37"/>
      <c r="W30" s="37">
        <v>0</v>
      </c>
      <c r="X30" s="29"/>
      <c r="Y30" s="37">
        <f t="shared" si="1"/>
        <v>3587</v>
      </c>
      <c r="Z30" s="37"/>
      <c r="AA30" s="37">
        <v>1513</v>
      </c>
    </row>
    <row r="31" spans="2:28" ht="13.5" customHeight="1">
      <c r="B31" s="29" t="s">
        <v>164</v>
      </c>
      <c r="C31" s="29"/>
      <c r="D31" s="37"/>
      <c r="E31" s="37">
        <v>154</v>
      </c>
      <c r="F31" s="37"/>
      <c r="G31" s="37">
        <v>35</v>
      </c>
      <c r="H31" s="28"/>
      <c r="I31" s="37">
        <v>595</v>
      </c>
      <c r="J31" s="37"/>
      <c r="K31" s="37">
        <v>1</v>
      </c>
      <c r="L31" s="37"/>
      <c r="M31" s="37">
        <v>16</v>
      </c>
      <c r="N31" s="37"/>
      <c r="O31" s="37">
        <v>0</v>
      </c>
      <c r="P31" s="37"/>
      <c r="Q31" s="37">
        <v>33</v>
      </c>
      <c r="R31" s="37"/>
      <c r="S31" s="37">
        <v>903</v>
      </c>
      <c r="T31" s="37"/>
      <c r="U31" s="37">
        <v>14</v>
      </c>
      <c r="V31" s="37"/>
      <c r="W31" s="37">
        <v>0</v>
      </c>
      <c r="X31" s="29"/>
      <c r="Y31" s="37">
        <f t="shared" si="1"/>
        <v>1751</v>
      </c>
      <c r="Z31" s="37"/>
      <c r="AA31" s="37">
        <v>835</v>
      </c>
      <c r="AB31" s="22"/>
    </row>
    <row r="32" spans="1:28" s="5" customFormat="1" ht="13.5" customHeight="1">
      <c r="A32" s="2"/>
      <c r="B32" s="33" t="s">
        <v>165</v>
      </c>
      <c r="C32" s="33"/>
      <c r="D32" s="39"/>
      <c r="E32" s="37">
        <v>115</v>
      </c>
      <c r="F32" s="37"/>
      <c r="G32" s="37">
        <v>46</v>
      </c>
      <c r="H32" s="28"/>
      <c r="I32" s="37">
        <v>290</v>
      </c>
      <c r="J32" s="37"/>
      <c r="K32" s="37">
        <v>4</v>
      </c>
      <c r="L32" s="37"/>
      <c r="M32" s="37">
        <v>6</v>
      </c>
      <c r="N32" s="37"/>
      <c r="O32" s="37">
        <v>0</v>
      </c>
      <c r="P32" s="37"/>
      <c r="Q32" s="37">
        <v>12325</v>
      </c>
      <c r="R32" s="37"/>
      <c r="S32" s="37">
        <v>508</v>
      </c>
      <c r="T32" s="37"/>
      <c r="U32" s="37">
        <v>603</v>
      </c>
      <c r="V32" s="37"/>
      <c r="W32" s="37">
        <v>0</v>
      </c>
      <c r="X32" s="33"/>
      <c r="Y32" s="37">
        <f t="shared" si="1"/>
        <v>13897</v>
      </c>
      <c r="Z32" s="37"/>
      <c r="AA32" s="37">
        <v>1131</v>
      </c>
      <c r="AB32" s="2"/>
    </row>
    <row r="33" s="3" customFormat="1" ht="12" customHeight="1">
      <c r="AB33" s="2"/>
    </row>
    <row r="34" spans="2:28" s="20" customFormat="1" ht="15" customHeight="1">
      <c r="B34" s="97" t="s">
        <v>167</v>
      </c>
      <c r="C34" s="11"/>
      <c r="D34" s="98"/>
      <c r="E34" s="98">
        <f>SUM(E35:E44)</f>
        <v>27417</v>
      </c>
      <c r="F34" s="98"/>
      <c r="G34" s="98">
        <f>SUM(G35:G44)</f>
        <v>18682</v>
      </c>
      <c r="H34" s="98"/>
      <c r="I34" s="98">
        <f>SUM(I35:I44)</f>
        <v>72062</v>
      </c>
      <c r="J34" s="98"/>
      <c r="K34" s="98">
        <f>SUM(K35:K44)</f>
        <v>134</v>
      </c>
      <c r="L34" s="98"/>
      <c r="M34" s="98">
        <f>SUM(M35:M44)</f>
        <v>4218</v>
      </c>
      <c r="N34" s="98"/>
      <c r="O34" s="98">
        <f>SUM(O35:O44)</f>
        <v>2955</v>
      </c>
      <c r="P34" s="98"/>
      <c r="Q34" s="98">
        <f>SUM(Q35:Q44)</f>
        <v>29204</v>
      </c>
      <c r="R34" s="98"/>
      <c r="S34" s="98">
        <f>SUM(S35:S44)</f>
        <v>9008</v>
      </c>
      <c r="T34" s="98"/>
      <c r="U34" s="98">
        <f>SUM(U35:U44)</f>
        <v>10350</v>
      </c>
      <c r="V34" s="98"/>
      <c r="W34" s="98">
        <f>SUM(W35:W44)</f>
        <v>360</v>
      </c>
      <c r="X34" s="11"/>
      <c r="Y34" s="98">
        <f>SUM(Y35:Y44)</f>
        <v>174390</v>
      </c>
      <c r="Z34" s="98"/>
      <c r="AA34" s="98">
        <f>SUM(AA35:AA44)</f>
        <v>127393</v>
      </c>
      <c r="AB34" s="2"/>
    </row>
    <row r="35" spans="2:27" ht="13.5" customHeight="1">
      <c r="B35" s="29" t="s">
        <v>156</v>
      </c>
      <c r="C35" s="29"/>
      <c r="D35" s="37"/>
      <c r="E35" s="37">
        <v>2581</v>
      </c>
      <c r="F35" s="37"/>
      <c r="G35" s="37">
        <v>756</v>
      </c>
      <c r="H35" s="28"/>
      <c r="I35" s="37">
        <v>1662</v>
      </c>
      <c r="J35" s="37"/>
      <c r="K35" s="37">
        <v>30</v>
      </c>
      <c r="L35" s="37"/>
      <c r="M35" s="37">
        <v>66</v>
      </c>
      <c r="N35" s="37"/>
      <c r="O35" s="37">
        <v>2954</v>
      </c>
      <c r="P35" s="37"/>
      <c r="Q35" s="37">
        <v>0</v>
      </c>
      <c r="R35" s="103"/>
      <c r="S35" s="37">
        <v>6536</v>
      </c>
      <c r="T35" s="37"/>
      <c r="U35" s="37">
        <v>4235</v>
      </c>
      <c r="V35" s="37"/>
      <c r="W35" s="37">
        <v>32</v>
      </c>
      <c r="X35" s="29"/>
      <c r="Y35" s="37">
        <f aca="true" t="shared" si="2" ref="Y35:Y44">SUM(E35:W35)</f>
        <v>18852</v>
      </c>
      <c r="Z35" s="37"/>
      <c r="AA35" s="37">
        <v>4466</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1175</v>
      </c>
      <c r="F37" s="37"/>
      <c r="G37" s="37">
        <v>394</v>
      </c>
      <c r="H37" s="28"/>
      <c r="I37" s="37">
        <v>3207</v>
      </c>
      <c r="J37" s="37"/>
      <c r="K37" s="37">
        <v>3</v>
      </c>
      <c r="L37" s="37"/>
      <c r="M37" s="37">
        <v>12</v>
      </c>
      <c r="N37" s="37"/>
      <c r="O37" s="37">
        <v>0</v>
      </c>
      <c r="P37" s="37"/>
      <c r="Q37" s="37">
        <v>0</v>
      </c>
      <c r="R37" s="103"/>
      <c r="S37" s="37">
        <v>18</v>
      </c>
      <c r="T37" s="37"/>
      <c r="U37" s="37">
        <v>5</v>
      </c>
      <c r="V37" s="37"/>
      <c r="W37" s="37">
        <v>10</v>
      </c>
      <c r="X37" s="29"/>
      <c r="Y37" s="37">
        <f t="shared" si="2"/>
        <v>4824</v>
      </c>
      <c r="Z37" s="37"/>
      <c r="AA37" s="37">
        <v>4526</v>
      </c>
    </row>
    <row r="38" spans="2:27" ht="13.5" customHeight="1">
      <c r="B38" s="29" t="s">
        <v>159</v>
      </c>
      <c r="C38" s="29"/>
      <c r="D38" s="37"/>
      <c r="E38" s="37">
        <v>2881</v>
      </c>
      <c r="F38" s="37"/>
      <c r="G38" s="37">
        <v>7743</v>
      </c>
      <c r="H38" s="28"/>
      <c r="I38" s="37">
        <v>3177</v>
      </c>
      <c r="J38" s="37"/>
      <c r="K38" s="37">
        <v>19</v>
      </c>
      <c r="L38" s="37"/>
      <c r="M38" s="37">
        <v>3857</v>
      </c>
      <c r="N38" s="37"/>
      <c r="O38" s="37">
        <v>0</v>
      </c>
      <c r="P38" s="37"/>
      <c r="Q38" s="37">
        <v>0</v>
      </c>
      <c r="R38" s="103"/>
      <c r="S38" s="37">
        <v>717</v>
      </c>
      <c r="T38" s="37"/>
      <c r="U38" s="37">
        <v>4547</v>
      </c>
      <c r="V38" s="37"/>
      <c r="W38" s="37">
        <v>202</v>
      </c>
      <c r="X38" s="29"/>
      <c r="Y38" s="37">
        <f t="shared" si="2"/>
        <v>23143</v>
      </c>
      <c r="Z38" s="37"/>
      <c r="AA38" s="37">
        <v>7152</v>
      </c>
    </row>
    <row r="39" spans="2:27" ht="13.5" customHeight="1">
      <c r="B39" s="29" t="s">
        <v>160</v>
      </c>
      <c r="C39" s="29"/>
      <c r="D39" s="37"/>
      <c r="E39" s="37">
        <v>627</v>
      </c>
      <c r="F39" s="37"/>
      <c r="G39" s="37">
        <v>1036</v>
      </c>
      <c r="H39" s="28"/>
      <c r="I39" s="37">
        <v>632</v>
      </c>
      <c r="J39" s="37"/>
      <c r="K39" s="37">
        <v>2</v>
      </c>
      <c r="L39" s="37"/>
      <c r="M39" s="37">
        <v>23</v>
      </c>
      <c r="N39" s="37"/>
      <c r="O39" s="37">
        <v>1</v>
      </c>
      <c r="P39" s="37"/>
      <c r="Q39" s="37">
        <v>0</v>
      </c>
      <c r="R39" s="37"/>
      <c r="S39" s="37">
        <v>34</v>
      </c>
      <c r="T39" s="37"/>
      <c r="U39" s="37">
        <v>85</v>
      </c>
      <c r="V39" s="37"/>
      <c r="W39" s="37">
        <v>12</v>
      </c>
      <c r="X39" s="29"/>
      <c r="Y39" s="37">
        <f t="shared" si="2"/>
        <v>2452</v>
      </c>
      <c r="Z39" s="37"/>
      <c r="AA39" s="37">
        <v>1266</v>
      </c>
    </row>
    <row r="40" spans="2:27" ht="13.5" customHeight="1">
      <c r="B40" s="29" t="s">
        <v>161</v>
      </c>
      <c r="C40" s="29"/>
      <c r="D40" s="37"/>
      <c r="E40" s="37">
        <v>292</v>
      </c>
      <c r="F40" s="37"/>
      <c r="G40" s="37">
        <v>1565</v>
      </c>
      <c r="H40" s="28"/>
      <c r="I40" s="37">
        <v>295</v>
      </c>
      <c r="J40" s="37"/>
      <c r="K40" s="37">
        <v>24</v>
      </c>
      <c r="L40" s="37"/>
      <c r="M40" s="37">
        <v>40</v>
      </c>
      <c r="N40" s="37"/>
      <c r="O40" s="37">
        <v>0</v>
      </c>
      <c r="P40" s="37"/>
      <c r="Q40" s="37">
        <v>0</v>
      </c>
      <c r="R40" s="37"/>
      <c r="S40" s="37">
        <v>43</v>
      </c>
      <c r="T40" s="37"/>
      <c r="U40" s="37">
        <v>905</v>
      </c>
      <c r="V40" s="37"/>
      <c r="W40" s="37">
        <v>36</v>
      </c>
      <c r="X40" s="29"/>
      <c r="Y40" s="37">
        <f t="shared" si="2"/>
        <v>3200</v>
      </c>
      <c r="Z40" s="37"/>
      <c r="AA40" s="37">
        <v>1067</v>
      </c>
    </row>
    <row r="41" spans="2:27" ht="13.5" customHeight="1">
      <c r="B41" s="29" t="s">
        <v>162</v>
      </c>
      <c r="C41" s="29"/>
      <c r="D41" s="37"/>
      <c r="E41" s="37">
        <v>12934</v>
      </c>
      <c r="F41" s="37"/>
      <c r="G41" s="37">
        <v>2650</v>
      </c>
      <c r="H41" s="28"/>
      <c r="I41" s="37">
        <v>27820</v>
      </c>
      <c r="J41" s="37"/>
      <c r="K41" s="37">
        <v>34</v>
      </c>
      <c r="L41" s="37"/>
      <c r="M41" s="37">
        <v>0</v>
      </c>
      <c r="N41" s="37"/>
      <c r="O41" s="37">
        <v>0</v>
      </c>
      <c r="P41" s="37"/>
      <c r="Q41" s="37">
        <v>16844</v>
      </c>
      <c r="R41" s="37"/>
      <c r="S41" s="37">
        <v>190</v>
      </c>
      <c r="T41" s="37"/>
      <c r="U41" s="37">
        <v>29</v>
      </c>
      <c r="V41" s="37"/>
      <c r="W41" s="37">
        <v>7</v>
      </c>
      <c r="X41" s="29"/>
      <c r="Y41" s="37">
        <f t="shared" si="2"/>
        <v>60508</v>
      </c>
      <c r="Z41" s="37"/>
      <c r="AA41" s="37">
        <v>57658</v>
      </c>
    </row>
    <row r="42" spans="2:27" ht="13.5" customHeight="1">
      <c r="B42" s="29" t="s">
        <v>163</v>
      </c>
      <c r="C42" s="29"/>
      <c r="D42" s="37"/>
      <c r="E42" s="37">
        <v>2373</v>
      </c>
      <c r="F42" s="37"/>
      <c r="G42" s="37">
        <v>798</v>
      </c>
      <c r="H42" s="28"/>
      <c r="I42" s="37">
        <v>1385</v>
      </c>
      <c r="J42" s="37"/>
      <c r="K42" s="37">
        <v>14</v>
      </c>
      <c r="L42" s="37"/>
      <c r="M42" s="37">
        <v>122</v>
      </c>
      <c r="N42" s="37"/>
      <c r="O42" s="37">
        <v>0</v>
      </c>
      <c r="P42" s="37"/>
      <c r="Q42" s="37">
        <v>3</v>
      </c>
      <c r="R42" s="37"/>
      <c r="S42" s="37">
        <v>466</v>
      </c>
      <c r="T42" s="37"/>
      <c r="U42" s="37">
        <v>267</v>
      </c>
      <c r="V42" s="37"/>
      <c r="W42" s="37">
        <v>42</v>
      </c>
      <c r="X42" s="29"/>
      <c r="Y42" s="37">
        <f t="shared" si="2"/>
        <v>5470</v>
      </c>
      <c r="Z42" s="37"/>
      <c r="AA42" s="37">
        <v>3441</v>
      </c>
    </row>
    <row r="43" spans="2:27" ht="13.5" customHeight="1">
      <c r="B43" s="29" t="s">
        <v>164</v>
      </c>
      <c r="C43" s="29"/>
      <c r="D43" s="37"/>
      <c r="E43" s="37">
        <v>3272</v>
      </c>
      <c r="F43" s="37"/>
      <c r="G43" s="37">
        <v>3406</v>
      </c>
      <c r="H43" s="28"/>
      <c r="I43" s="37">
        <v>31840</v>
      </c>
      <c r="J43" s="37"/>
      <c r="K43" s="37">
        <v>5</v>
      </c>
      <c r="L43" s="37"/>
      <c r="M43" s="37">
        <v>23</v>
      </c>
      <c r="N43" s="37"/>
      <c r="O43" s="37">
        <v>0</v>
      </c>
      <c r="P43" s="37"/>
      <c r="Q43" s="37">
        <v>6542</v>
      </c>
      <c r="R43" s="37"/>
      <c r="S43" s="37">
        <v>641</v>
      </c>
      <c r="T43" s="37"/>
      <c r="U43" s="37">
        <v>64</v>
      </c>
      <c r="V43" s="37"/>
      <c r="W43" s="37">
        <v>14</v>
      </c>
      <c r="X43" s="29"/>
      <c r="Y43" s="37">
        <f t="shared" si="2"/>
        <v>45807</v>
      </c>
      <c r="Z43" s="37"/>
      <c r="AA43" s="37">
        <v>41856</v>
      </c>
    </row>
    <row r="44" spans="1:28" s="5" customFormat="1" ht="13.5" customHeight="1">
      <c r="A44" s="2"/>
      <c r="B44" s="33" t="s">
        <v>165</v>
      </c>
      <c r="C44" s="33"/>
      <c r="D44" s="39"/>
      <c r="E44" s="37">
        <v>1282</v>
      </c>
      <c r="F44" s="37"/>
      <c r="G44" s="37">
        <v>334</v>
      </c>
      <c r="H44" s="28"/>
      <c r="I44" s="37">
        <v>2044</v>
      </c>
      <c r="J44" s="37"/>
      <c r="K44" s="37">
        <v>3</v>
      </c>
      <c r="L44" s="37"/>
      <c r="M44" s="37">
        <v>75</v>
      </c>
      <c r="N44" s="37"/>
      <c r="O44" s="37">
        <v>0</v>
      </c>
      <c r="P44" s="37"/>
      <c r="Q44" s="37">
        <v>5815</v>
      </c>
      <c r="R44" s="37"/>
      <c r="S44" s="37">
        <v>363</v>
      </c>
      <c r="T44" s="37"/>
      <c r="U44" s="37">
        <v>213</v>
      </c>
      <c r="V44" s="37"/>
      <c r="W44" s="37">
        <v>5</v>
      </c>
      <c r="X44" s="33"/>
      <c r="Y44" s="37">
        <f t="shared" si="2"/>
        <v>10134</v>
      </c>
      <c r="Z44" s="37"/>
      <c r="AA44" s="37">
        <v>5961</v>
      </c>
      <c r="AB44" s="2"/>
    </row>
    <row r="45" s="3" customFormat="1" ht="12" customHeight="1">
      <c r="AB45" s="2"/>
    </row>
    <row r="46" spans="2:28" s="20" customFormat="1" ht="15" customHeight="1">
      <c r="B46" s="97" t="s">
        <v>168</v>
      </c>
      <c r="C46" s="11"/>
      <c r="D46" s="98"/>
      <c r="E46" s="98">
        <f>SUM(E47:E56)</f>
        <v>20457</v>
      </c>
      <c r="F46" s="98"/>
      <c r="G46" s="98">
        <f>SUM(G47:G56)</f>
        <v>11936</v>
      </c>
      <c r="H46" s="98"/>
      <c r="I46" s="98">
        <f>SUM(I47:I56)</f>
        <v>20627</v>
      </c>
      <c r="J46" s="98"/>
      <c r="K46" s="98">
        <f>SUM(K47:K56)</f>
        <v>11</v>
      </c>
      <c r="L46" s="98"/>
      <c r="M46" s="98">
        <f>SUM(M47:M56)</f>
        <v>1634</v>
      </c>
      <c r="N46" s="98"/>
      <c r="O46" s="98">
        <f>SUM(O47:O56)</f>
        <v>1357</v>
      </c>
      <c r="P46" s="98"/>
      <c r="Q46" s="98">
        <f>SUM(Q47:Q56)</f>
        <v>1277</v>
      </c>
      <c r="R46" s="98"/>
      <c r="S46" s="98">
        <f>SUM(S47:S56)</f>
        <v>12743</v>
      </c>
      <c r="T46" s="98"/>
      <c r="U46" s="98">
        <f>SUM(U47:U56)</f>
        <v>1357</v>
      </c>
      <c r="V46" s="98"/>
      <c r="W46" s="98">
        <f>SUM(W47:W56)</f>
        <v>601</v>
      </c>
      <c r="X46" s="11"/>
      <c r="Y46" s="98">
        <f>SUM(Y47:Y56)</f>
        <v>72000</v>
      </c>
      <c r="Z46" s="98"/>
      <c r="AA46" s="98">
        <f>SUM(AA47:AA56)</f>
        <v>41073</v>
      </c>
      <c r="AB46" s="2"/>
    </row>
    <row r="47" spans="2:27" ht="13.5" customHeight="1">
      <c r="B47" s="29" t="s">
        <v>156</v>
      </c>
      <c r="C47" s="29"/>
      <c r="D47" s="37"/>
      <c r="E47" s="37">
        <v>3481</v>
      </c>
      <c r="F47" s="37"/>
      <c r="G47" s="37">
        <v>993</v>
      </c>
      <c r="H47" s="28"/>
      <c r="I47" s="37">
        <v>6348</v>
      </c>
      <c r="J47" s="37"/>
      <c r="K47" s="37">
        <v>3</v>
      </c>
      <c r="L47" s="37"/>
      <c r="M47" s="37">
        <v>114</v>
      </c>
      <c r="N47" s="37"/>
      <c r="O47" s="37">
        <v>1352</v>
      </c>
      <c r="P47" s="37"/>
      <c r="Q47" s="37">
        <v>0</v>
      </c>
      <c r="R47" s="103"/>
      <c r="S47" s="37">
        <v>10887</v>
      </c>
      <c r="T47" s="37"/>
      <c r="U47" s="37">
        <v>352</v>
      </c>
      <c r="V47" s="37"/>
      <c r="W47" s="37">
        <v>42</v>
      </c>
      <c r="X47" s="29"/>
      <c r="Y47" s="37">
        <f aca="true" t="shared" si="3" ref="Y47:Y56">SUM(E47:W47)</f>
        <v>23572</v>
      </c>
      <c r="Z47" s="37"/>
      <c r="AA47" s="37">
        <v>9950</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720</v>
      </c>
      <c r="F49" s="37"/>
      <c r="G49" s="37">
        <v>190</v>
      </c>
      <c r="H49" s="28"/>
      <c r="I49" s="37">
        <v>3812</v>
      </c>
      <c r="J49" s="37"/>
      <c r="K49" s="37">
        <v>0</v>
      </c>
      <c r="L49" s="37"/>
      <c r="M49" s="37">
        <v>123</v>
      </c>
      <c r="N49" s="37"/>
      <c r="O49" s="37">
        <v>0</v>
      </c>
      <c r="P49" s="37"/>
      <c r="Q49" s="37">
        <v>0</v>
      </c>
      <c r="R49" s="103"/>
      <c r="S49" s="37">
        <v>11</v>
      </c>
      <c r="T49" s="37"/>
      <c r="U49" s="37">
        <v>0</v>
      </c>
      <c r="V49" s="37"/>
      <c r="W49" s="37">
        <v>3</v>
      </c>
      <c r="X49" s="29"/>
      <c r="Y49" s="37">
        <f t="shared" si="3"/>
        <v>4859</v>
      </c>
      <c r="Z49" s="37"/>
      <c r="AA49" s="37">
        <v>4636</v>
      </c>
    </row>
    <row r="50" spans="2:27" ht="13.5" customHeight="1">
      <c r="B50" s="29" t="s">
        <v>159</v>
      </c>
      <c r="C50" s="29"/>
      <c r="D50" s="37"/>
      <c r="E50" s="37">
        <v>2300</v>
      </c>
      <c r="F50" s="37"/>
      <c r="G50" s="37">
        <v>3886</v>
      </c>
      <c r="H50" s="28"/>
      <c r="I50" s="37">
        <v>1991</v>
      </c>
      <c r="J50" s="37"/>
      <c r="K50" s="37">
        <v>2</v>
      </c>
      <c r="L50" s="37"/>
      <c r="M50" s="37">
        <v>830</v>
      </c>
      <c r="N50" s="37"/>
      <c r="O50" s="37">
        <v>1</v>
      </c>
      <c r="P50" s="37"/>
      <c r="Q50" s="37">
        <v>0</v>
      </c>
      <c r="R50" s="103"/>
      <c r="S50" s="37">
        <v>333</v>
      </c>
      <c r="T50" s="37"/>
      <c r="U50" s="37">
        <v>437</v>
      </c>
      <c r="V50" s="37"/>
      <c r="W50" s="37">
        <v>133</v>
      </c>
      <c r="X50" s="29"/>
      <c r="Y50" s="37">
        <f t="shared" si="3"/>
        <v>9913</v>
      </c>
      <c r="Z50" s="37"/>
      <c r="AA50" s="37">
        <v>4988</v>
      </c>
    </row>
    <row r="51" spans="2:27" ht="13.5" customHeight="1">
      <c r="B51" s="29" t="s">
        <v>160</v>
      </c>
      <c r="C51" s="29"/>
      <c r="D51" s="37"/>
      <c r="E51" s="37">
        <v>4967</v>
      </c>
      <c r="F51" s="37"/>
      <c r="G51" s="37">
        <v>766</v>
      </c>
      <c r="H51" s="28"/>
      <c r="I51" s="37">
        <v>659</v>
      </c>
      <c r="J51" s="37"/>
      <c r="K51" s="37">
        <v>0</v>
      </c>
      <c r="L51" s="37"/>
      <c r="M51" s="37">
        <v>170</v>
      </c>
      <c r="N51" s="37"/>
      <c r="O51" s="37">
        <v>2</v>
      </c>
      <c r="P51" s="37"/>
      <c r="Q51" s="37">
        <v>0</v>
      </c>
      <c r="R51" s="37"/>
      <c r="S51" s="37">
        <v>33</v>
      </c>
      <c r="T51" s="37"/>
      <c r="U51" s="37">
        <v>54</v>
      </c>
      <c r="V51" s="37"/>
      <c r="W51" s="37">
        <v>30</v>
      </c>
      <c r="X51" s="29"/>
      <c r="Y51" s="37">
        <f t="shared" si="3"/>
        <v>6681</v>
      </c>
      <c r="Z51" s="37"/>
      <c r="AA51" s="37">
        <v>3341</v>
      </c>
    </row>
    <row r="52" spans="2:27" ht="13.5" customHeight="1">
      <c r="B52" s="29" t="s">
        <v>161</v>
      </c>
      <c r="C52" s="29"/>
      <c r="D52" s="37"/>
      <c r="E52" s="37">
        <v>2300</v>
      </c>
      <c r="F52" s="37"/>
      <c r="G52" s="37">
        <v>3397</v>
      </c>
      <c r="H52" s="28"/>
      <c r="I52" s="37">
        <v>1500</v>
      </c>
      <c r="J52" s="37"/>
      <c r="K52" s="37">
        <v>2</v>
      </c>
      <c r="L52" s="37"/>
      <c r="M52" s="37">
        <v>128</v>
      </c>
      <c r="N52" s="37"/>
      <c r="O52" s="37">
        <v>1</v>
      </c>
      <c r="P52" s="37"/>
      <c r="Q52" s="37">
        <v>0</v>
      </c>
      <c r="R52" s="37"/>
      <c r="S52" s="37">
        <v>56</v>
      </c>
      <c r="T52" s="37"/>
      <c r="U52" s="37">
        <v>284</v>
      </c>
      <c r="V52" s="37"/>
      <c r="W52" s="37">
        <v>287</v>
      </c>
      <c r="X52" s="29"/>
      <c r="Y52" s="37">
        <f t="shared" si="3"/>
        <v>7955</v>
      </c>
      <c r="Z52" s="37"/>
      <c r="AA52" s="37">
        <v>4161</v>
      </c>
    </row>
    <row r="53" spans="2:27" ht="13.5" customHeight="1">
      <c r="B53" s="29" t="s">
        <v>162</v>
      </c>
      <c r="C53" s="29"/>
      <c r="D53" s="37"/>
      <c r="E53" s="37">
        <v>315</v>
      </c>
      <c r="F53" s="37"/>
      <c r="G53" s="37">
        <v>140</v>
      </c>
      <c r="H53" s="28"/>
      <c r="I53" s="37">
        <v>461</v>
      </c>
      <c r="J53" s="37"/>
      <c r="K53" s="37">
        <v>0</v>
      </c>
      <c r="L53" s="37"/>
      <c r="M53" s="37">
        <v>22</v>
      </c>
      <c r="N53" s="37"/>
      <c r="O53" s="37">
        <v>0</v>
      </c>
      <c r="P53" s="37"/>
      <c r="Q53" s="37">
        <v>0</v>
      </c>
      <c r="R53" s="37"/>
      <c r="S53" s="37">
        <v>28</v>
      </c>
      <c r="T53" s="37"/>
      <c r="U53" s="37">
        <v>1</v>
      </c>
      <c r="V53" s="37"/>
      <c r="W53" s="37">
        <v>4</v>
      </c>
      <c r="X53" s="29"/>
      <c r="Y53" s="37">
        <f t="shared" si="3"/>
        <v>971</v>
      </c>
      <c r="Z53" s="37"/>
      <c r="AA53" s="37">
        <v>844</v>
      </c>
    </row>
    <row r="54" spans="2:27" ht="13.5" customHeight="1">
      <c r="B54" s="29" t="s">
        <v>163</v>
      </c>
      <c r="C54" s="29"/>
      <c r="D54" s="37"/>
      <c r="E54" s="37">
        <v>3813</v>
      </c>
      <c r="F54" s="37"/>
      <c r="G54" s="37">
        <v>1893</v>
      </c>
      <c r="H54" s="28"/>
      <c r="I54" s="37">
        <v>2025</v>
      </c>
      <c r="J54" s="37"/>
      <c r="K54" s="37">
        <v>4</v>
      </c>
      <c r="L54" s="37"/>
      <c r="M54" s="37">
        <v>207</v>
      </c>
      <c r="N54" s="37"/>
      <c r="O54" s="37">
        <v>1</v>
      </c>
      <c r="P54" s="37"/>
      <c r="Q54" s="37">
        <v>25</v>
      </c>
      <c r="R54" s="37"/>
      <c r="S54" s="37">
        <v>787</v>
      </c>
      <c r="T54" s="37"/>
      <c r="U54" s="37">
        <v>173</v>
      </c>
      <c r="V54" s="37"/>
      <c r="W54" s="37">
        <v>74</v>
      </c>
      <c r="X54" s="29"/>
      <c r="Y54" s="37">
        <f t="shared" si="3"/>
        <v>9002</v>
      </c>
      <c r="Z54" s="37"/>
      <c r="AA54" s="37">
        <v>6236</v>
      </c>
    </row>
    <row r="55" spans="2:27" ht="13.5" customHeight="1">
      <c r="B55" s="29" t="s">
        <v>164</v>
      </c>
      <c r="C55" s="29"/>
      <c r="D55" s="37"/>
      <c r="E55" s="37">
        <v>945</v>
      </c>
      <c r="F55" s="37"/>
      <c r="G55" s="37">
        <v>435</v>
      </c>
      <c r="H55" s="28"/>
      <c r="I55" s="37">
        <v>996</v>
      </c>
      <c r="J55" s="37"/>
      <c r="K55" s="37">
        <v>0</v>
      </c>
      <c r="L55" s="37"/>
      <c r="M55" s="37">
        <v>19</v>
      </c>
      <c r="N55" s="37"/>
      <c r="O55" s="37">
        <v>0</v>
      </c>
      <c r="P55" s="37"/>
      <c r="Q55" s="37">
        <v>8</v>
      </c>
      <c r="R55" s="37"/>
      <c r="S55" s="37">
        <v>143</v>
      </c>
      <c r="T55" s="37"/>
      <c r="U55" s="37">
        <v>13</v>
      </c>
      <c r="V55" s="37"/>
      <c r="W55" s="37">
        <v>22</v>
      </c>
      <c r="X55" s="29"/>
      <c r="Y55" s="37">
        <f t="shared" si="3"/>
        <v>2581</v>
      </c>
      <c r="Z55" s="37"/>
      <c r="AA55" s="37">
        <v>2078</v>
      </c>
    </row>
    <row r="56" spans="1:28" s="5" customFormat="1" ht="13.5" customHeight="1">
      <c r="A56" s="2"/>
      <c r="B56" s="33" t="s">
        <v>165</v>
      </c>
      <c r="C56" s="33"/>
      <c r="D56" s="39"/>
      <c r="E56" s="37">
        <v>1616</v>
      </c>
      <c r="F56" s="37"/>
      <c r="G56" s="37">
        <v>236</v>
      </c>
      <c r="H56" s="28"/>
      <c r="I56" s="37">
        <v>2835</v>
      </c>
      <c r="J56" s="37"/>
      <c r="K56" s="37">
        <v>0</v>
      </c>
      <c r="L56" s="37"/>
      <c r="M56" s="37">
        <v>21</v>
      </c>
      <c r="N56" s="37"/>
      <c r="O56" s="37">
        <v>0</v>
      </c>
      <c r="P56" s="37"/>
      <c r="Q56" s="37">
        <v>1244</v>
      </c>
      <c r="R56" s="37"/>
      <c r="S56" s="37">
        <v>465</v>
      </c>
      <c r="T56" s="37"/>
      <c r="U56" s="37">
        <v>43</v>
      </c>
      <c r="V56" s="37"/>
      <c r="W56" s="37">
        <v>6</v>
      </c>
      <c r="X56" s="33"/>
      <c r="Y56" s="37">
        <f t="shared" si="3"/>
        <v>6466</v>
      </c>
      <c r="Z56" s="37"/>
      <c r="AA56" s="37">
        <v>4839</v>
      </c>
      <c r="AB56" s="2"/>
    </row>
    <row r="57" s="3" customFormat="1" ht="12" customHeight="1">
      <c r="AB57" s="2"/>
    </row>
    <row r="58" spans="2:28" s="20" customFormat="1" ht="15" customHeight="1">
      <c r="B58" s="97" t="s">
        <v>169</v>
      </c>
      <c r="C58" s="11"/>
      <c r="D58" s="98"/>
      <c r="E58" s="98">
        <f>SUM(E59:E68)</f>
        <v>1466</v>
      </c>
      <c r="F58" s="98"/>
      <c r="G58" s="98">
        <f>SUM(G59:G68)</f>
        <v>412</v>
      </c>
      <c r="H58" s="98"/>
      <c r="I58" s="98">
        <f>SUM(I59:I68)</f>
        <v>2661</v>
      </c>
      <c r="J58" s="98"/>
      <c r="K58" s="98">
        <f>SUM(K59:K68)</f>
        <v>14</v>
      </c>
      <c r="L58" s="98"/>
      <c r="M58" s="98">
        <f>SUM(M59:M68)</f>
        <v>3726</v>
      </c>
      <c r="N58" s="98"/>
      <c r="O58" s="98">
        <f>SUM(O59:O68)</f>
        <v>1</v>
      </c>
      <c r="P58" s="98"/>
      <c r="Q58" s="98">
        <f>SUM(Q59:Q68)</f>
        <v>120417</v>
      </c>
      <c r="R58" s="98"/>
      <c r="S58" s="98">
        <f>SUM(S59:S68)</f>
        <v>4703</v>
      </c>
      <c r="T58" s="98"/>
      <c r="U58" s="98">
        <f>SUM(U59:U68)</f>
        <v>104</v>
      </c>
      <c r="V58" s="98"/>
      <c r="W58" s="98">
        <f>SUM(W59:W68)</f>
        <v>20</v>
      </c>
      <c r="X58" s="11"/>
      <c r="Y58" s="98">
        <f>SUM(Y59:Y68)</f>
        <v>133524</v>
      </c>
      <c r="Z58" s="98"/>
      <c r="AA58" s="98">
        <f>SUM(AA59:AA68)</f>
        <v>5088</v>
      </c>
      <c r="AB58" s="2"/>
    </row>
    <row r="59" spans="2:27" ht="13.5" customHeight="1">
      <c r="B59" s="29" t="s">
        <v>156</v>
      </c>
      <c r="C59" s="29"/>
      <c r="D59" s="37"/>
      <c r="E59" s="37">
        <v>129</v>
      </c>
      <c r="F59" s="37"/>
      <c r="G59" s="37">
        <v>0</v>
      </c>
      <c r="H59" s="28"/>
      <c r="I59" s="37">
        <v>0</v>
      </c>
      <c r="J59" s="37"/>
      <c r="K59" s="37">
        <v>0</v>
      </c>
      <c r="L59" s="37"/>
      <c r="M59" s="37">
        <v>0</v>
      </c>
      <c r="N59" s="37"/>
      <c r="O59" s="37">
        <v>1</v>
      </c>
      <c r="P59" s="37"/>
      <c r="Q59" s="37">
        <v>0</v>
      </c>
      <c r="R59" s="103"/>
      <c r="S59" s="37">
        <v>4669</v>
      </c>
      <c r="T59" s="37"/>
      <c r="U59" s="37">
        <v>100</v>
      </c>
      <c r="V59" s="37"/>
      <c r="W59" s="37">
        <v>0</v>
      </c>
      <c r="X59" s="29"/>
      <c r="Y59" s="37">
        <f aca="true" t="shared" si="4" ref="Y59:Y68">SUM(E59:W59)</f>
        <v>4899</v>
      </c>
      <c r="Z59" s="37"/>
      <c r="AA59" s="37">
        <v>129</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63</v>
      </c>
      <c r="F62" s="37"/>
      <c r="G62" s="37">
        <v>-24</v>
      </c>
      <c r="H62" s="28"/>
      <c r="I62" s="37">
        <v>102</v>
      </c>
      <c r="J62" s="37"/>
      <c r="K62" s="37">
        <v>0</v>
      </c>
      <c r="L62" s="37"/>
      <c r="M62" s="37">
        <v>3726</v>
      </c>
      <c r="N62" s="37"/>
      <c r="O62" s="37">
        <v>0</v>
      </c>
      <c r="P62" s="37"/>
      <c r="Q62" s="37">
        <v>422</v>
      </c>
      <c r="R62" s="103"/>
      <c r="S62" s="37">
        <v>16</v>
      </c>
      <c r="T62" s="37"/>
      <c r="U62" s="37">
        <v>0</v>
      </c>
      <c r="V62" s="37"/>
      <c r="W62" s="37">
        <v>0</v>
      </c>
      <c r="X62" s="29"/>
      <c r="Y62" s="37">
        <f t="shared" si="4"/>
        <v>4305</v>
      </c>
      <c r="Z62" s="37"/>
      <c r="AA62" s="37">
        <v>179</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473</v>
      </c>
      <c r="F65" s="37"/>
      <c r="G65" s="37">
        <v>138</v>
      </c>
      <c r="H65" s="28"/>
      <c r="I65" s="37">
        <v>764</v>
      </c>
      <c r="J65" s="37"/>
      <c r="K65" s="37">
        <v>3</v>
      </c>
      <c r="L65" s="37"/>
      <c r="M65" s="37">
        <v>0</v>
      </c>
      <c r="N65" s="37"/>
      <c r="O65" s="37">
        <v>0</v>
      </c>
      <c r="P65" s="37"/>
      <c r="Q65" s="37">
        <v>487</v>
      </c>
      <c r="R65" s="37"/>
      <c r="S65" s="37">
        <v>3</v>
      </c>
      <c r="T65" s="37"/>
      <c r="U65" s="37">
        <v>0</v>
      </c>
      <c r="V65" s="37"/>
      <c r="W65" s="37">
        <v>15</v>
      </c>
      <c r="X65" s="29"/>
      <c r="Y65" s="37">
        <f t="shared" si="4"/>
        <v>1883</v>
      </c>
      <c r="Z65" s="37"/>
      <c r="AA65" s="37">
        <v>1795</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5</v>
      </c>
      <c r="F67" s="37"/>
      <c r="G67" s="37">
        <v>3</v>
      </c>
      <c r="H67" s="28"/>
      <c r="I67" s="37">
        <v>3</v>
      </c>
      <c r="J67" s="37"/>
      <c r="K67" s="37">
        <v>0</v>
      </c>
      <c r="L67" s="37"/>
      <c r="M67" s="37">
        <v>0</v>
      </c>
      <c r="N67" s="37"/>
      <c r="O67" s="37">
        <v>0</v>
      </c>
      <c r="P67" s="37"/>
      <c r="Q67" s="37">
        <v>0</v>
      </c>
      <c r="R67" s="37"/>
      <c r="S67" s="37">
        <v>0</v>
      </c>
      <c r="T67" s="37"/>
      <c r="U67" s="37">
        <v>0</v>
      </c>
      <c r="V67" s="37"/>
      <c r="W67" s="37">
        <v>0</v>
      </c>
      <c r="X67" s="29"/>
      <c r="Y67" s="37">
        <f t="shared" si="4"/>
        <v>11</v>
      </c>
      <c r="Z67" s="37"/>
      <c r="AA67" s="37">
        <v>13</v>
      </c>
    </row>
    <row r="68" spans="1:28" s="5" customFormat="1" ht="13.5" customHeight="1">
      <c r="A68" s="2"/>
      <c r="B68" s="33" t="s">
        <v>165</v>
      </c>
      <c r="C68" s="33"/>
      <c r="D68" s="39"/>
      <c r="E68" s="37">
        <v>796</v>
      </c>
      <c r="F68" s="37"/>
      <c r="G68" s="37">
        <v>295</v>
      </c>
      <c r="H68" s="28"/>
      <c r="I68" s="37">
        <v>1792</v>
      </c>
      <c r="J68" s="37"/>
      <c r="K68" s="37">
        <v>11</v>
      </c>
      <c r="L68" s="37"/>
      <c r="M68" s="37">
        <v>0</v>
      </c>
      <c r="N68" s="37"/>
      <c r="O68" s="37">
        <v>0</v>
      </c>
      <c r="P68" s="37"/>
      <c r="Q68" s="37">
        <v>119508</v>
      </c>
      <c r="R68" s="37"/>
      <c r="S68" s="37">
        <v>15</v>
      </c>
      <c r="T68" s="37"/>
      <c r="U68" s="37">
        <v>4</v>
      </c>
      <c r="V68" s="37"/>
      <c r="W68" s="37">
        <v>5</v>
      </c>
      <c r="X68" s="33"/>
      <c r="Y68" s="37">
        <f t="shared" si="4"/>
        <v>122426</v>
      </c>
      <c r="Z68" s="37"/>
      <c r="AA68" s="37">
        <v>2972</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100">
        <f>IF('Table 1'!$B$101="(A)","(A)  Estimación avance","")</f>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AE11:AE20 AC11:AC20 W11:W20 AA11:AA20 M11:M20 E11:E20 G11:G20 I11:I20 K11:K20">
    <cfRule type="cellIs" priority="28"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30"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tables'!B24&amp;"  Expenditure of general government by function (COFOG)"</f>
        <v>Table 9.10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179</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1'!W10</f>
        <v>61834</v>
      </c>
      <c r="F10" s="98"/>
      <c r="G10" s="98">
        <f>'Table 1'!W11</f>
        <v>46763</v>
      </c>
      <c r="H10" s="98"/>
      <c r="I10" s="98">
        <f>'Table 1'!W12</f>
        <v>125710</v>
      </c>
      <c r="J10" s="98"/>
      <c r="K10" s="98">
        <f>'Table 1'!W13</f>
        <v>254</v>
      </c>
      <c r="L10" s="98"/>
      <c r="M10" s="98">
        <f>'Table 1'!W14</f>
        <v>11838</v>
      </c>
      <c r="N10" s="98"/>
      <c r="O10" s="98">
        <f>'Table 1'!W15</f>
        <v>18534</v>
      </c>
      <c r="P10" s="98"/>
      <c r="Q10" s="98">
        <f>'Table 1'!W16+'Table 1'!W18</f>
        <v>185314</v>
      </c>
      <c r="R10" s="98"/>
      <c r="S10" s="98">
        <f>'Table 1'!W19</f>
        <v>19279</v>
      </c>
      <c r="T10" s="98"/>
      <c r="U10" s="98">
        <f>'Table 1'!W20</f>
        <v>13851</v>
      </c>
      <c r="V10" s="98"/>
      <c r="W10" s="98">
        <f>'Table 1'!W21</f>
        <v>1382</v>
      </c>
      <c r="X10" s="11"/>
      <c r="Y10" s="98">
        <f>'Table 1'!W9</f>
        <v>484759</v>
      </c>
      <c r="Z10" s="98"/>
      <c r="AA10" s="98">
        <f>SUM(AA11:AA20)</f>
        <v>223603</v>
      </c>
      <c r="AB10" s="2"/>
    </row>
    <row r="11" spans="2:27" ht="13.5" customHeight="1">
      <c r="B11" s="29" t="s">
        <v>156</v>
      </c>
      <c r="C11" s="29"/>
      <c r="D11" s="37"/>
      <c r="E11" s="37">
        <v>8546</v>
      </c>
      <c r="F11" s="37"/>
      <c r="G11" s="37">
        <v>2458</v>
      </c>
      <c r="H11" s="28"/>
      <c r="I11" s="37">
        <v>12541</v>
      </c>
      <c r="J11" s="37"/>
      <c r="K11" s="37">
        <v>50</v>
      </c>
      <c r="L11" s="37"/>
      <c r="M11" s="37">
        <v>183</v>
      </c>
      <c r="N11" s="37"/>
      <c r="O11" s="37">
        <v>18522</v>
      </c>
      <c r="P11" s="37"/>
      <c r="Q11" s="37">
        <v>0</v>
      </c>
      <c r="R11" s="103"/>
      <c r="S11" s="37">
        <v>12152</v>
      </c>
      <c r="T11" s="37"/>
      <c r="U11" s="37">
        <v>813</v>
      </c>
      <c r="V11" s="37"/>
      <c r="W11" s="37">
        <v>64</v>
      </c>
      <c r="X11" s="29"/>
      <c r="Y11" s="37">
        <f aca="true" t="shared" si="0" ref="Y11:Y20">SUM(E11:W11)</f>
        <v>55329</v>
      </c>
      <c r="Z11" s="37"/>
      <c r="AA11" s="37">
        <v>21159</v>
      </c>
    </row>
    <row r="12" spans="2:27" ht="13.5" customHeight="1">
      <c r="B12" s="29" t="s">
        <v>157</v>
      </c>
      <c r="C12" s="29"/>
      <c r="D12" s="37"/>
      <c r="E12" s="37">
        <v>3835</v>
      </c>
      <c r="F12" s="37"/>
      <c r="G12" s="37">
        <v>532</v>
      </c>
      <c r="H12" s="28"/>
      <c r="I12" s="37">
        <v>6673</v>
      </c>
      <c r="J12" s="37"/>
      <c r="K12" s="37">
        <v>5</v>
      </c>
      <c r="L12" s="37"/>
      <c r="M12" s="37">
        <v>0</v>
      </c>
      <c r="N12" s="37"/>
      <c r="O12" s="37">
        <v>6</v>
      </c>
      <c r="P12" s="37"/>
      <c r="Q12" s="37">
        <v>0</v>
      </c>
      <c r="R12" s="103"/>
      <c r="S12" s="37">
        <v>83</v>
      </c>
      <c r="T12" s="37"/>
      <c r="U12" s="37">
        <v>2</v>
      </c>
      <c r="V12" s="37"/>
      <c r="W12" s="37">
        <v>-138</v>
      </c>
      <c r="X12" s="29"/>
      <c r="Y12" s="37">
        <f t="shared" si="0"/>
        <v>10998</v>
      </c>
      <c r="Z12" s="37"/>
      <c r="AA12" s="37">
        <v>10979</v>
      </c>
    </row>
    <row r="13" spans="2:27" ht="13.5" customHeight="1">
      <c r="B13" s="29" t="s">
        <v>158</v>
      </c>
      <c r="C13" s="29"/>
      <c r="D13" s="37"/>
      <c r="E13" s="37">
        <v>3361</v>
      </c>
      <c r="F13" s="37"/>
      <c r="G13" s="37">
        <v>1439</v>
      </c>
      <c r="H13" s="28"/>
      <c r="I13" s="37">
        <v>17223</v>
      </c>
      <c r="J13" s="37"/>
      <c r="K13" s="37">
        <v>8</v>
      </c>
      <c r="L13" s="37"/>
      <c r="M13" s="37">
        <v>237</v>
      </c>
      <c r="N13" s="37"/>
      <c r="O13" s="37">
        <v>0</v>
      </c>
      <c r="P13" s="37"/>
      <c r="Q13" s="37">
        <v>0</v>
      </c>
      <c r="R13" s="103"/>
      <c r="S13" s="37">
        <v>41</v>
      </c>
      <c r="T13" s="37"/>
      <c r="U13" s="37">
        <v>7</v>
      </c>
      <c r="V13" s="37"/>
      <c r="W13" s="37">
        <v>9</v>
      </c>
      <c r="X13" s="29"/>
      <c r="Y13" s="37">
        <f t="shared" si="0"/>
        <v>22325</v>
      </c>
      <c r="Z13" s="37"/>
      <c r="AA13" s="37">
        <v>20885</v>
      </c>
    </row>
    <row r="14" spans="2:27" ht="13.5" customHeight="1">
      <c r="B14" s="29" t="s">
        <v>159</v>
      </c>
      <c r="C14" s="29"/>
      <c r="D14" s="37"/>
      <c r="E14" s="37">
        <v>6448</v>
      </c>
      <c r="F14" s="37"/>
      <c r="G14" s="37">
        <v>21650</v>
      </c>
      <c r="H14" s="28"/>
      <c r="I14" s="37">
        <v>7073</v>
      </c>
      <c r="J14" s="37"/>
      <c r="K14" s="37">
        <v>40</v>
      </c>
      <c r="L14" s="37"/>
      <c r="M14" s="37">
        <v>10423</v>
      </c>
      <c r="N14" s="37"/>
      <c r="O14" s="37">
        <v>1</v>
      </c>
      <c r="P14" s="37"/>
      <c r="Q14" s="37">
        <v>822</v>
      </c>
      <c r="R14" s="103"/>
      <c r="S14" s="37">
        <v>1625</v>
      </c>
      <c r="T14" s="37"/>
      <c r="U14" s="37">
        <v>9705</v>
      </c>
      <c r="V14" s="37"/>
      <c r="W14" s="37">
        <v>878</v>
      </c>
      <c r="X14" s="29"/>
      <c r="Y14" s="37">
        <f t="shared" si="0"/>
        <v>58665</v>
      </c>
      <c r="Z14" s="37"/>
      <c r="AA14" s="37">
        <v>18348</v>
      </c>
    </row>
    <row r="15" spans="2:27" ht="13.5" customHeight="1">
      <c r="B15" s="29" t="s">
        <v>160</v>
      </c>
      <c r="C15" s="29"/>
      <c r="D15" s="37"/>
      <c r="E15" s="37">
        <v>5550</v>
      </c>
      <c r="F15" s="37"/>
      <c r="G15" s="37">
        <v>2303</v>
      </c>
      <c r="H15" s="28"/>
      <c r="I15" s="37">
        <v>1585</v>
      </c>
      <c r="J15" s="37"/>
      <c r="K15" s="37">
        <v>11</v>
      </c>
      <c r="L15" s="37"/>
      <c r="M15" s="37">
        <v>349</v>
      </c>
      <c r="N15" s="37"/>
      <c r="O15" s="37">
        <v>3</v>
      </c>
      <c r="P15" s="37"/>
      <c r="Q15" s="37">
        <v>0</v>
      </c>
      <c r="R15" s="37"/>
      <c r="S15" s="37">
        <v>122</v>
      </c>
      <c r="T15" s="37"/>
      <c r="U15" s="37">
        <v>414</v>
      </c>
      <c r="V15" s="37"/>
      <c r="W15" s="37">
        <v>87</v>
      </c>
      <c r="X15" s="29"/>
      <c r="Y15" s="37">
        <f t="shared" si="0"/>
        <v>10424</v>
      </c>
      <c r="Z15" s="37"/>
      <c r="AA15" s="37">
        <v>4768</v>
      </c>
    </row>
    <row r="16" spans="2:27" ht="13.5" customHeight="1">
      <c r="B16" s="29" t="s">
        <v>161</v>
      </c>
      <c r="C16" s="29"/>
      <c r="D16" s="37"/>
      <c r="E16" s="37">
        <v>2796</v>
      </c>
      <c r="F16" s="37"/>
      <c r="G16" s="37">
        <v>7114</v>
      </c>
      <c r="H16" s="28"/>
      <c r="I16" s="37">
        <v>1964</v>
      </c>
      <c r="J16" s="37"/>
      <c r="K16" s="37">
        <v>39</v>
      </c>
      <c r="L16" s="37"/>
      <c r="M16" s="37">
        <v>184</v>
      </c>
      <c r="N16" s="37"/>
      <c r="O16" s="37">
        <v>1</v>
      </c>
      <c r="P16" s="37"/>
      <c r="Q16" s="37">
        <v>0</v>
      </c>
      <c r="R16" s="37"/>
      <c r="S16" s="37">
        <v>209</v>
      </c>
      <c r="T16" s="37"/>
      <c r="U16" s="37">
        <v>1289</v>
      </c>
      <c r="V16" s="37"/>
      <c r="W16" s="37">
        <v>238</v>
      </c>
      <c r="X16" s="29"/>
      <c r="Y16" s="37">
        <f t="shared" si="0"/>
        <v>13834</v>
      </c>
      <c r="Z16" s="37"/>
      <c r="AA16" s="37">
        <v>5884</v>
      </c>
    </row>
    <row r="17" spans="2:27" ht="13.5" customHeight="1">
      <c r="B17" s="29" t="s">
        <v>162</v>
      </c>
      <c r="C17" s="29"/>
      <c r="D17" s="37"/>
      <c r="E17" s="37">
        <v>15930</v>
      </c>
      <c r="F17" s="37"/>
      <c r="G17" s="37">
        <v>2914</v>
      </c>
      <c r="H17" s="28"/>
      <c r="I17" s="37">
        <v>31220</v>
      </c>
      <c r="J17" s="37"/>
      <c r="K17" s="37">
        <v>42</v>
      </c>
      <c r="L17" s="37"/>
      <c r="M17" s="37">
        <v>0</v>
      </c>
      <c r="N17" s="37"/>
      <c r="O17" s="37">
        <v>0</v>
      </c>
      <c r="P17" s="37"/>
      <c r="Q17" s="37">
        <v>20929</v>
      </c>
      <c r="R17" s="37"/>
      <c r="S17" s="37">
        <v>272</v>
      </c>
      <c r="T17" s="37"/>
      <c r="U17" s="37">
        <v>117</v>
      </c>
      <c r="V17" s="37"/>
      <c r="W17" s="37">
        <v>15</v>
      </c>
      <c r="X17" s="29"/>
      <c r="Y17" s="37">
        <f t="shared" si="0"/>
        <v>71439</v>
      </c>
      <c r="Z17" s="37"/>
      <c r="AA17" s="37">
        <v>66917</v>
      </c>
    </row>
    <row r="18" spans="2:27" ht="13.5" customHeight="1">
      <c r="B18" s="29" t="s">
        <v>163</v>
      </c>
      <c r="C18" s="29"/>
      <c r="D18" s="37"/>
      <c r="E18" s="37">
        <v>6782</v>
      </c>
      <c r="F18" s="37"/>
      <c r="G18" s="37">
        <v>3557</v>
      </c>
      <c r="H18" s="28"/>
      <c r="I18" s="37">
        <v>4449</v>
      </c>
      <c r="J18" s="37"/>
      <c r="K18" s="37">
        <v>30</v>
      </c>
      <c r="L18" s="37"/>
      <c r="M18" s="37">
        <v>311</v>
      </c>
      <c r="N18" s="37"/>
      <c r="O18" s="37">
        <v>1</v>
      </c>
      <c r="P18" s="37"/>
      <c r="Q18" s="37">
        <v>15</v>
      </c>
      <c r="R18" s="37"/>
      <c r="S18" s="37">
        <v>1843</v>
      </c>
      <c r="T18" s="37"/>
      <c r="U18" s="37">
        <v>389</v>
      </c>
      <c r="V18" s="37"/>
      <c r="W18" s="37">
        <v>153</v>
      </c>
      <c r="X18" s="29"/>
      <c r="Y18" s="37">
        <f t="shared" si="0"/>
        <v>17530</v>
      </c>
      <c r="Z18" s="37"/>
      <c r="AA18" s="37">
        <v>10978</v>
      </c>
    </row>
    <row r="19" spans="2:27" ht="13.5" customHeight="1">
      <c r="B19" s="29" t="s">
        <v>164</v>
      </c>
      <c r="C19" s="29"/>
      <c r="D19" s="37"/>
      <c r="E19" s="37">
        <v>4545</v>
      </c>
      <c r="F19" s="37"/>
      <c r="G19" s="37">
        <v>3735</v>
      </c>
      <c r="H19" s="28"/>
      <c r="I19" s="37">
        <v>35505</v>
      </c>
      <c r="J19" s="37"/>
      <c r="K19" s="37">
        <v>10</v>
      </c>
      <c r="L19" s="37"/>
      <c r="M19" s="37">
        <v>56</v>
      </c>
      <c r="N19" s="37"/>
      <c r="O19" s="37">
        <v>0</v>
      </c>
      <c r="P19" s="37"/>
      <c r="Q19" s="37">
        <v>7090</v>
      </c>
      <c r="R19" s="37"/>
      <c r="S19" s="37">
        <v>1735</v>
      </c>
      <c r="T19" s="37"/>
      <c r="U19" s="37">
        <v>199</v>
      </c>
      <c r="V19" s="37"/>
      <c r="W19" s="37">
        <v>60</v>
      </c>
      <c r="X19" s="29"/>
      <c r="Y19" s="37">
        <f t="shared" si="0"/>
        <v>52935</v>
      </c>
      <c r="Z19" s="37"/>
      <c r="AA19" s="37">
        <v>47418</v>
      </c>
    </row>
    <row r="20" spans="1:28" s="5" customFormat="1" ht="13.5" customHeight="1">
      <c r="A20" s="2"/>
      <c r="B20" s="33" t="s">
        <v>165</v>
      </c>
      <c r="C20" s="33"/>
      <c r="D20" s="39"/>
      <c r="E20" s="37">
        <v>4041</v>
      </c>
      <c r="F20" s="37"/>
      <c r="G20" s="37">
        <v>1061</v>
      </c>
      <c r="H20" s="28"/>
      <c r="I20" s="37">
        <v>7477</v>
      </c>
      <c r="J20" s="37"/>
      <c r="K20" s="37">
        <v>19</v>
      </c>
      <c r="L20" s="37"/>
      <c r="M20" s="37">
        <v>95</v>
      </c>
      <c r="N20" s="37"/>
      <c r="O20" s="37">
        <v>0</v>
      </c>
      <c r="P20" s="37"/>
      <c r="Q20" s="37">
        <v>156458</v>
      </c>
      <c r="R20" s="37"/>
      <c r="S20" s="37">
        <v>1197</v>
      </c>
      <c r="T20" s="37"/>
      <c r="U20" s="37">
        <v>916</v>
      </c>
      <c r="V20" s="37"/>
      <c r="W20" s="37">
        <v>16</v>
      </c>
      <c r="X20" s="33"/>
      <c r="Y20" s="37">
        <f t="shared" si="0"/>
        <v>171280</v>
      </c>
      <c r="Z20" s="37"/>
      <c r="AA20" s="37">
        <v>16267</v>
      </c>
      <c r="AB20" s="2"/>
    </row>
    <row r="21" s="3" customFormat="1" ht="12" customHeight="1">
      <c r="AB21" s="2"/>
    </row>
    <row r="22" spans="2:28" s="20" customFormat="1" ht="15" customHeight="1">
      <c r="B22" s="97" t="s">
        <v>166</v>
      </c>
      <c r="C22" s="11"/>
      <c r="D22" s="98"/>
      <c r="E22" s="98">
        <f>SUM(E23:E32)</f>
        <v>10724</v>
      </c>
      <c r="F22" s="98"/>
      <c r="G22" s="98">
        <f>SUM(G23:G32)</f>
        <v>12493</v>
      </c>
      <c r="H22" s="98"/>
      <c r="I22" s="98">
        <f>SUM(I23:I32)</f>
        <v>24404</v>
      </c>
      <c r="J22" s="98"/>
      <c r="K22" s="98">
        <f>SUM(K23:K32)</f>
        <v>81</v>
      </c>
      <c r="L22" s="98"/>
      <c r="M22" s="98">
        <f>SUM(M23:M32)</f>
        <v>2208</v>
      </c>
      <c r="N22" s="98"/>
      <c r="O22" s="98">
        <f>SUM(O23:O32)</f>
        <v>16520</v>
      </c>
      <c r="P22" s="98"/>
      <c r="Q22" s="98">
        <f>SUM(Q23:Q32)</f>
        <v>15136</v>
      </c>
      <c r="R22" s="98"/>
      <c r="S22" s="98">
        <f>SUM(S23:S32)</f>
        <v>110562</v>
      </c>
      <c r="T22" s="98"/>
      <c r="U22" s="98">
        <f>SUM(U23:U32)</f>
        <v>17823</v>
      </c>
      <c r="V22" s="98"/>
      <c r="W22" s="98">
        <f>SUM(W23:W32)</f>
        <v>358</v>
      </c>
      <c r="X22" s="11"/>
      <c r="Y22" s="98">
        <f>SUM(Y23:Y32)</f>
        <v>210309</v>
      </c>
      <c r="Z22" s="98"/>
      <c r="AA22" s="98">
        <f>SUM(AA23:AA32)</f>
        <v>40281</v>
      </c>
      <c r="AB22" s="45"/>
    </row>
    <row r="23" spans="2:27" ht="13.5" customHeight="1">
      <c r="B23" s="29" t="s">
        <v>156</v>
      </c>
      <c r="C23" s="29"/>
      <c r="D23" s="37"/>
      <c r="E23" s="37">
        <v>2169</v>
      </c>
      <c r="F23" s="37"/>
      <c r="G23" s="37">
        <v>559</v>
      </c>
      <c r="H23" s="28"/>
      <c r="I23" s="37">
        <v>3744</v>
      </c>
      <c r="J23" s="37"/>
      <c r="K23" s="37">
        <v>16</v>
      </c>
      <c r="L23" s="37"/>
      <c r="M23" s="37">
        <v>3</v>
      </c>
      <c r="N23" s="37"/>
      <c r="O23" s="37">
        <v>16514</v>
      </c>
      <c r="P23" s="37"/>
      <c r="Q23" s="37">
        <v>0</v>
      </c>
      <c r="R23" s="103"/>
      <c r="S23" s="37">
        <v>107989</v>
      </c>
      <c r="T23" s="37"/>
      <c r="U23" s="37">
        <v>12082</v>
      </c>
      <c r="V23" s="37"/>
      <c r="W23" s="37">
        <v>0</v>
      </c>
      <c r="X23" s="29"/>
      <c r="Y23" s="37">
        <f aca="true" t="shared" si="1" ref="Y23:Y32">SUM(E23:W23)</f>
        <v>143076</v>
      </c>
      <c r="Z23" s="37"/>
      <c r="AA23" s="37">
        <v>5733</v>
      </c>
    </row>
    <row r="24" spans="2:27" ht="13.5" customHeight="1">
      <c r="B24" s="29" t="s">
        <v>157</v>
      </c>
      <c r="C24" s="29"/>
      <c r="D24" s="37"/>
      <c r="E24" s="37">
        <v>3835</v>
      </c>
      <c r="F24" s="37"/>
      <c r="G24" s="37">
        <v>532</v>
      </c>
      <c r="H24" s="28"/>
      <c r="I24" s="37">
        <v>6673</v>
      </c>
      <c r="J24" s="37"/>
      <c r="K24" s="37">
        <v>5</v>
      </c>
      <c r="L24" s="37"/>
      <c r="M24" s="37">
        <v>0</v>
      </c>
      <c r="N24" s="37"/>
      <c r="O24" s="37">
        <v>6</v>
      </c>
      <c r="P24" s="37"/>
      <c r="Q24" s="37">
        <v>0</v>
      </c>
      <c r="R24" s="103"/>
      <c r="S24" s="37">
        <v>83</v>
      </c>
      <c r="T24" s="37"/>
      <c r="U24" s="37">
        <v>2</v>
      </c>
      <c r="V24" s="37"/>
      <c r="W24" s="37">
        <v>-138</v>
      </c>
      <c r="X24" s="29"/>
      <c r="Y24" s="37">
        <f t="shared" si="1"/>
        <v>10998</v>
      </c>
      <c r="Z24" s="37"/>
      <c r="AA24" s="37">
        <v>10979</v>
      </c>
    </row>
    <row r="25" spans="2:27" ht="13.5" customHeight="1">
      <c r="B25" s="29" t="s">
        <v>158</v>
      </c>
      <c r="C25" s="29"/>
      <c r="D25" s="37"/>
      <c r="E25" s="37">
        <v>1528</v>
      </c>
      <c r="F25" s="37"/>
      <c r="G25" s="37">
        <v>851</v>
      </c>
      <c r="H25" s="28"/>
      <c r="I25" s="37">
        <v>10206</v>
      </c>
      <c r="J25" s="37"/>
      <c r="K25" s="37">
        <v>7</v>
      </c>
      <c r="L25" s="37"/>
      <c r="M25" s="37">
        <v>21</v>
      </c>
      <c r="N25" s="37"/>
      <c r="O25" s="37">
        <v>0</v>
      </c>
      <c r="P25" s="37"/>
      <c r="Q25" s="37">
        <v>0</v>
      </c>
      <c r="R25" s="103"/>
      <c r="S25" s="37">
        <v>9</v>
      </c>
      <c r="T25" s="37"/>
      <c r="U25" s="37">
        <v>5</v>
      </c>
      <c r="V25" s="37"/>
      <c r="W25" s="37">
        <v>7</v>
      </c>
      <c r="X25" s="29"/>
      <c r="Y25" s="37">
        <f t="shared" si="1"/>
        <v>12634</v>
      </c>
      <c r="Z25" s="37"/>
      <c r="AA25" s="37">
        <v>11805</v>
      </c>
    </row>
    <row r="26" spans="2:27" ht="13.5" customHeight="1">
      <c r="B26" s="29" t="s">
        <v>159</v>
      </c>
      <c r="C26" s="29"/>
      <c r="D26" s="37"/>
      <c r="E26" s="37">
        <v>1214</v>
      </c>
      <c r="F26" s="37"/>
      <c r="G26" s="37">
        <v>9091</v>
      </c>
      <c r="H26" s="28"/>
      <c r="I26" s="37">
        <v>1411</v>
      </c>
      <c r="J26" s="37"/>
      <c r="K26" s="37">
        <v>21</v>
      </c>
      <c r="L26" s="37"/>
      <c r="M26" s="37">
        <v>2070</v>
      </c>
      <c r="N26" s="37"/>
      <c r="O26" s="37">
        <v>0</v>
      </c>
      <c r="P26" s="37"/>
      <c r="Q26" s="37">
        <v>0</v>
      </c>
      <c r="R26" s="103"/>
      <c r="S26" s="37">
        <v>386</v>
      </c>
      <c r="T26" s="37"/>
      <c r="U26" s="37">
        <v>4756</v>
      </c>
      <c r="V26" s="37"/>
      <c r="W26" s="37">
        <v>427</v>
      </c>
      <c r="X26" s="29"/>
      <c r="Y26" s="37">
        <f t="shared" si="1"/>
        <v>19376</v>
      </c>
      <c r="Z26" s="37"/>
      <c r="AA26" s="37">
        <v>5648</v>
      </c>
    </row>
    <row r="27" spans="2:27" ht="13.5" customHeight="1">
      <c r="B27" s="29" t="s">
        <v>160</v>
      </c>
      <c r="C27" s="29"/>
      <c r="D27" s="37"/>
      <c r="E27" s="37">
        <v>86</v>
      </c>
      <c r="F27" s="37"/>
      <c r="G27" s="37">
        <v>612</v>
      </c>
      <c r="H27" s="28"/>
      <c r="I27" s="37">
        <v>132</v>
      </c>
      <c r="J27" s="37"/>
      <c r="K27" s="37">
        <v>1</v>
      </c>
      <c r="L27" s="37"/>
      <c r="M27" s="37">
        <v>0</v>
      </c>
      <c r="N27" s="37"/>
      <c r="O27" s="37">
        <v>0</v>
      </c>
      <c r="P27" s="37"/>
      <c r="Q27" s="37">
        <v>0</v>
      </c>
      <c r="R27" s="37"/>
      <c r="S27" s="37">
        <v>31</v>
      </c>
      <c r="T27" s="37"/>
      <c r="U27" s="37">
        <v>198</v>
      </c>
      <c r="V27" s="37"/>
      <c r="W27" s="37">
        <v>32</v>
      </c>
      <c r="X27" s="29"/>
      <c r="Y27" s="37">
        <f t="shared" si="1"/>
        <v>1092</v>
      </c>
      <c r="Z27" s="37"/>
      <c r="AA27" s="37">
        <v>316</v>
      </c>
    </row>
    <row r="28" spans="2:27" ht="13.5" customHeight="1">
      <c r="B28" s="29" t="s">
        <v>161</v>
      </c>
      <c r="C28" s="29"/>
      <c r="D28" s="37"/>
      <c r="E28" s="37">
        <v>56</v>
      </c>
      <c r="F28" s="37"/>
      <c r="G28" s="37">
        <v>275</v>
      </c>
      <c r="H28" s="28"/>
      <c r="I28" s="37">
        <v>26</v>
      </c>
      <c r="J28" s="37"/>
      <c r="K28" s="37">
        <v>6</v>
      </c>
      <c r="L28" s="37"/>
      <c r="M28" s="37">
        <v>8</v>
      </c>
      <c r="N28" s="37"/>
      <c r="O28" s="37">
        <v>0</v>
      </c>
      <c r="P28" s="37"/>
      <c r="Q28" s="37">
        <v>0</v>
      </c>
      <c r="R28" s="37"/>
      <c r="S28" s="37">
        <v>58</v>
      </c>
      <c r="T28" s="37"/>
      <c r="U28" s="37">
        <v>59</v>
      </c>
      <c r="V28" s="37"/>
      <c r="W28" s="37">
        <v>1</v>
      </c>
      <c r="X28" s="29"/>
      <c r="Y28" s="37">
        <f t="shared" si="1"/>
        <v>489</v>
      </c>
      <c r="Z28" s="37"/>
      <c r="AA28" s="37">
        <v>341</v>
      </c>
    </row>
    <row r="29" spans="2:27" ht="13.5" customHeight="1">
      <c r="B29" s="29" t="s">
        <v>162</v>
      </c>
      <c r="C29" s="29"/>
      <c r="D29" s="37"/>
      <c r="E29" s="37">
        <v>523</v>
      </c>
      <c r="F29" s="37"/>
      <c r="G29" s="37">
        <v>68</v>
      </c>
      <c r="H29" s="28"/>
      <c r="I29" s="37">
        <v>353</v>
      </c>
      <c r="J29" s="37"/>
      <c r="K29" s="37">
        <v>2</v>
      </c>
      <c r="L29" s="37"/>
      <c r="M29" s="37">
        <v>0</v>
      </c>
      <c r="N29" s="37"/>
      <c r="O29" s="37">
        <v>0</v>
      </c>
      <c r="P29" s="37"/>
      <c r="Q29" s="37">
        <v>2121</v>
      </c>
      <c r="R29" s="37"/>
      <c r="S29" s="37">
        <v>38</v>
      </c>
      <c r="T29" s="37"/>
      <c r="U29" s="37">
        <v>89</v>
      </c>
      <c r="V29" s="37"/>
      <c r="W29" s="37">
        <v>1</v>
      </c>
      <c r="X29" s="29"/>
      <c r="Y29" s="37">
        <f t="shared" si="1"/>
        <v>3195</v>
      </c>
      <c r="Z29" s="37"/>
      <c r="AA29" s="37">
        <v>1661</v>
      </c>
    </row>
    <row r="30" spans="2:27" ht="13.5" customHeight="1">
      <c r="B30" s="29" t="s">
        <v>163</v>
      </c>
      <c r="C30" s="29"/>
      <c r="D30" s="37"/>
      <c r="E30" s="37">
        <v>1037</v>
      </c>
      <c r="F30" s="37"/>
      <c r="G30" s="37">
        <v>427</v>
      </c>
      <c r="H30" s="28"/>
      <c r="I30" s="37">
        <v>888</v>
      </c>
      <c r="J30" s="37"/>
      <c r="K30" s="37">
        <v>18</v>
      </c>
      <c r="L30" s="37"/>
      <c r="M30" s="37">
        <v>88</v>
      </c>
      <c r="N30" s="37"/>
      <c r="O30" s="37">
        <v>0</v>
      </c>
      <c r="P30" s="37"/>
      <c r="Q30" s="37">
        <v>0</v>
      </c>
      <c r="R30" s="37"/>
      <c r="S30" s="37">
        <v>622</v>
      </c>
      <c r="T30" s="37"/>
      <c r="U30" s="37">
        <v>46</v>
      </c>
      <c r="V30" s="37"/>
      <c r="W30" s="37">
        <v>13</v>
      </c>
      <c r="X30" s="29"/>
      <c r="Y30" s="37">
        <f t="shared" si="1"/>
        <v>3139</v>
      </c>
      <c r="Z30" s="37"/>
      <c r="AA30" s="37">
        <v>1561</v>
      </c>
    </row>
    <row r="31" spans="2:28" ht="13.5" customHeight="1">
      <c r="B31" s="29" t="s">
        <v>164</v>
      </c>
      <c r="C31" s="29"/>
      <c r="D31" s="37"/>
      <c r="E31" s="37">
        <v>158</v>
      </c>
      <c r="F31" s="37"/>
      <c r="G31" s="37">
        <v>37</v>
      </c>
      <c r="H31" s="28"/>
      <c r="I31" s="37">
        <v>660</v>
      </c>
      <c r="J31" s="37"/>
      <c r="K31" s="37">
        <v>1</v>
      </c>
      <c r="L31" s="37"/>
      <c r="M31" s="37">
        <v>14</v>
      </c>
      <c r="N31" s="37"/>
      <c r="O31" s="37">
        <v>0</v>
      </c>
      <c r="P31" s="37"/>
      <c r="Q31" s="37">
        <v>38</v>
      </c>
      <c r="R31" s="37"/>
      <c r="S31" s="37">
        <v>898</v>
      </c>
      <c r="T31" s="37"/>
      <c r="U31" s="37">
        <v>33</v>
      </c>
      <c r="V31" s="37"/>
      <c r="W31" s="37">
        <v>15</v>
      </c>
      <c r="X31" s="29"/>
      <c r="Y31" s="37">
        <f t="shared" si="1"/>
        <v>1854</v>
      </c>
      <c r="Z31" s="37"/>
      <c r="AA31" s="37">
        <v>897</v>
      </c>
      <c r="AB31" s="22"/>
    </row>
    <row r="32" spans="1:28" s="5" customFormat="1" ht="13.5" customHeight="1">
      <c r="A32" s="2"/>
      <c r="B32" s="33" t="s">
        <v>165</v>
      </c>
      <c r="C32" s="33"/>
      <c r="D32" s="39"/>
      <c r="E32" s="37">
        <v>118</v>
      </c>
      <c r="F32" s="37"/>
      <c r="G32" s="37">
        <v>41</v>
      </c>
      <c r="H32" s="28"/>
      <c r="I32" s="37">
        <v>311</v>
      </c>
      <c r="J32" s="37"/>
      <c r="K32" s="37">
        <v>4</v>
      </c>
      <c r="L32" s="37"/>
      <c r="M32" s="37">
        <v>4</v>
      </c>
      <c r="N32" s="37"/>
      <c r="O32" s="37">
        <v>0</v>
      </c>
      <c r="P32" s="37"/>
      <c r="Q32" s="37">
        <v>12977</v>
      </c>
      <c r="R32" s="37"/>
      <c r="S32" s="37">
        <v>448</v>
      </c>
      <c r="T32" s="37"/>
      <c r="U32" s="37">
        <v>553</v>
      </c>
      <c r="V32" s="37"/>
      <c r="W32" s="37">
        <v>0</v>
      </c>
      <c r="X32" s="33"/>
      <c r="Y32" s="37">
        <f t="shared" si="1"/>
        <v>14456</v>
      </c>
      <c r="Z32" s="37"/>
      <c r="AA32" s="37">
        <v>1340</v>
      </c>
      <c r="AB32" s="2"/>
    </row>
    <row r="33" s="3" customFormat="1" ht="12" customHeight="1">
      <c r="AB33" s="2"/>
    </row>
    <row r="34" spans="2:28" s="20" customFormat="1" ht="15" customHeight="1">
      <c r="B34" s="97" t="s">
        <v>167</v>
      </c>
      <c r="C34" s="11"/>
      <c r="D34" s="98"/>
      <c r="E34" s="98">
        <f>SUM(E35:E44)</f>
        <v>29561</v>
      </c>
      <c r="F34" s="98"/>
      <c r="G34" s="98">
        <f>SUM(G35:G44)</f>
        <v>16666</v>
      </c>
      <c r="H34" s="98"/>
      <c r="I34" s="98">
        <f>SUM(I35:I44)</f>
        <v>76792</v>
      </c>
      <c r="J34" s="98"/>
      <c r="K34" s="98">
        <f>SUM(K35:K44)</f>
        <v>153</v>
      </c>
      <c r="L34" s="98"/>
      <c r="M34" s="98">
        <f>SUM(M35:M44)</f>
        <v>4239</v>
      </c>
      <c r="N34" s="98"/>
      <c r="O34" s="98">
        <f>SUM(O35:O44)</f>
        <v>2924</v>
      </c>
      <c r="P34" s="98"/>
      <c r="Q34" s="98">
        <f>SUM(Q35:Q44)</f>
        <v>32647</v>
      </c>
      <c r="R34" s="98"/>
      <c r="S34" s="98">
        <f>SUM(S35:S44)</f>
        <v>9591</v>
      </c>
      <c r="T34" s="98"/>
      <c r="U34" s="98">
        <f>SUM(U35:U44)</f>
        <v>10319</v>
      </c>
      <c r="V34" s="98"/>
      <c r="W34" s="98">
        <f>SUM(W35:W44)</f>
        <v>380</v>
      </c>
      <c r="X34" s="11"/>
      <c r="Y34" s="98">
        <f>SUM(Y35:Y44)</f>
        <v>183272</v>
      </c>
      <c r="Z34" s="98"/>
      <c r="AA34" s="98">
        <f>SUM(AA35:AA44)</f>
        <v>136634</v>
      </c>
      <c r="AB34" s="2"/>
    </row>
    <row r="35" spans="2:27" ht="13.5" customHeight="1">
      <c r="B35" s="29" t="s">
        <v>156</v>
      </c>
      <c r="C35" s="29"/>
      <c r="D35" s="37"/>
      <c r="E35" s="37">
        <v>2651</v>
      </c>
      <c r="F35" s="37"/>
      <c r="G35" s="37">
        <v>708</v>
      </c>
      <c r="H35" s="28"/>
      <c r="I35" s="37">
        <v>1779</v>
      </c>
      <c r="J35" s="37"/>
      <c r="K35" s="37">
        <v>32</v>
      </c>
      <c r="L35" s="37"/>
      <c r="M35" s="37">
        <v>64</v>
      </c>
      <c r="N35" s="37"/>
      <c r="O35" s="37">
        <v>2923</v>
      </c>
      <c r="P35" s="37"/>
      <c r="Q35" s="37">
        <v>0</v>
      </c>
      <c r="R35" s="103"/>
      <c r="S35" s="37">
        <v>6831</v>
      </c>
      <c r="T35" s="37"/>
      <c r="U35" s="37">
        <v>3905</v>
      </c>
      <c r="V35" s="37"/>
      <c r="W35" s="37">
        <v>4</v>
      </c>
      <c r="X35" s="29"/>
      <c r="Y35" s="37">
        <f aca="true" t="shared" si="2" ref="Y35:Y44">SUM(E35:W35)</f>
        <v>18897</v>
      </c>
      <c r="Z35" s="37"/>
      <c r="AA35" s="37">
        <v>4494</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1263</v>
      </c>
      <c r="F37" s="37"/>
      <c r="G37" s="37">
        <v>358</v>
      </c>
      <c r="H37" s="28"/>
      <c r="I37" s="37">
        <v>3528</v>
      </c>
      <c r="J37" s="37"/>
      <c r="K37" s="37">
        <v>1</v>
      </c>
      <c r="L37" s="37"/>
      <c r="M37" s="37">
        <v>8</v>
      </c>
      <c r="N37" s="37"/>
      <c r="O37" s="37">
        <v>0</v>
      </c>
      <c r="P37" s="37"/>
      <c r="Q37" s="37">
        <v>0</v>
      </c>
      <c r="R37" s="103"/>
      <c r="S37" s="37">
        <v>20</v>
      </c>
      <c r="T37" s="37"/>
      <c r="U37" s="37">
        <v>1</v>
      </c>
      <c r="V37" s="37"/>
      <c r="W37" s="37">
        <v>0</v>
      </c>
      <c r="X37" s="29"/>
      <c r="Y37" s="37">
        <f t="shared" si="2"/>
        <v>5179</v>
      </c>
      <c r="Z37" s="37"/>
      <c r="AA37" s="37">
        <v>4914</v>
      </c>
    </row>
    <row r="38" spans="2:27" ht="13.5" customHeight="1">
      <c r="B38" s="29" t="s">
        <v>159</v>
      </c>
      <c r="C38" s="29"/>
      <c r="D38" s="37"/>
      <c r="E38" s="37">
        <v>2898</v>
      </c>
      <c r="F38" s="37"/>
      <c r="G38" s="37">
        <v>6692</v>
      </c>
      <c r="H38" s="28"/>
      <c r="I38" s="37">
        <v>3394</v>
      </c>
      <c r="J38" s="37"/>
      <c r="K38" s="37">
        <v>17</v>
      </c>
      <c r="L38" s="37"/>
      <c r="M38" s="37">
        <v>3905</v>
      </c>
      <c r="N38" s="37"/>
      <c r="O38" s="37">
        <v>1</v>
      </c>
      <c r="P38" s="37"/>
      <c r="Q38" s="37">
        <v>0</v>
      </c>
      <c r="R38" s="103"/>
      <c r="S38" s="37">
        <v>937</v>
      </c>
      <c r="T38" s="37"/>
      <c r="U38" s="37">
        <v>4640</v>
      </c>
      <c r="V38" s="37"/>
      <c r="W38" s="37">
        <v>227</v>
      </c>
      <c r="X38" s="29"/>
      <c r="Y38" s="37">
        <f t="shared" si="2"/>
        <v>22711</v>
      </c>
      <c r="Z38" s="37"/>
      <c r="AA38" s="37">
        <v>7496</v>
      </c>
    </row>
    <row r="39" spans="2:27" ht="13.5" customHeight="1">
      <c r="B39" s="29" t="s">
        <v>160</v>
      </c>
      <c r="C39" s="29"/>
      <c r="D39" s="37"/>
      <c r="E39" s="37">
        <v>657</v>
      </c>
      <c r="F39" s="37"/>
      <c r="G39" s="37">
        <v>802</v>
      </c>
      <c r="H39" s="28"/>
      <c r="I39" s="37">
        <v>708</v>
      </c>
      <c r="J39" s="37"/>
      <c r="K39" s="37">
        <v>9</v>
      </c>
      <c r="L39" s="37"/>
      <c r="M39" s="37">
        <v>25</v>
      </c>
      <c r="N39" s="37"/>
      <c r="O39" s="37">
        <v>0</v>
      </c>
      <c r="P39" s="37"/>
      <c r="Q39" s="37">
        <v>0</v>
      </c>
      <c r="R39" s="37"/>
      <c r="S39" s="37">
        <v>41</v>
      </c>
      <c r="T39" s="37"/>
      <c r="U39" s="37">
        <v>148</v>
      </c>
      <c r="V39" s="37"/>
      <c r="W39" s="37">
        <v>24</v>
      </c>
      <c r="X39" s="29"/>
      <c r="Y39" s="37">
        <f t="shared" si="2"/>
        <v>2414</v>
      </c>
      <c r="Z39" s="37"/>
      <c r="AA39" s="37">
        <v>1375</v>
      </c>
    </row>
    <row r="40" spans="2:27" ht="13.5" customHeight="1">
      <c r="B40" s="29" t="s">
        <v>161</v>
      </c>
      <c r="C40" s="29"/>
      <c r="D40" s="37"/>
      <c r="E40" s="37">
        <v>332</v>
      </c>
      <c r="F40" s="37"/>
      <c r="G40" s="37">
        <v>1451</v>
      </c>
      <c r="H40" s="28"/>
      <c r="I40" s="37">
        <v>345</v>
      </c>
      <c r="J40" s="37"/>
      <c r="K40" s="37">
        <v>32</v>
      </c>
      <c r="L40" s="37"/>
      <c r="M40" s="37">
        <v>45</v>
      </c>
      <c r="N40" s="37"/>
      <c r="O40" s="37">
        <v>0</v>
      </c>
      <c r="P40" s="37"/>
      <c r="Q40" s="37">
        <v>0</v>
      </c>
      <c r="R40" s="37"/>
      <c r="S40" s="37">
        <v>100</v>
      </c>
      <c r="T40" s="37"/>
      <c r="U40" s="37">
        <v>915</v>
      </c>
      <c r="V40" s="37"/>
      <c r="W40" s="37">
        <v>31</v>
      </c>
      <c r="X40" s="29"/>
      <c r="Y40" s="37">
        <f t="shared" si="2"/>
        <v>3251</v>
      </c>
      <c r="Z40" s="37"/>
      <c r="AA40" s="37">
        <v>1170</v>
      </c>
    </row>
    <row r="41" spans="2:27" ht="13.5" customHeight="1">
      <c r="B41" s="29" t="s">
        <v>162</v>
      </c>
      <c r="C41" s="29"/>
      <c r="D41" s="37"/>
      <c r="E41" s="37">
        <v>14671</v>
      </c>
      <c r="F41" s="37"/>
      <c r="G41" s="37">
        <v>2483</v>
      </c>
      <c r="H41" s="28"/>
      <c r="I41" s="37">
        <v>29675</v>
      </c>
      <c r="J41" s="37"/>
      <c r="K41" s="37">
        <v>37</v>
      </c>
      <c r="L41" s="37"/>
      <c r="M41" s="37">
        <v>0</v>
      </c>
      <c r="N41" s="37"/>
      <c r="O41" s="37">
        <v>0</v>
      </c>
      <c r="P41" s="37"/>
      <c r="Q41" s="37">
        <v>18409</v>
      </c>
      <c r="R41" s="37"/>
      <c r="S41" s="37">
        <v>188</v>
      </c>
      <c r="T41" s="37"/>
      <c r="U41" s="37">
        <v>27</v>
      </c>
      <c r="V41" s="37"/>
      <c r="W41" s="37">
        <v>1</v>
      </c>
      <c r="X41" s="29"/>
      <c r="Y41" s="37">
        <f t="shared" si="2"/>
        <v>65491</v>
      </c>
      <c r="Z41" s="37"/>
      <c r="AA41" s="37">
        <v>62807</v>
      </c>
    </row>
    <row r="42" spans="2:27" ht="13.5" customHeight="1">
      <c r="B42" s="29" t="s">
        <v>163</v>
      </c>
      <c r="C42" s="29"/>
      <c r="D42" s="37"/>
      <c r="E42" s="37">
        <v>2238</v>
      </c>
      <c r="F42" s="37"/>
      <c r="G42" s="37">
        <v>684</v>
      </c>
      <c r="H42" s="28"/>
      <c r="I42" s="37">
        <v>1441</v>
      </c>
      <c r="J42" s="37"/>
      <c r="K42" s="37">
        <v>12</v>
      </c>
      <c r="L42" s="37"/>
      <c r="M42" s="37">
        <v>101</v>
      </c>
      <c r="N42" s="37"/>
      <c r="O42" s="37">
        <v>0</v>
      </c>
      <c r="P42" s="37"/>
      <c r="Q42" s="37">
        <v>2</v>
      </c>
      <c r="R42" s="37"/>
      <c r="S42" s="37">
        <v>465</v>
      </c>
      <c r="T42" s="37"/>
      <c r="U42" s="37">
        <v>217</v>
      </c>
      <c r="V42" s="37"/>
      <c r="W42" s="37">
        <v>62</v>
      </c>
      <c r="X42" s="29"/>
      <c r="Y42" s="37">
        <f t="shared" si="2"/>
        <v>5222</v>
      </c>
      <c r="Z42" s="37"/>
      <c r="AA42" s="37">
        <v>3473</v>
      </c>
    </row>
    <row r="43" spans="2:27" ht="13.5" customHeight="1">
      <c r="B43" s="29" t="s">
        <v>164</v>
      </c>
      <c r="C43" s="29"/>
      <c r="D43" s="37"/>
      <c r="E43" s="37">
        <v>3415</v>
      </c>
      <c r="F43" s="37"/>
      <c r="G43" s="37">
        <v>3109</v>
      </c>
      <c r="H43" s="28"/>
      <c r="I43" s="37">
        <v>33803</v>
      </c>
      <c r="J43" s="37"/>
      <c r="K43" s="37">
        <v>9</v>
      </c>
      <c r="L43" s="37"/>
      <c r="M43" s="37">
        <v>33</v>
      </c>
      <c r="N43" s="37"/>
      <c r="O43" s="37">
        <v>0</v>
      </c>
      <c r="P43" s="37"/>
      <c r="Q43" s="37">
        <v>7039</v>
      </c>
      <c r="R43" s="37"/>
      <c r="S43" s="37">
        <v>693</v>
      </c>
      <c r="T43" s="37"/>
      <c r="U43" s="37">
        <v>162</v>
      </c>
      <c r="V43" s="37"/>
      <c r="W43" s="37">
        <v>31</v>
      </c>
      <c r="X43" s="29"/>
      <c r="Y43" s="37">
        <f t="shared" si="2"/>
        <v>48294</v>
      </c>
      <c r="Z43" s="37"/>
      <c r="AA43" s="37">
        <v>44375</v>
      </c>
    </row>
    <row r="44" spans="1:28" s="5" customFormat="1" ht="13.5" customHeight="1">
      <c r="A44" s="2"/>
      <c r="B44" s="33" t="s">
        <v>165</v>
      </c>
      <c r="C44" s="33"/>
      <c r="D44" s="39"/>
      <c r="E44" s="37">
        <v>1436</v>
      </c>
      <c r="F44" s="37"/>
      <c r="G44" s="37">
        <v>379</v>
      </c>
      <c r="H44" s="28"/>
      <c r="I44" s="37">
        <v>2119</v>
      </c>
      <c r="J44" s="37"/>
      <c r="K44" s="37">
        <v>4</v>
      </c>
      <c r="L44" s="37"/>
      <c r="M44" s="37">
        <v>58</v>
      </c>
      <c r="N44" s="37"/>
      <c r="O44" s="37">
        <v>0</v>
      </c>
      <c r="P44" s="37"/>
      <c r="Q44" s="37">
        <v>7197</v>
      </c>
      <c r="R44" s="37"/>
      <c r="S44" s="37">
        <v>316</v>
      </c>
      <c r="T44" s="37"/>
      <c r="U44" s="37">
        <v>304</v>
      </c>
      <c r="V44" s="37"/>
      <c r="W44" s="37">
        <v>0</v>
      </c>
      <c r="X44" s="33"/>
      <c r="Y44" s="37">
        <f t="shared" si="2"/>
        <v>11813</v>
      </c>
      <c r="Z44" s="37"/>
      <c r="AA44" s="37">
        <v>6530</v>
      </c>
      <c r="AB44" s="2"/>
    </row>
    <row r="45" s="3" customFormat="1" ht="12" customHeight="1">
      <c r="AB45" s="2"/>
    </row>
    <row r="46" spans="2:28" s="20" customFormat="1" ht="15" customHeight="1">
      <c r="B46" s="97" t="s">
        <v>168</v>
      </c>
      <c r="C46" s="11"/>
      <c r="D46" s="98"/>
      <c r="E46" s="98">
        <f>SUM(E47:E56)</f>
        <v>20238</v>
      </c>
      <c r="F46" s="98"/>
      <c r="G46" s="98">
        <f>SUM(G47:G56)</f>
        <v>17195</v>
      </c>
      <c r="H46" s="98"/>
      <c r="I46" s="98">
        <f>SUM(I47:I56)</f>
        <v>21769</v>
      </c>
      <c r="J46" s="98"/>
      <c r="K46" s="98">
        <f>SUM(K47:K56)</f>
        <v>6</v>
      </c>
      <c r="L46" s="98"/>
      <c r="M46" s="98">
        <f>SUM(M47:M56)</f>
        <v>1825</v>
      </c>
      <c r="N46" s="98"/>
      <c r="O46" s="98">
        <f>SUM(O47:O56)</f>
        <v>924</v>
      </c>
      <c r="P46" s="98"/>
      <c r="Q46" s="98">
        <f>SUM(Q47:Q56)</f>
        <v>1478</v>
      </c>
      <c r="R46" s="98"/>
      <c r="S46" s="98">
        <f>SUM(S47:S56)</f>
        <v>11054</v>
      </c>
      <c r="T46" s="98"/>
      <c r="U46" s="98">
        <f>SUM(U47:U56)</f>
        <v>1204</v>
      </c>
      <c r="V46" s="98"/>
      <c r="W46" s="98">
        <f>SUM(W47:W56)</f>
        <v>629</v>
      </c>
      <c r="X46" s="11"/>
      <c r="Y46" s="98">
        <f>SUM(Y47:Y56)</f>
        <v>76322</v>
      </c>
      <c r="Z46" s="98"/>
      <c r="AA46" s="98">
        <f>SUM(AA47:AA56)</f>
        <v>41738</v>
      </c>
      <c r="AB46" s="2"/>
    </row>
    <row r="47" spans="2:27" ht="13.5" customHeight="1">
      <c r="B47" s="29" t="s">
        <v>156</v>
      </c>
      <c r="C47" s="29"/>
      <c r="D47" s="37"/>
      <c r="E47" s="37">
        <v>3640</v>
      </c>
      <c r="F47" s="37"/>
      <c r="G47" s="37">
        <v>1191</v>
      </c>
      <c r="H47" s="28"/>
      <c r="I47" s="37">
        <v>7018</v>
      </c>
      <c r="J47" s="37"/>
      <c r="K47" s="37">
        <v>2</v>
      </c>
      <c r="L47" s="37"/>
      <c r="M47" s="37">
        <v>116</v>
      </c>
      <c r="N47" s="37"/>
      <c r="O47" s="37">
        <v>919</v>
      </c>
      <c r="P47" s="37"/>
      <c r="Q47" s="37">
        <v>0</v>
      </c>
      <c r="R47" s="103"/>
      <c r="S47" s="37">
        <v>9295</v>
      </c>
      <c r="T47" s="37"/>
      <c r="U47" s="37">
        <v>324</v>
      </c>
      <c r="V47" s="37"/>
      <c r="W47" s="37">
        <v>60</v>
      </c>
      <c r="X47" s="29"/>
      <c r="Y47" s="37">
        <f aca="true" t="shared" si="3" ref="Y47:Y56">SUM(E47:W47)</f>
        <v>22565</v>
      </c>
      <c r="Z47" s="37"/>
      <c r="AA47" s="37">
        <v>10846</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570</v>
      </c>
      <c r="F49" s="37"/>
      <c r="G49" s="37">
        <v>230</v>
      </c>
      <c r="H49" s="28"/>
      <c r="I49" s="37">
        <v>3489</v>
      </c>
      <c r="J49" s="37"/>
      <c r="K49" s="37">
        <v>0</v>
      </c>
      <c r="L49" s="37"/>
      <c r="M49" s="37">
        <v>208</v>
      </c>
      <c r="N49" s="37"/>
      <c r="O49" s="37">
        <v>0</v>
      </c>
      <c r="P49" s="37"/>
      <c r="Q49" s="37">
        <v>0</v>
      </c>
      <c r="R49" s="103"/>
      <c r="S49" s="37">
        <v>12</v>
      </c>
      <c r="T49" s="37"/>
      <c r="U49" s="37">
        <v>1</v>
      </c>
      <c r="V49" s="37"/>
      <c r="W49" s="37">
        <v>2</v>
      </c>
      <c r="X49" s="29"/>
      <c r="Y49" s="37">
        <f t="shared" si="3"/>
        <v>4512</v>
      </c>
      <c r="Z49" s="37"/>
      <c r="AA49" s="37">
        <v>4166</v>
      </c>
    </row>
    <row r="50" spans="2:27" ht="13.5" customHeight="1">
      <c r="B50" s="29" t="s">
        <v>159</v>
      </c>
      <c r="C50" s="29"/>
      <c r="D50" s="37"/>
      <c r="E50" s="37">
        <v>2274</v>
      </c>
      <c r="F50" s="37"/>
      <c r="G50" s="37">
        <v>5858</v>
      </c>
      <c r="H50" s="28"/>
      <c r="I50" s="37">
        <v>2176</v>
      </c>
      <c r="J50" s="37"/>
      <c r="K50" s="37">
        <v>2</v>
      </c>
      <c r="L50" s="37"/>
      <c r="M50" s="37">
        <v>882</v>
      </c>
      <c r="N50" s="37"/>
      <c r="O50" s="37">
        <v>0</v>
      </c>
      <c r="P50" s="37"/>
      <c r="Q50" s="37">
        <v>0</v>
      </c>
      <c r="R50" s="103"/>
      <c r="S50" s="37">
        <v>286</v>
      </c>
      <c r="T50" s="37"/>
      <c r="U50" s="37">
        <v>309</v>
      </c>
      <c r="V50" s="37"/>
      <c r="W50" s="37">
        <v>224</v>
      </c>
      <c r="X50" s="29"/>
      <c r="Y50" s="37">
        <f t="shared" si="3"/>
        <v>12011</v>
      </c>
      <c r="Z50" s="37"/>
      <c r="AA50" s="37">
        <v>5030</v>
      </c>
    </row>
    <row r="51" spans="2:27" ht="13.5" customHeight="1">
      <c r="B51" s="29" t="s">
        <v>160</v>
      </c>
      <c r="C51" s="29"/>
      <c r="D51" s="37"/>
      <c r="E51" s="37">
        <v>4807</v>
      </c>
      <c r="F51" s="37"/>
      <c r="G51" s="37">
        <v>889</v>
      </c>
      <c r="H51" s="28"/>
      <c r="I51" s="37">
        <v>745</v>
      </c>
      <c r="J51" s="37"/>
      <c r="K51" s="37">
        <v>1</v>
      </c>
      <c r="L51" s="37"/>
      <c r="M51" s="37">
        <v>324</v>
      </c>
      <c r="N51" s="37"/>
      <c r="O51" s="37">
        <v>3</v>
      </c>
      <c r="P51" s="37"/>
      <c r="Q51" s="37">
        <v>0</v>
      </c>
      <c r="R51" s="37"/>
      <c r="S51" s="37">
        <v>50</v>
      </c>
      <c r="T51" s="37"/>
      <c r="U51" s="37">
        <v>68</v>
      </c>
      <c r="V51" s="37"/>
      <c r="W51" s="37">
        <v>31</v>
      </c>
      <c r="X51" s="29"/>
      <c r="Y51" s="37">
        <f t="shared" si="3"/>
        <v>6918</v>
      </c>
      <c r="Z51" s="37"/>
      <c r="AA51" s="37">
        <v>3077</v>
      </c>
    </row>
    <row r="52" spans="2:27" ht="13.5" customHeight="1">
      <c r="B52" s="29" t="s">
        <v>161</v>
      </c>
      <c r="C52" s="29"/>
      <c r="D52" s="37"/>
      <c r="E52" s="37">
        <v>2408</v>
      </c>
      <c r="F52" s="37"/>
      <c r="G52" s="37">
        <v>5388</v>
      </c>
      <c r="H52" s="28"/>
      <c r="I52" s="37">
        <v>1593</v>
      </c>
      <c r="J52" s="37"/>
      <c r="K52" s="37">
        <v>1</v>
      </c>
      <c r="L52" s="37"/>
      <c r="M52" s="37">
        <v>131</v>
      </c>
      <c r="N52" s="37"/>
      <c r="O52" s="37">
        <v>1</v>
      </c>
      <c r="P52" s="37"/>
      <c r="Q52" s="37">
        <v>0</v>
      </c>
      <c r="R52" s="37"/>
      <c r="S52" s="37">
        <v>51</v>
      </c>
      <c r="T52" s="37"/>
      <c r="U52" s="37">
        <v>315</v>
      </c>
      <c r="V52" s="37"/>
      <c r="W52" s="37">
        <v>206</v>
      </c>
      <c r="X52" s="29"/>
      <c r="Y52" s="37">
        <f t="shared" si="3"/>
        <v>10094</v>
      </c>
      <c r="Z52" s="37"/>
      <c r="AA52" s="37">
        <v>4373</v>
      </c>
    </row>
    <row r="53" spans="2:27" ht="13.5" customHeight="1">
      <c r="B53" s="29" t="s">
        <v>162</v>
      </c>
      <c r="C53" s="29"/>
      <c r="D53" s="37"/>
      <c r="E53" s="37">
        <v>356</v>
      </c>
      <c r="F53" s="37"/>
      <c r="G53" s="37">
        <v>257</v>
      </c>
      <c r="H53" s="28"/>
      <c r="I53" s="37">
        <v>442</v>
      </c>
      <c r="J53" s="37"/>
      <c r="K53" s="37">
        <v>0</v>
      </c>
      <c r="L53" s="37"/>
      <c r="M53" s="37">
        <v>0</v>
      </c>
      <c r="N53" s="37"/>
      <c r="O53" s="37">
        <v>0</v>
      </c>
      <c r="P53" s="37"/>
      <c r="Q53" s="37">
        <v>0</v>
      </c>
      <c r="R53" s="37"/>
      <c r="S53" s="37">
        <v>43</v>
      </c>
      <c r="T53" s="37"/>
      <c r="U53" s="37">
        <v>1</v>
      </c>
      <c r="V53" s="37"/>
      <c r="W53" s="37">
        <v>8</v>
      </c>
      <c r="X53" s="29"/>
      <c r="Y53" s="37">
        <f t="shared" si="3"/>
        <v>1107</v>
      </c>
      <c r="Z53" s="37"/>
      <c r="AA53" s="37">
        <v>834</v>
      </c>
    </row>
    <row r="54" spans="2:27" ht="13.5" customHeight="1">
      <c r="B54" s="29" t="s">
        <v>163</v>
      </c>
      <c r="C54" s="29"/>
      <c r="D54" s="37"/>
      <c r="E54" s="37">
        <v>3507</v>
      </c>
      <c r="F54" s="37"/>
      <c r="G54" s="37">
        <v>2446</v>
      </c>
      <c r="H54" s="28"/>
      <c r="I54" s="37">
        <v>2120</v>
      </c>
      <c r="J54" s="37"/>
      <c r="K54" s="37">
        <v>0</v>
      </c>
      <c r="L54" s="37"/>
      <c r="M54" s="37">
        <v>122</v>
      </c>
      <c r="N54" s="37"/>
      <c r="O54" s="37">
        <v>1</v>
      </c>
      <c r="P54" s="37"/>
      <c r="Q54" s="37">
        <v>13</v>
      </c>
      <c r="R54" s="37"/>
      <c r="S54" s="37">
        <v>756</v>
      </c>
      <c r="T54" s="37"/>
      <c r="U54" s="37">
        <v>126</v>
      </c>
      <c r="V54" s="37"/>
      <c r="W54" s="37">
        <v>78</v>
      </c>
      <c r="X54" s="29"/>
      <c r="Y54" s="37">
        <f t="shared" si="3"/>
        <v>9169</v>
      </c>
      <c r="Z54" s="37"/>
      <c r="AA54" s="37">
        <v>5944</v>
      </c>
    </row>
    <row r="55" spans="2:27" ht="13.5" customHeight="1">
      <c r="B55" s="29" t="s">
        <v>164</v>
      </c>
      <c r="C55" s="29"/>
      <c r="D55" s="37"/>
      <c r="E55" s="37">
        <v>967</v>
      </c>
      <c r="F55" s="37"/>
      <c r="G55" s="37">
        <v>589</v>
      </c>
      <c r="H55" s="28"/>
      <c r="I55" s="37">
        <v>1039</v>
      </c>
      <c r="J55" s="37"/>
      <c r="K55" s="37">
        <v>0</v>
      </c>
      <c r="L55" s="37"/>
      <c r="M55" s="37">
        <v>9</v>
      </c>
      <c r="N55" s="37"/>
      <c r="O55" s="37">
        <v>0</v>
      </c>
      <c r="P55" s="37"/>
      <c r="Q55" s="37">
        <v>13</v>
      </c>
      <c r="R55" s="37"/>
      <c r="S55" s="37">
        <v>144</v>
      </c>
      <c r="T55" s="37"/>
      <c r="U55" s="37">
        <v>4</v>
      </c>
      <c r="V55" s="37"/>
      <c r="W55" s="37">
        <v>14</v>
      </c>
      <c r="X55" s="29"/>
      <c r="Y55" s="37">
        <f t="shared" si="3"/>
        <v>2779</v>
      </c>
      <c r="Z55" s="37"/>
      <c r="AA55" s="37">
        <v>2133</v>
      </c>
    </row>
    <row r="56" spans="1:28" s="5" customFormat="1" ht="13.5" customHeight="1">
      <c r="A56" s="2"/>
      <c r="B56" s="33" t="s">
        <v>165</v>
      </c>
      <c r="C56" s="33"/>
      <c r="D56" s="39"/>
      <c r="E56" s="37">
        <v>1709</v>
      </c>
      <c r="F56" s="37"/>
      <c r="G56" s="37">
        <v>347</v>
      </c>
      <c r="H56" s="28"/>
      <c r="I56" s="37">
        <v>3147</v>
      </c>
      <c r="J56" s="37"/>
      <c r="K56" s="37">
        <v>0</v>
      </c>
      <c r="L56" s="37"/>
      <c r="M56" s="37">
        <v>33</v>
      </c>
      <c r="N56" s="37"/>
      <c r="O56" s="37">
        <v>0</v>
      </c>
      <c r="P56" s="37"/>
      <c r="Q56" s="37">
        <v>1452</v>
      </c>
      <c r="R56" s="37"/>
      <c r="S56" s="37">
        <v>417</v>
      </c>
      <c r="T56" s="37"/>
      <c r="U56" s="37">
        <v>56</v>
      </c>
      <c r="V56" s="37"/>
      <c r="W56" s="37">
        <v>6</v>
      </c>
      <c r="X56" s="33"/>
      <c r="Y56" s="37">
        <f t="shared" si="3"/>
        <v>7167</v>
      </c>
      <c r="Z56" s="37"/>
      <c r="AA56" s="37">
        <v>5335</v>
      </c>
      <c r="AB56" s="2"/>
    </row>
    <row r="57" s="3" customFormat="1" ht="12" customHeight="1">
      <c r="AB57" s="2"/>
    </row>
    <row r="58" spans="2:28" s="20" customFormat="1" ht="15" customHeight="1">
      <c r="B58" s="97" t="s">
        <v>169</v>
      </c>
      <c r="C58" s="11"/>
      <c r="D58" s="98"/>
      <c r="E58" s="98">
        <f>SUM(E59:E68)</f>
        <v>1311</v>
      </c>
      <c r="F58" s="98"/>
      <c r="G58" s="98">
        <f>SUM(G59:G68)</f>
        <v>409</v>
      </c>
      <c r="H58" s="98"/>
      <c r="I58" s="98">
        <f>SUM(I59:I68)</f>
        <v>2745</v>
      </c>
      <c r="J58" s="98"/>
      <c r="K58" s="98">
        <f>SUM(K59:K68)</f>
        <v>14</v>
      </c>
      <c r="L58" s="98"/>
      <c r="M58" s="98">
        <f>SUM(M59:M68)</f>
        <v>3566</v>
      </c>
      <c r="N58" s="98"/>
      <c r="O58" s="98">
        <f>SUM(O59:O68)</f>
        <v>1</v>
      </c>
      <c r="P58" s="98"/>
      <c r="Q58" s="98">
        <f>SUM(Q59:Q68)</f>
        <v>136053</v>
      </c>
      <c r="R58" s="98"/>
      <c r="S58" s="98">
        <f>SUM(S59:S68)</f>
        <v>5612</v>
      </c>
      <c r="T58" s="98"/>
      <c r="U58" s="98">
        <f>SUM(U59:U68)</f>
        <v>267</v>
      </c>
      <c r="V58" s="98"/>
      <c r="W58" s="98">
        <f>SUM(W59:W68)</f>
        <v>15</v>
      </c>
      <c r="X58" s="11"/>
      <c r="Y58" s="98">
        <f>SUM(Y59:Y68)</f>
        <v>149993</v>
      </c>
      <c r="Z58" s="98"/>
      <c r="AA58" s="98">
        <f>SUM(AA59:AA68)</f>
        <v>4950</v>
      </c>
      <c r="AB58" s="2"/>
    </row>
    <row r="59" spans="2:27" ht="13.5" customHeight="1">
      <c r="B59" s="29" t="s">
        <v>156</v>
      </c>
      <c r="C59" s="29"/>
      <c r="D59" s="37"/>
      <c r="E59" s="37">
        <v>86</v>
      </c>
      <c r="F59" s="37"/>
      <c r="G59" s="37">
        <v>0</v>
      </c>
      <c r="H59" s="28"/>
      <c r="I59" s="37">
        <v>0</v>
      </c>
      <c r="J59" s="37"/>
      <c r="K59" s="37">
        <v>0</v>
      </c>
      <c r="L59" s="37"/>
      <c r="M59" s="37">
        <v>0</v>
      </c>
      <c r="N59" s="37"/>
      <c r="O59" s="37">
        <v>1</v>
      </c>
      <c r="P59" s="37"/>
      <c r="Q59" s="37">
        <v>0</v>
      </c>
      <c r="R59" s="103"/>
      <c r="S59" s="37">
        <v>5577</v>
      </c>
      <c r="T59" s="37"/>
      <c r="U59" s="37">
        <v>264</v>
      </c>
      <c r="V59" s="37"/>
      <c r="W59" s="37">
        <v>0</v>
      </c>
      <c r="X59" s="29"/>
      <c r="Y59" s="37">
        <f aca="true" t="shared" si="4" ref="Y59:Y68">SUM(E59:W59)</f>
        <v>5928</v>
      </c>
      <c r="Z59" s="37"/>
      <c r="AA59" s="37">
        <v>86</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62</v>
      </c>
      <c r="F62" s="37"/>
      <c r="G62" s="37">
        <v>9</v>
      </c>
      <c r="H62" s="28"/>
      <c r="I62" s="37">
        <v>92</v>
      </c>
      <c r="J62" s="37"/>
      <c r="K62" s="37">
        <v>0</v>
      </c>
      <c r="L62" s="37"/>
      <c r="M62" s="37">
        <v>3566</v>
      </c>
      <c r="N62" s="37"/>
      <c r="O62" s="37">
        <v>0</v>
      </c>
      <c r="P62" s="37"/>
      <c r="Q62" s="37">
        <v>822</v>
      </c>
      <c r="R62" s="103"/>
      <c r="S62" s="37">
        <v>16</v>
      </c>
      <c r="T62" s="37"/>
      <c r="U62" s="37">
        <v>0</v>
      </c>
      <c r="V62" s="37"/>
      <c r="W62" s="37">
        <v>0</v>
      </c>
      <c r="X62" s="29"/>
      <c r="Y62" s="37">
        <f t="shared" si="4"/>
        <v>4567</v>
      </c>
      <c r="Z62" s="37"/>
      <c r="AA62" s="37">
        <v>174</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380</v>
      </c>
      <c r="F65" s="37"/>
      <c r="G65" s="37">
        <v>106</v>
      </c>
      <c r="H65" s="28"/>
      <c r="I65" s="37">
        <v>750</v>
      </c>
      <c r="J65" s="37"/>
      <c r="K65" s="37">
        <v>3</v>
      </c>
      <c r="L65" s="37"/>
      <c r="M65" s="37">
        <v>0</v>
      </c>
      <c r="N65" s="37"/>
      <c r="O65" s="37">
        <v>0</v>
      </c>
      <c r="P65" s="37"/>
      <c r="Q65" s="37">
        <v>399</v>
      </c>
      <c r="R65" s="37"/>
      <c r="S65" s="37">
        <v>3</v>
      </c>
      <c r="T65" s="37"/>
      <c r="U65" s="37">
        <v>0</v>
      </c>
      <c r="V65" s="37"/>
      <c r="W65" s="37">
        <v>5</v>
      </c>
      <c r="X65" s="29"/>
      <c r="Y65" s="37">
        <f t="shared" si="4"/>
        <v>1646</v>
      </c>
      <c r="Z65" s="37"/>
      <c r="AA65" s="37">
        <v>1615</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5</v>
      </c>
      <c r="F67" s="37"/>
      <c r="G67" s="37">
        <v>0</v>
      </c>
      <c r="H67" s="28"/>
      <c r="I67" s="37">
        <v>3</v>
      </c>
      <c r="J67" s="37"/>
      <c r="K67" s="37">
        <v>0</v>
      </c>
      <c r="L67" s="37"/>
      <c r="M67" s="37">
        <v>0</v>
      </c>
      <c r="N67" s="37"/>
      <c r="O67" s="37">
        <v>0</v>
      </c>
      <c r="P67" s="37"/>
      <c r="Q67" s="37">
        <v>0</v>
      </c>
      <c r="R67" s="37"/>
      <c r="S67" s="37">
        <v>0</v>
      </c>
      <c r="T67" s="37"/>
      <c r="U67" s="37">
        <v>0</v>
      </c>
      <c r="V67" s="37"/>
      <c r="W67" s="37">
        <v>0</v>
      </c>
      <c r="X67" s="29"/>
      <c r="Y67" s="37">
        <f t="shared" si="4"/>
        <v>8</v>
      </c>
      <c r="Z67" s="37"/>
      <c r="AA67" s="37">
        <v>13</v>
      </c>
    </row>
    <row r="68" spans="1:28" s="5" customFormat="1" ht="13.5" customHeight="1">
      <c r="A68" s="2"/>
      <c r="B68" s="33" t="s">
        <v>165</v>
      </c>
      <c r="C68" s="33"/>
      <c r="D68" s="39"/>
      <c r="E68" s="37">
        <v>778</v>
      </c>
      <c r="F68" s="37"/>
      <c r="G68" s="37">
        <v>294</v>
      </c>
      <c r="H68" s="28"/>
      <c r="I68" s="37">
        <v>1900</v>
      </c>
      <c r="J68" s="37"/>
      <c r="K68" s="37">
        <v>11</v>
      </c>
      <c r="L68" s="37"/>
      <c r="M68" s="37">
        <v>0</v>
      </c>
      <c r="N68" s="37"/>
      <c r="O68" s="37">
        <v>0</v>
      </c>
      <c r="P68" s="37"/>
      <c r="Q68" s="37">
        <v>134832</v>
      </c>
      <c r="R68" s="37"/>
      <c r="S68" s="37">
        <v>16</v>
      </c>
      <c r="T68" s="37"/>
      <c r="U68" s="37">
        <v>3</v>
      </c>
      <c r="V68" s="37"/>
      <c r="W68" s="37">
        <v>10</v>
      </c>
      <c r="X68" s="33"/>
      <c r="Y68" s="37">
        <f t="shared" si="4"/>
        <v>137844</v>
      </c>
      <c r="Z68" s="37"/>
      <c r="AA68" s="37">
        <v>3062</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245" t="s">
        <v>195</v>
      </c>
    </row>
    <row r="73" ht="12"/>
    <row r="74" ht="12"/>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mergeCells count="1">
    <mergeCell ref="B8:C8"/>
  </mergeCells>
  <conditionalFormatting sqref="AE11:AE20 AC11:AC20 W11:W20 AA11:AA20 M11:M20 E11:E20 G11:G20 I11:I20 K11:K20">
    <cfRule type="cellIs" priority="28"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30"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AA101"/>
  <sheetViews>
    <sheetView showGridLines="0" showRowColHeaders="0" showZero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2" customWidth="1"/>
    <col min="2" max="2" width="5.00390625" style="2" customWidth="1"/>
    <col min="3" max="3" width="56.8515625" style="2" customWidth="1"/>
    <col min="4" max="4" width="0.5625" style="2" customWidth="1"/>
    <col min="5" max="5" width="8.28125" style="2" customWidth="1"/>
    <col min="6" max="6" width="0.5625" style="2" customWidth="1"/>
    <col min="7" max="7" width="8.28125" style="2" customWidth="1"/>
    <col min="8" max="8" width="0.5625" style="2" customWidth="1"/>
    <col min="9" max="9" width="8.28125" style="2" customWidth="1"/>
    <col min="10" max="10" width="0.5625" style="2" customWidth="1"/>
    <col min="11" max="11" width="8.28125" style="2" customWidth="1"/>
    <col min="12" max="12" width="0.5625" style="2" customWidth="1"/>
    <col min="13" max="13" width="8.28125" style="2" customWidth="1"/>
    <col min="14" max="14" width="0.5625" style="2" customWidth="1"/>
    <col min="15" max="15" width="8.28125" style="2" customWidth="1"/>
    <col min="16" max="16" width="0.5625" style="2" customWidth="1"/>
    <col min="17" max="17" width="8.28125" style="2" customWidth="1"/>
    <col min="18" max="18" width="0.5625" style="2" customWidth="1"/>
    <col min="19" max="19" width="8.28125" style="2" customWidth="1"/>
    <col min="20" max="20" width="0.5625" style="2" customWidth="1"/>
    <col min="21" max="21" width="8.28125" style="2" customWidth="1"/>
    <col min="22" max="22" width="0.5625" style="2" customWidth="1"/>
    <col min="23" max="23" width="8.28125" style="2" customWidth="1"/>
    <col min="24" max="24" width="0.5625" style="2" customWidth="1"/>
    <col min="25" max="25" width="8.28125" style="2" customWidth="1"/>
    <col min="26" max="26" width="0.5625" style="2" customWidth="1"/>
    <col min="27" max="27" width="8.28125" style="2" customWidth="1"/>
    <col min="28" max="28" width="2.57421875" style="2" customWidth="1"/>
    <col min="29" max="16384" width="11.421875" style="2" hidden="1" customWidth="1"/>
  </cols>
  <sheetData>
    <row r="1" ht="12" customHeight="1"/>
    <row r="2" s="20" customFormat="1" ht="22.5" customHeight="1">
      <c r="B2" s="237" t="s">
        <v>2</v>
      </c>
    </row>
    <row r="3" s="20" customFormat="1" ht="18.75">
      <c r="B3" s="240" t="str">
        <f>'List of tables'!B5</f>
        <v>Annexe tables</v>
      </c>
    </row>
    <row r="4" s="20" customFormat="1" ht="18.75" customHeight="1">
      <c r="B4" s="1"/>
    </row>
    <row r="5" spans="2:27" s="20" customFormat="1" ht="19.5" customHeight="1">
      <c r="B5" s="11" t="str">
        <f>'List of tables'!B7&amp;" "&amp;'List of tables'!C7&amp;" (*)"</f>
        <v> Table 1. General government expenditure and revenue (*)</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5" customHeight="1">
      <c r="B6" s="117" t="s">
        <v>178</v>
      </c>
      <c r="C6" s="11"/>
      <c r="D6" s="11"/>
      <c r="E6" s="11"/>
      <c r="F6" s="11"/>
      <c r="G6" s="11"/>
      <c r="H6" s="11"/>
      <c r="I6" s="11"/>
      <c r="J6" s="11"/>
      <c r="K6" s="11"/>
      <c r="L6" s="11"/>
      <c r="M6" s="11"/>
      <c r="N6" s="11"/>
      <c r="O6" s="11"/>
      <c r="P6" s="11"/>
      <c r="Q6" s="11"/>
      <c r="R6" s="11"/>
      <c r="S6" s="11"/>
      <c r="T6" s="11"/>
      <c r="U6" s="11"/>
      <c r="V6" s="11"/>
      <c r="W6" s="11"/>
      <c r="X6" s="11"/>
      <c r="Y6" s="11"/>
      <c r="Z6" s="11"/>
      <c r="AA6" s="11"/>
    </row>
    <row r="7" spans="2:27" s="21" customFormat="1" ht="15.75" customHeight="1">
      <c r="B7" s="23"/>
      <c r="C7" s="23"/>
      <c r="D7" s="118"/>
      <c r="E7" s="23" t="s">
        <v>191</v>
      </c>
      <c r="F7" s="8"/>
      <c r="G7" s="23" t="s">
        <v>190</v>
      </c>
      <c r="H7" s="20"/>
      <c r="I7" s="23" t="s">
        <v>189</v>
      </c>
      <c r="J7" s="20"/>
      <c r="K7" s="23" t="s">
        <v>188</v>
      </c>
      <c r="L7" s="20"/>
      <c r="M7" s="23" t="s">
        <v>187</v>
      </c>
      <c r="N7" s="20"/>
      <c r="O7" s="23" t="s">
        <v>186</v>
      </c>
      <c r="P7" s="20"/>
      <c r="Q7" s="23" t="s">
        <v>185</v>
      </c>
      <c r="R7" s="20"/>
      <c r="S7" s="23" t="s">
        <v>184</v>
      </c>
      <c r="T7" s="20"/>
      <c r="U7" s="23" t="s">
        <v>183</v>
      </c>
      <c r="V7" s="20"/>
      <c r="W7" s="23" t="s">
        <v>192</v>
      </c>
      <c r="X7" s="8"/>
      <c r="Y7" s="23" t="s">
        <v>193</v>
      </c>
      <c r="Z7" s="8"/>
      <c r="AA7" s="23" t="s">
        <v>194</v>
      </c>
    </row>
    <row r="8" spans="2:27" s="21" customFormat="1" ht="5.25" customHeight="1">
      <c r="B8" s="20"/>
      <c r="C8" s="20"/>
      <c r="D8" s="20"/>
      <c r="E8" s="20"/>
      <c r="F8" s="20"/>
      <c r="G8" s="20"/>
      <c r="H8" s="20"/>
      <c r="I8" s="20"/>
      <c r="J8" s="20"/>
      <c r="K8" s="20"/>
      <c r="L8" s="20"/>
      <c r="M8" s="20"/>
      <c r="N8" s="20"/>
      <c r="O8" s="20"/>
      <c r="P8" s="20"/>
      <c r="Q8" s="20"/>
      <c r="R8" s="20"/>
      <c r="S8" s="20"/>
      <c r="T8" s="20"/>
      <c r="U8" s="20"/>
      <c r="V8" s="20"/>
      <c r="W8" s="20"/>
      <c r="X8" s="8"/>
      <c r="Y8" s="20"/>
      <c r="Z8" s="8"/>
      <c r="AA8" s="20"/>
    </row>
    <row r="9" spans="2:27" s="45" customFormat="1" ht="18.75" customHeight="1">
      <c r="B9" s="119" t="s">
        <v>43</v>
      </c>
      <c r="C9" s="120"/>
      <c r="D9" s="121"/>
      <c r="E9" s="122">
        <f>SUM(E10:E21)</f>
        <v>246890</v>
      </c>
      <c r="F9" s="123"/>
      <c r="G9" s="122">
        <f>SUM(G10:G21)</f>
        <v>263036</v>
      </c>
      <c r="H9" s="124"/>
      <c r="I9" s="122">
        <f>SUM(I10:I21)</f>
        <v>283741</v>
      </c>
      <c r="J9" s="124"/>
      <c r="K9" s="122">
        <f>SUM(K10:K21)</f>
        <v>300783</v>
      </c>
      <c r="L9" s="124"/>
      <c r="M9" s="122">
        <f>SUM(M10:M21)</f>
        <v>327161</v>
      </c>
      <c r="N9" s="124"/>
      <c r="O9" s="122">
        <f>SUM(O10:O21)</f>
        <v>349501</v>
      </c>
      <c r="P9" s="124"/>
      <c r="Q9" s="122">
        <f>SUM(Q10:Q21)</f>
        <v>377958</v>
      </c>
      <c r="R9" s="124"/>
      <c r="S9" s="122">
        <f>SUM(S10:S21)</f>
        <v>412963</v>
      </c>
      <c r="T9" s="124"/>
      <c r="U9" s="122">
        <f>SUM(U10:U21)</f>
        <v>450948</v>
      </c>
      <c r="V9" s="124"/>
      <c r="W9" s="122">
        <f>SUM(W10:W21)</f>
        <v>484759</v>
      </c>
      <c r="X9" s="44"/>
      <c r="Y9" s="122">
        <f>SUM(Y10:Y21)</f>
        <v>485467</v>
      </c>
      <c r="Z9" s="44"/>
      <c r="AA9" s="122">
        <f>SUM(AA10:AA21)</f>
        <v>480111</v>
      </c>
    </row>
    <row r="10" spans="2:27" ht="12.75" customHeight="1">
      <c r="B10" s="29" t="s">
        <v>44</v>
      </c>
      <c r="C10" s="30"/>
      <c r="D10" s="42"/>
      <c r="E10" s="125">
        <v>27138</v>
      </c>
      <c r="F10" s="123"/>
      <c r="G10" s="125">
        <v>29262</v>
      </c>
      <c r="H10" s="124"/>
      <c r="I10" s="125">
        <v>32369</v>
      </c>
      <c r="J10" s="124"/>
      <c r="K10" s="125">
        <v>35674</v>
      </c>
      <c r="L10" s="124"/>
      <c r="M10" s="125">
        <v>40457</v>
      </c>
      <c r="N10" s="124"/>
      <c r="O10" s="125">
        <v>45342</v>
      </c>
      <c r="P10" s="124"/>
      <c r="Q10" s="125">
        <v>48931</v>
      </c>
      <c r="R10" s="124"/>
      <c r="S10" s="125">
        <v>55342</v>
      </c>
      <c r="T10" s="124"/>
      <c r="U10" s="125">
        <v>60185</v>
      </c>
      <c r="V10" s="124"/>
      <c r="W10" s="125">
        <v>61834</v>
      </c>
      <c r="X10" s="14"/>
      <c r="Y10" s="125">
        <v>62075</v>
      </c>
      <c r="Z10" s="14"/>
      <c r="AA10" s="125">
        <v>62216</v>
      </c>
    </row>
    <row r="11" spans="2:27" ht="12.75" customHeight="1">
      <c r="B11" s="29" t="s">
        <v>45</v>
      </c>
      <c r="C11" s="30"/>
      <c r="D11" s="126"/>
      <c r="E11" s="125">
        <v>20163</v>
      </c>
      <c r="F11" s="123"/>
      <c r="G11" s="125">
        <v>22478</v>
      </c>
      <c r="H11" s="124"/>
      <c r="I11" s="125">
        <v>25840</v>
      </c>
      <c r="J11" s="124"/>
      <c r="K11" s="125">
        <v>28069</v>
      </c>
      <c r="L11" s="124"/>
      <c r="M11" s="125">
        <v>28428</v>
      </c>
      <c r="N11" s="124"/>
      <c r="O11" s="125">
        <v>32354</v>
      </c>
      <c r="P11" s="124"/>
      <c r="Q11" s="125">
        <v>36780</v>
      </c>
      <c r="R11" s="124"/>
      <c r="S11" s="125">
        <v>42587</v>
      </c>
      <c r="T11" s="124"/>
      <c r="U11" s="125">
        <v>43646</v>
      </c>
      <c r="V11" s="124"/>
      <c r="W11" s="125">
        <v>46763</v>
      </c>
      <c r="X11" s="14"/>
      <c r="Y11" s="125">
        <v>41696</v>
      </c>
      <c r="Z11" s="14"/>
      <c r="AA11" s="125">
        <v>30696</v>
      </c>
    </row>
    <row r="12" spans="2:27" ht="12.75" customHeight="1">
      <c r="B12" s="31" t="s">
        <v>46</v>
      </c>
      <c r="C12" s="32"/>
      <c r="D12" s="126"/>
      <c r="E12" s="125">
        <v>64728</v>
      </c>
      <c r="F12" s="123"/>
      <c r="G12" s="125">
        <v>68728</v>
      </c>
      <c r="H12" s="124"/>
      <c r="I12" s="125">
        <v>72889</v>
      </c>
      <c r="J12" s="124"/>
      <c r="K12" s="125">
        <v>78691</v>
      </c>
      <c r="L12" s="124"/>
      <c r="M12" s="125">
        <v>84595</v>
      </c>
      <c r="N12" s="124"/>
      <c r="O12" s="125">
        <v>90948</v>
      </c>
      <c r="P12" s="124"/>
      <c r="Q12" s="125">
        <v>98261</v>
      </c>
      <c r="R12" s="124"/>
      <c r="S12" s="125">
        <v>107835</v>
      </c>
      <c r="T12" s="124"/>
      <c r="U12" s="125">
        <v>118514</v>
      </c>
      <c r="V12" s="124"/>
      <c r="W12" s="125">
        <v>125710</v>
      </c>
      <c r="X12" s="14"/>
      <c r="Y12" s="125">
        <v>125658</v>
      </c>
      <c r="Z12" s="14"/>
      <c r="AA12" s="125">
        <v>123550</v>
      </c>
    </row>
    <row r="13" spans="2:27" ht="12.75" customHeight="1">
      <c r="B13" s="29" t="s">
        <v>47</v>
      </c>
      <c r="C13" s="30"/>
      <c r="D13" s="42"/>
      <c r="E13" s="125">
        <v>95</v>
      </c>
      <c r="F13" s="123"/>
      <c r="G13" s="125">
        <v>98</v>
      </c>
      <c r="H13" s="124"/>
      <c r="I13" s="125">
        <v>104</v>
      </c>
      <c r="J13" s="124"/>
      <c r="K13" s="125">
        <v>111</v>
      </c>
      <c r="L13" s="124"/>
      <c r="M13" s="125">
        <v>151</v>
      </c>
      <c r="N13" s="124"/>
      <c r="O13" s="125">
        <v>164</v>
      </c>
      <c r="P13" s="124"/>
      <c r="Q13" s="125">
        <v>160</v>
      </c>
      <c r="R13" s="124"/>
      <c r="S13" s="125">
        <v>176</v>
      </c>
      <c r="T13" s="124"/>
      <c r="U13" s="125">
        <v>215</v>
      </c>
      <c r="V13" s="124"/>
      <c r="W13" s="125">
        <v>254</v>
      </c>
      <c r="X13" s="14"/>
      <c r="Y13" s="125">
        <v>275</v>
      </c>
      <c r="Z13" s="14"/>
      <c r="AA13" s="125">
        <v>280</v>
      </c>
    </row>
    <row r="14" spans="2:27" ht="12.75" customHeight="1">
      <c r="B14" s="29" t="s">
        <v>48</v>
      </c>
      <c r="C14" s="30"/>
      <c r="D14" s="42"/>
      <c r="E14" s="125">
        <v>7125</v>
      </c>
      <c r="F14" s="123"/>
      <c r="G14" s="125">
        <v>6937</v>
      </c>
      <c r="H14" s="124"/>
      <c r="I14" s="125">
        <v>7673</v>
      </c>
      <c r="J14" s="124"/>
      <c r="K14" s="125">
        <v>8174</v>
      </c>
      <c r="L14" s="124"/>
      <c r="M14" s="125">
        <v>8285</v>
      </c>
      <c r="N14" s="124"/>
      <c r="O14" s="125">
        <v>9151</v>
      </c>
      <c r="P14" s="124"/>
      <c r="Q14" s="125">
        <v>9778</v>
      </c>
      <c r="R14" s="124"/>
      <c r="S14" s="125">
        <v>11315</v>
      </c>
      <c r="T14" s="124"/>
      <c r="U14" s="125">
        <v>11896</v>
      </c>
      <c r="V14" s="124"/>
      <c r="W14" s="125">
        <v>11838</v>
      </c>
      <c r="X14" s="14"/>
      <c r="Y14" s="125">
        <v>11843</v>
      </c>
      <c r="Z14" s="14"/>
      <c r="AA14" s="125">
        <v>11820</v>
      </c>
    </row>
    <row r="15" spans="2:27" ht="12.75" customHeight="1">
      <c r="B15" s="29" t="s">
        <v>49</v>
      </c>
      <c r="C15" s="30"/>
      <c r="D15" s="126"/>
      <c r="E15" s="125">
        <v>20424</v>
      </c>
      <c r="F15" s="123"/>
      <c r="G15" s="125">
        <v>20779</v>
      </c>
      <c r="H15" s="124"/>
      <c r="I15" s="125">
        <v>19790</v>
      </c>
      <c r="J15" s="124"/>
      <c r="K15" s="125">
        <v>18569</v>
      </c>
      <c r="L15" s="124"/>
      <c r="M15" s="125">
        <v>17204</v>
      </c>
      <c r="N15" s="124"/>
      <c r="O15" s="125">
        <v>16287</v>
      </c>
      <c r="P15" s="124"/>
      <c r="Q15" s="125">
        <v>16177</v>
      </c>
      <c r="R15" s="124"/>
      <c r="S15" s="125">
        <v>16963</v>
      </c>
      <c r="T15" s="124"/>
      <c r="U15" s="125">
        <v>17411</v>
      </c>
      <c r="V15" s="124"/>
      <c r="W15" s="125">
        <v>18534</v>
      </c>
      <c r="X15" s="14"/>
      <c r="Y15" s="125">
        <v>20394</v>
      </c>
      <c r="Z15" s="14"/>
      <c r="AA15" s="125">
        <v>26130</v>
      </c>
    </row>
    <row r="16" spans="2:27" ht="12.75" customHeight="1">
      <c r="B16" s="29" t="s">
        <v>50</v>
      </c>
      <c r="C16" s="30"/>
      <c r="D16" s="126"/>
      <c r="E16" s="125">
        <v>75510</v>
      </c>
      <c r="F16" s="123"/>
      <c r="G16" s="125">
        <v>79930</v>
      </c>
      <c r="H16" s="124"/>
      <c r="I16" s="125">
        <v>86341</v>
      </c>
      <c r="J16" s="124"/>
      <c r="K16" s="125">
        <v>91664</v>
      </c>
      <c r="L16" s="124"/>
      <c r="M16" s="125">
        <v>98653</v>
      </c>
      <c r="N16" s="124"/>
      <c r="O16" s="125">
        <v>105530</v>
      </c>
      <c r="P16" s="124"/>
      <c r="Q16" s="125">
        <v>112813</v>
      </c>
      <c r="R16" s="124"/>
      <c r="S16" s="125">
        <v>122690</v>
      </c>
      <c r="T16" s="124"/>
      <c r="U16" s="125">
        <v>136335</v>
      </c>
      <c r="V16" s="124"/>
      <c r="W16" s="125">
        <v>153685</v>
      </c>
      <c r="X16" s="14"/>
      <c r="Y16" s="125">
        <v>161643</v>
      </c>
      <c r="Z16" s="14"/>
      <c r="AA16" s="125">
        <v>163809</v>
      </c>
    </row>
    <row r="17" spans="2:27" ht="12.75" customHeight="1">
      <c r="B17" s="29" t="s">
        <v>51</v>
      </c>
      <c r="C17" s="30"/>
      <c r="D17" s="127"/>
      <c r="E17" s="125"/>
      <c r="F17" s="123"/>
      <c r="G17" s="125"/>
      <c r="H17" s="124"/>
      <c r="I17" s="125"/>
      <c r="J17" s="124"/>
      <c r="K17" s="125"/>
      <c r="L17" s="124"/>
      <c r="M17" s="125"/>
      <c r="N17" s="124"/>
      <c r="O17" s="125"/>
      <c r="P17" s="124"/>
      <c r="Q17" s="125"/>
      <c r="R17" s="124"/>
      <c r="S17" s="125"/>
      <c r="T17" s="124"/>
      <c r="U17" s="125"/>
      <c r="V17" s="124"/>
      <c r="W17" s="125"/>
      <c r="X17" s="14"/>
      <c r="Y17" s="125"/>
      <c r="Z17" s="14"/>
      <c r="AA17" s="125"/>
    </row>
    <row r="18" spans="2:27" ht="12.75" customHeight="1">
      <c r="B18" s="34" t="s">
        <v>52</v>
      </c>
      <c r="C18" s="30"/>
      <c r="D18" s="126"/>
      <c r="E18" s="125">
        <v>14783</v>
      </c>
      <c r="F18" s="123"/>
      <c r="G18" s="125">
        <v>16026</v>
      </c>
      <c r="H18" s="124"/>
      <c r="I18" s="125">
        <v>17888</v>
      </c>
      <c r="J18" s="124"/>
      <c r="K18" s="125">
        <v>18657</v>
      </c>
      <c r="L18" s="124"/>
      <c r="M18" s="125">
        <v>21184</v>
      </c>
      <c r="N18" s="124"/>
      <c r="O18" s="125">
        <v>23375</v>
      </c>
      <c r="P18" s="124"/>
      <c r="Q18" s="125">
        <v>26169</v>
      </c>
      <c r="R18" s="124"/>
      <c r="S18" s="125">
        <v>26059</v>
      </c>
      <c r="T18" s="124"/>
      <c r="U18" s="125">
        <v>28846</v>
      </c>
      <c r="V18" s="124"/>
      <c r="W18" s="125">
        <v>31629</v>
      </c>
      <c r="X18" s="14"/>
      <c r="Y18" s="125">
        <v>31508</v>
      </c>
      <c r="Z18" s="14"/>
      <c r="AA18" s="125">
        <v>29952</v>
      </c>
    </row>
    <row r="19" spans="2:27" ht="12.75" customHeight="1">
      <c r="B19" s="29" t="s">
        <v>53</v>
      </c>
      <c r="C19" s="30"/>
      <c r="D19" s="42"/>
      <c r="E19" s="125">
        <v>7960</v>
      </c>
      <c r="F19" s="123"/>
      <c r="G19" s="125">
        <v>8571</v>
      </c>
      <c r="H19" s="124"/>
      <c r="I19" s="125">
        <v>9843</v>
      </c>
      <c r="J19" s="124"/>
      <c r="K19" s="125">
        <v>11370</v>
      </c>
      <c r="L19" s="124"/>
      <c r="M19" s="125">
        <v>12470</v>
      </c>
      <c r="N19" s="124"/>
      <c r="O19" s="125">
        <v>13945</v>
      </c>
      <c r="P19" s="124"/>
      <c r="Q19" s="125">
        <v>15782</v>
      </c>
      <c r="R19" s="124"/>
      <c r="S19" s="125">
        <v>15401</v>
      </c>
      <c r="T19" s="124"/>
      <c r="U19" s="125">
        <v>17976</v>
      </c>
      <c r="V19" s="124"/>
      <c r="W19" s="125">
        <v>19279</v>
      </c>
      <c r="X19" s="14"/>
      <c r="Y19" s="125">
        <v>17602</v>
      </c>
      <c r="Z19" s="14"/>
      <c r="AA19" s="125">
        <v>17757</v>
      </c>
    </row>
    <row r="20" spans="2:27" ht="12.75" customHeight="1">
      <c r="B20" s="33" t="s">
        <v>54</v>
      </c>
      <c r="C20" s="35"/>
      <c r="D20" s="126"/>
      <c r="E20" s="128">
        <v>9008</v>
      </c>
      <c r="F20" s="123"/>
      <c r="G20" s="128">
        <v>9723</v>
      </c>
      <c r="H20" s="124"/>
      <c r="I20" s="128">
        <v>10693</v>
      </c>
      <c r="J20" s="124"/>
      <c r="K20" s="128">
        <v>10216</v>
      </c>
      <c r="L20" s="124"/>
      <c r="M20" s="128">
        <v>15369</v>
      </c>
      <c r="N20" s="124"/>
      <c r="O20" s="128">
        <v>12350</v>
      </c>
      <c r="P20" s="124"/>
      <c r="Q20" s="128">
        <v>14061</v>
      </c>
      <c r="R20" s="124"/>
      <c r="S20" s="128">
        <v>14201</v>
      </c>
      <c r="T20" s="124"/>
      <c r="U20" s="128">
        <v>14387</v>
      </c>
      <c r="V20" s="124"/>
      <c r="W20" s="128">
        <v>13851</v>
      </c>
      <c r="X20" s="16"/>
      <c r="Y20" s="128">
        <v>11427</v>
      </c>
      <c r="Z20" s="16"/>
      <c r="AA20" s="128">
        <v>14575</v>
      </c>
    </row>
    <row r="21" spans="2:27" ht="12.75" customHeight="1">
      <c r="B21" s="24" t="s">
        <v>55</v>
      </c>
      <c r="C21" s="25"/>
      <c r="D21" s="126"/>
      <c r="E21" s="129">
        <v>-44</v>
      </c>
      <c r="F21" s="123"/>
      <c r="G21" s="129">
        <v>504</v>
      </c>
      <c r="H21" s="124"/>
      <c r="I21" s="129">
        <v>311</v>
      </c>
      <c r="J21" s="124"/>
      <c r="K21" s="129">
        <v>-412</v>
      </c>
      <c r="L21" s="124"/>
      <c r="M21" s="129">
        <v>365</v>
      </c>
      <c r="N21" s="124"/>
      <c r="O21" s="129">
        <v>55</v>
      </c>
      <c r="P21" s="124"/>
      <c r="Q21" s="129">
        <v>-954</v>
      </c>
      <c r="R21" s="124"/>
      <c r="S21" s="129">
        <v>394</v>
      </c>
      <c r="T21" s="124"/>
      <c r="U21" s="129">
        <v>1537</v>
      </c>
      <c r="V21" s="124"/>
      <c r="W21" s="129">
        <v>1382</v>
      </c>
      <c r="X21" s="14"/>
      <c r="Y21" s="129">
        <v>1346</v>
      </c>
      <c r="Z21" s="14"/>
      <c r="AA21" s="129">
        <v>-674</v>
      </c>
    </row>
    <row r="22" spans="2:27" s="45" customFormat="1" ht="18" customHeight="1">
      <c r="B22" s="119" t="s">
        <v>56</v>
      </c>
      <c r="C22" s="120"/>
      <c r="D22" s="130"/>
      <c r="E22" s="122">
        <f>SUM(E23:E30)</f>
        <v>240869</v>
      </c>
      <c r="F22" s="123"/>
      <c r="G22" s="122">
        <f>SUM(G23:G30)</f>
        <v>259327</v>
      </c>
      <c r="H22" s="124"/>
      <c r="I22" s="122">
        <f>SUM(I23:I30)</f>
        <v>282019</v>
      </c>
      <c r="J22" s="124"/>
      <c r="K22" s="122">
        <f>SUM(K23:K30)</f>
        <v>297884</v>
      </c>
      <c r="L22" s="124"/>
      <c r="M22" s="122">
        <f>SUM(M23:M30)</f>
        <v>326097</v>
      </c>
      <c r="N22" s="124"/>
      <c r="O22" s="122">
        <f>SUM(O23:O30)</f>
        <v>361005</v>
      </c>
      <c r="P22" s="124"/>
      <c r="Q22" s="122">
        <f>SUM(Q23:Q30)</f>
        <v>401304</v>
      </c>
      <c r="R22" s="124"/>
      <c r="S22" s="122">
        <f>SUM(S23:S30)</f>
        <v>433209</v>
      </c>
      <c r="T22" s="124"/>
      <c r="U22" s="122">
        <f>SUM(U23:U30)</f>
        <v>402078</v>
      </c>
      <c r="V22" s="124"/>
      <c r="W22" s="122">
        <f>SUM(W23:W30)</f>
        <v>367661</v>
      </c>
      <c r="X22" s="44"/>
      <c r="Y22" s="122">
        <f>SUM(Y23:Y30)</f>
        <v>383998</v>
      </c>
      <c r="Z22" s="44"/>
      <c r="AA22" s="122">
        <f>SUM(AA23:AA30)</f>
        <v>379671</v>
      </c>
    </row>
    <row r="23" spans="2:27" ht="12.75" customHeight="1">
      <c r="B23" s="29" t="s">
        <v>57</v>
      </c>
      <c r="C23" s="30"/>
      <c r="D23" s="126"/>
      <c r="E23" s="125">
        <v>6637</v>
      </c>
      <c r="F23" s="123"/>
      <c r="G23" s="125">
        <v>6686</v>
      </c>
      <c r="H23" s="124"/>
      <c r="I23" s="125">
        <v>7404</v>
      </c>
      <c r="J23" s="124"/>
      <c r="K23" s="125">
        <v>7496</v>
      </c>
      <c r="L23" s="124"/>
      <c r="M23" s="125">
        <v>8018</v>
      </c>
      <c r="N23" s="124"/>
      <c r="O23" s="125">
        <v>8754</v>
      </c>
      <c r="P23" s="124"/>
      <c r="Q23" s="125">
        <v>9753</v>
      </c>
      <c r="R23" s="124"/>
      <c r="S23" s="125">
        <v>10638</v>
      </c>
      <c r="T23" s="124"/>
      <c r="U23" s="125">
        <v>10820</v>
      </c>
      <c r="V23" s="124"/>
      <c r="W23" s="125">
        <v>10931</v>
      </c>
      <c r="X23" s="14"/>
      <c r="Y23" s="125">
        <v>10730</v>
      </c>
      <c r="Z23" s="14"/>
      <c r="AA23" s="125">
        <v>10415</v>
      </c>
    </row>
    <row r="24" spans="2:27" ht="12.75" customHeight="1">
      <c r="B24" s="29" t="s">
        <v>58</v>
      </c>
      <c r="C24" s="30"/>
      <c r="D24" s="126"/>
      <c r="E24" s="125">
        <v>1662</v>
      </c>
      <c r="F24" s="123"/>
      <c r="G24" s="125">
        <v>1786</v>
      </c>
      <c r="H24" s="124"/>
      <c r="I24" s="125">
        <v>1817</v>
      </c>
      <c r="J24" s="124"/>
      <c r="K24" s="125">
        <v>2074</v>
      </c>
      <c r="L24" s="124"/>
      <c r="M24" s="125">
        <v>2173</v>
      </c>
      <c r="N24" s="124"/>
      <c r="O24" s="125">
        <v>2267</v>
      </c>
      <c r="P24" s="124"/>
      <c r="Q24" s="125">
        <v>2588</v>
      </c>
      <c r="R24" s="124"/>
      <c r="S24" s="125">
        <v>2800</v>
      </c>
      <c r="T24" s="124"/>
      <c r="U24" s="125">
        <v>3143</v>
      </c>
      <c r="V24" s="124"/>
      <c r="W24" s="125">
        <v>3401</v>
      </c>
      <c r="X24" s="14"/>
      <c r="Y24" s="125">
        <v>4042</v>
      </c>
      <c r="Z24" s="14"/>
      <c r="AA24" s="125">
        <v>3846</v>
      </c>
    </row>
    <row r="25" spans="2:27" ht="12.75" customHeight="1">
      <c r="B25" s="31" t="s">
        <v>59</v>
      </c>
      <c r="C25" s="32"/>
      <c r="D25" s="126"/>
      <c r="E25" s="131">
        <v>71860</v>
      </c>
      <c r="F25" s="123"/>
      <c r="G25" s="131">
        <v>75461</v>
      </c>
      <c r="H25" s="124"/>
      <c r="I25" s="131">
        <v>81616</v>
      </c>
      <c r="J25" s="124"/>
      <c r="K25" s="131">
        <v>89762</v>
      </c>
      <c r="L25" s="124"/>
      <c r="M25" s="131">
        <v>100336</v>
      </c>
      <c r="N25" s="124"/>
      <c r="O25" s="131">
        <v>112713</v>
      </c>
      <c r="P25" s="124"/>
      <c r="Q25" s="131">
        <v>123097</v>
      </c>
      <c r="R25" s="124"/>
      <c r="S25" s="131">
        <v>122005</v>
      </c>
      <c r="T25" s="124"/>
      <c r="U25" s="131">
        <v>106571</v>
      </c>
      <c r="V25" s="124"/>
      <c r="W25" s="131">
        <v>92355</v>
      </c>
      <c r="X25" s="7"/>
      <c r="Y25" s="131">
        <v>109873</v>
      </c>
      <c r="Z25" s="7"/>
      <c r="AA25" s="131">
        <v>104956</v>
      </c>
    </row>
    <row r="26" spans="2:27" ht="12.75" customHeight="1">
      <c r="B26" s="29" t="s">
        <v>49</v>
      </c>
      <c r="C26" s="30"/>
      <c r="D26" s="126"/>
      <c r="E26" s="131">
        <v>6955</v>
      </c>
      <c r="F26" s="123"/>
      <c r="G26" s="131">
        <v>9186</v>
      </c>
      <c r="H26" s="124"/>
      <c r="I26" s="131">
        <v>7260</v>
      </c>
      <c r="J26" s="124"/>
      <c r="K26" s="131">
        <v>6438</v>
      </c>
      <c r="L26" s="124"/>
      <c r="M26" s="131">
        <v>5966</v>
      </c>
      <c r="N26" s="124"/>
      <c r="O26" s="131">
        <v>5919</v>
      </c>
      <c r="P26" s="124"/>
      <c r="Q26" s="131">
        <v>7779</v>
      </c>
      <c r="R26" s="124"/>
      <c r="S26" s="131">
        <v>10386</v>
      </c>
      <c r="T26" s="124"/>
      <c r="U26" s="131">
        <v>11456</v>
      </c>
      <c r="V26" s="124"/>
      <c r="W26" s="131">
        <v>10606</v>
      </c>
      <c r="X26" s="14"/>
      <c r="Y26" s="131">
        <v>9767</v>
      </c>
      <c r="Z26" s="14"/>
      <c r="AA26" s="131">
        <v>10582</v>
      </c>
    </row>
    <row r="27" spans="2:27" ht="12.75" customHeight="1">
      <c r="B27" s="29" t="s">
        <v>60</v>
      </c>
      <c r="C27" s="30"/>
      <c r="D27" s="126"/>
      <c r="E27" s="125">
        <v>64567</v>
      </c>
      <c r="F27" s="123"/>
      <c r="G27" s="125">
        <v>68734</v>
      </c>
      <c r="H27" s="124"/>
      <c r="I27" s="125">
        <v>77932</v>
      </c>
      <c r="J27" s="124"/>
      <c r="K27" s="125">
        <v>77968</v>
      </c>
      <c r="L27" s="124"/>
      <c r="M27" s="125">
        <v>87043</v>
      </c>
      <c r="N27" s="124"/>
      <c r="O27" s="125">
        <v>100072</v>
      </c>
      <c r="P27" s="124"/>
      <c r="Q27" s="125">
        <v>116284</v>
      </c>
      <c r="R27" s="124"/>
      <c r="S27" s="125">
        <v>137029</v>
      </c>
      <c r="T27" s="124"/>
      <c r="U27" s="125">
        <v>116517</v>
      </c>
      <c r="V27" s="124"/>
      <c r="W27" s="125">
        <v>101078</v>
      </c>
      <c r="X27" s="14"/>
      <c r="Y27" s="125">
        <v>99562</v>
      </c>
      <c r="Z27" s="14"/>
      <c r="AA27" s="125">
        <v>101626</v>
      </c>
    </row>
    <row r="28" spans="2:27" ht="12.75" customHeight="1">
      <c r="B28" s="29" t="s">
        <v>61</v>
      </c>
      <c r="C28" s="30"/>
      <c r="D28" s="126"/>
      <c r="E28" s="125">
        <v>81146</v>
      </c>
      <c r="F28" s="123"/>
      <c r="G28" s="125">
        <v>88364</v>
      </c>
      <c r="H28" s="124"/>
      <c r="I28" s="125">
        <v>94540</v>
      </c>
      <c r="J28" s="124"/>
      <c r="K28" s="125">
        <v>101847</v>
      </c>
      <c r="L28" s="124"/>
      <c r="M28" s="125">
        <v>109055</v>
      </c>
      <c r="N28" s="124"/>
      <c r="O28" s="125">
        <v>117447</v>
      </c>
      <c r="P28" s="124"/>
      <c r="Q28" s="125">
        <v>127104</v>
      </c>
      <c r="R28" s="124"/>
      <c r="S28" s="125">
        <v>136752</v>
      </c>
      <c r="T28" s="124"/>
      <c r="U28" s="125">
        <v>143104</v>
      </c>
      <c r="V28" s="124"/>
      <c r="W28" s="125">
        <v>140144</v>
      </c>
      <c r="X28" s="14"/>
      <c r="Y28" s="125">
        <v>140265</v>
      </c>
      <c r="Z28" s="14"/>
      <c r="AA28" s="125">
        <v>140035</v>
      </c>
    </row>
    <row r="29" spans="2:27" ht="12.75" customHeight="1">
      <c r="B29" s="31" t="s">
        <v>53</v>
      </c>
      <c r="C29" s="32"/>
      <c r="D29" s="42"/>
      <c r="E29" s="131">
        <v>4189</v>
      </c>
      <c r="F29" s="123"/>
      <c r="G29" s="131">
        <v>4584</v>
      </c>
      <c r="H29" s="124"/>
      <c r="I29" s="131">
        <v>5759</v>
      </c>
      <c r="J29" s="124"/>
      <c r="K29" s="131">
        <v>6221</v>
      </c>
      <c r="L29" s="124"/>
      <c r="M29" s="131">
        <v>6229</v>
      </c>
      <c r="N29" s="124"/>
      <c r="O29" s="131">
        <v>6662</v>
      </c>
      <c r="P29" s="124"/>
      <c r="Q29" s="131">
        <v>7452</v>
      </c>
      <c r="R29" s="124"/>
      <c r="S29" s="131">
        <v>7946</v>
      </c>
      <c r="T29" s="124"/>
      <c r="U29" s="131">
        <v>7422</v>
      </c>
      <c r="V29" s="124"/>
      <c r="W29" s="131">
        <v>9010</v>
      </c>
      <c r="X29" s="7"/>
      <c r="Y29" s="131">
        <v>9015</v>
      </c>
      <c r="Z29" s="7"/>
      <c r="AA29" s="131">
        <v>8863</v>
      </c>
    </row>
    <row r="30" spans="2:27" ht="12.75" customHeight="1">
      <c r="B30" s="24" t="s">
        <v>54</v>
      </c>
      <c r="C30" s="25"/>
      <c r="D30" s="126"/>
      <c r="E30" s="132">
        <v>3853</v>
      </c>
      <c r="F30" s="123"/>
      <c r="G30" s="132">
        <v>4526</v>
      </c>
      <c r="H30" s="124"/>
      <c r="I30" s="132">
        <v>5691</v>
      </c>
      <c r="J30" s="124"/>
      <c r="K30" s="132">
        <v>6078</v>
      </c>
      <c r="L30" s="124"/>
      <c r="M30" s="132">
        <v>7277</v>
      </c>
      <c r="N30" s="124"/>
      <c r="O30" s="132">
        <v>7171</v>
      </c>
      <c r="P30" s="124"/>
      <c r="Q30" s="132">
        <v>7247</v>
      </c>
      <c r="R30" s="124"/>
      <c r="S30" s="132">
        <v>5653</v>
      </c>
      <c r="T30" s="124"/>
      <c r="U30" s="132">
        <v>3045</v>
      </c>
      <c r="V30" s="124"/>
      <c r="W30" s="132">
        <v>136</v>
      </c>
      <c r="X30" s="7"/>
      <c r="Y30" s="132">
        <v>744</v>
      </c>
      <c r="Z30" s="7"/>
      <c r="AA30" s="132">
        <v>-652</v>
      </c>
    </row>
    <row r="31" spans="2:27" s="22" customFormat="1" ht="12.75" customHeight="1">
      <c r="B31" s="133" t="s">
        <v>62</v>
      </c>
      <c r="C31" s="134"/>
      <c r="D31" s="135"/>
      <c r="E31" s="136">
        <f>E22-E9</f>
        <v>-6021</v>
      </c>
      <c r="F31" s="123"/>
      <c r="G31" s="136">
        <f>G22-G9</f>
        <v>-3709</v>
      </c>
      <c r="H31" s="124"/>
      <c r="I31" s="136">
        <f>I22-I9</f>
        <v>-1722</v>
      </c>
      <c r="J31" s="124"/>
      <c r="K31" s="136">
        <f>K22-K9</f>
        <v>-2899</v>
      </c>
      <c r="L31" s="124"/>
      <c r="M31" s="136">
        <f>M22-M9</f>
        <v>-1064</v>
      </c>
      <c r="N31" s="124"/>
      <c r="O31" s="136">
        <f>O22-O9</f>
        <v>11504</v>
      </c>
      <c r="P31" s="124"/>
      <c r="Q31" s="136">
        <f>Q22-Q9</f>
        <v>23346</v>
      </c>
      <c r="R31" s="124"/>
      <c r="S31" s="136">
        <f>S22-S9</f>
        <v>20246</v>
      </c>
      <c r="T31" s="124"/>
      <c r="U31" s="136">
        <f>U22-U9</f>
        <v>-48870</v>
      </c>
      <c r="V31" s="124"/>
      <c r="W31" s="136">
        <f>W22-W9</f>
        <v>-117098</v>
      </c>
      <c r="X31" s="13"/>
      <c r="Y31" s="136">
        <f>Y22-Y9</f>
        <v>-101469</v>
      </c>
      <c r="Z31" s="13"/>
      <c r="AA31" s="136">
        <f>AA22-AA9</f>
        <v>-100440</v>
      </c>
    </row>
    <row r="32" spans="2:11" ht="12">
      <c r="B32" s="37"/>
      <c r="C32" s="37"/>
      <c r="D32" s="37"/>
      <c r="E32" s="40"/>
      <c r="F32" s="40"/>
      <c r="G32" s="40"/>
      <c r="H32" s="40"/>
      <c r="I32" s="40"/>
      <c r="J32" s="40"/>
      <c r="K32" s="40"/>
    </row>
    <row r="33" spans="2:11" s="3" customFormat="1" ht="12" customHeight="1">
      <c r="B33" s="238" t="s">
        <v>63</v>
      </c>
      <c r="C33" s="239" t="s">
        <v>64</v>
      </c>
      <c r="D33" s="42"/>
      <c r="E33" s="43"/>
      <c r="F33" s="43"/>
      <c r="G33" s="43"/>
      <c r="H33" s="43"/>
      <c r="I33" s="43"/>
      <c r="J33" s="43"/>
      <c r="K33" s="43"/>
    </row>
    <row r="34" spans="2:11" s="3" customFormat="1" ht="12" customHeight="1">
      <c r="B34" s="238" t="s">
        <v>65</v>
      </c>
      <c r="C34" s="239" t="s">
        <v>66</v>
      </c>
      <c r="D34" s="43"/>
      <c r="E34" s="43"/>
      <c r="F34" s="43"/>
      <c r="G34" s="43"/>
      <c r="H34" s="43"/>
      <c r="I34" s="43"/>
      <c r="J34" s="43"/>
      <c r="K34" s="43"/>
    </row>
    <row r="35" spans="2:11" ht="12" customHeight="1">
      <c r="B35" s="40" t="s">
        <v>67</v>
      </c>
      <c r="C35" s="40"/>
      <c r="D35" s="40"/>
      <c r="E35" s="40"/>
      <c r="F35" s="40"/>
      <c r="G35" s="40"/>
      <c r="H35" s="40"/>
      <c r="I35" s="40"/>
      <c r="J35" s="40"/>
      <c r="K35" s="40"/>
    </row>
    <row r="36" spans="2:11" ht="12" customHeight="1">
      <c r="B36" s="40" t="s">
        <v>68</v>
      </c>
      <c r="C36" s="40"/>
      <c r="D36" s="40"/>
      <c r="E36" s="40"/>
      <c r="F36" s="40"/>
      <c r="G36" s="40"/>
      <c r="H36" s="40"/>
      <c r="I36" s="40"/>
      <c r="J36" s="40"/>
      <c r="K36" s="40"/>
    </row>
    <row r="37" ht="12" customHeight="1"/>
    <row r="38" ht="12" customHeight="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ht="12" customHeight="1" hidden="1"/>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c r="B100" s="2" t="s">
        <v>151</v>
      </c>
    </row>
    <row r="101" ht="12" customHeight="1" hidden="1">
      <c r="B101" s="2" t="s">
        <v>151</v>
      </c>
    </row>
  </sheetData>
  <sheetProtection/>
  <printOptions/>
  <pageMargins left="0.75" right="0.75" top="1" bottom="1" header="0" footer="0"/>
  <pageSetup fitToHeight="1" fitToWidth="1" horizontalDpi="300" verticalDpi="300" orientation="portrait" paperSize="9" scale="62" r:id="rId1"/>
  <headerFooter alignWithMargins="0">
    <oddFooter>&amp;RINE &amp;D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 customHeight="1"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tables'!B25&amp;"  Expenditure of general government by function (COFOG)"</f>
        <v>Table 9.11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180</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1'!Y10</f>
        <v>62075</v>
      </c>
      <c r="F10" s="98"/>
      <c r="G10" s="98">
        <f>'Table 1'!Y11</f>
        <v>41696</v>
      </c>
      <c r="H10" s="98"/>
      <c r="I10" s="98">
        <f>'Table 1'!Y12</f>
        <v>125658</v>
      </c>
      <c r="J10" s="98"/>
      <c r="K10" s="98">
        <f>'Table 1'!Y13</f>
        <v>275</v>
      </c>
      <c r="L10" s="98"/>
      <c r="M10" s="98">
        <f>'Table 1'!Y14</f>
        <v>11843</v>
      </c>
      <c r="N10" s="98"/>
      <c r="O10" s="98">
        <f>'Table 1'!Y15</f>
        <v>20394</v>
      </c>
      <c r="P10" s="98"/>
      <c r="Q10" s="98">
        <f>'Table 1'!Y16+'Table 1'!Y18</f>
        <v>193151</v>
      </c>
      <c r="R10" s="98"/>
      <c r="S10" s="98">
        <f>'Table 1'!Y19</f>
        <v>17602</v>
      </c>
      <c r="T10" s="98"/>
      <c r="U10" s="98">
        <f>'Table 1'!Y20</f>
        <v>11427</v>
      </c>
      <c r="V10" s="98"/>
      <c r="W10" s="98">
        <f>'Table 1'!Y21</f>
        <v>1346</v>
      </c>
      <c r="X10" s="11"/>
      <c r="Y10" s="98">
        <f>'Table 1'!Y9</f>
        <v>485467</v>
      </c>
      <c r="Z10" s="98"/>
      <c r="AA10" s="98">
        <f>SUM(AA11:AA20)</f>
        <v>224511</v>
      </c>
      <c r="AB10" s="2"/>
    </row>
    <row r="11" spans="2:27" ht="13.5" customHeight="1">
      <c r="B11" s="29" t="s">
        <v>156</v>
      </c>
      <c r="C11" s="29"/>
      <c r="D11" s="37"/>
      <c r="E11" s="37">
        <v>8474</v>
      </c>
      <c r="F11" s="37"/>
      <c r="G11" s="37">
        <v>2219</v>
      </c>
      <c r="H11" s="28"/>
      <c r="I11" s="37">
        <v>12614</v>
      </c>
      <c r="J11" s="37"/>
      <c r="K11" s="37">
        <v>54</v>
      </c>
      <c r="L11" s="37"/>
      <c r="M11" s="37">
        <v>84</v>
      </c>
      <c r="N11" s="37"/>
      <c r="O11" s="37">
        <v>20386</v>
      </c>
      <c r="P11" s="37"/>
      <c r="Q11" s="37">
        <v>0</v>
      </c>
      <c r="R11" s="103"/>
      <c r="S11" s="37">
        <v>10915</v>
      </c>
      <c r="T11" s="37"/>
      <c r="U11" s="37">
        <v>590</v>
      </c>
      <c r="V11" s="37"/>
      <c r="W11" s="37">
        <v>67</v>
      </c>
      <c r="X11" s="29"/>
      <c r="Y11" s="37">
        <f aca="true" t="shared" si="0" ref="Y11:Y20">SUM(E11:W11)</f>
        <v>55403</v>
      </c>
      <c r="Z11" s="37"/>
      <c r="AA11" s="37">
        <v>21072</v>
      </c>
    </row>
    <row r="12" spans="2:27" ht="13.5" customHeight="1">
      <c r="B12" s="29" t="s">
        <v>157</v>
      </c>
      <c r="C12" s="29"/>
      <c r="D12" s="37"/>
      <c r="E12" s="37">
        <v>4234</v>
      </c>
      <c r="F12" s="37"/>
      <c r="G12" s="37">
        <v>377</v>
      </c>
      <c r="H12" s="28"/>
      <c r="I12" s="37">
        <v>6778</v>
      </c>
      <c r="J12" s="37"/>
      <c r="K12" s="37">
        <v>7</v>
      </c>
      <c r="L12" s="37"/>
      <c r="M12" s="37">
        <v>0</v>
      </c>
      <c r="N12" s="37"/>
      <c r="O12" s="37">
        <v>7</v>
      </c>
      <c r="P12" s="37"/>
      <c r="Q12" s="37">
        <v>0</v>
      </c>
      <c r="R12" s="103"/>
      <c r="S12" s="37">
        <v>121</v>
      </c>
      <c r="T12" s="37"/>
      <c r="U12" s="37">
        <v>20</v>
      </c>
      <c r="V12" s="37"/>
      <c r="W12" s="37">
        <v>-41</v>
      </c>
      <c r="X12" s="29"/>
      <c r="Y12" s="37">
        <f t="shared" si="0"/>
        <v>11503</v>
      </c>
      <c r="Z12" s="37"/>
      <c r="AA12" s="37">
        <v>11370</v>
      </c>
    </row>
    <row r="13" spans="2:27" ht="13.5" customHeight="1">
      <c r="B13" s="29" t="s">
        <v>158</v>
      </c>
      <c r="C13" s="29"/>
      <c r="D13" s="37"/>
      <c r="E13" s="37">
        <v>3728</v>
      </c>
      <c r="F13" s="37"/>
      <c r="G13" s="37">
        <v>1604</v>
      </c>
      <c r="H13" s="28"/>
      <c r="I13" s="37">
        <v>18120</v>
      </c>
      <c r="J13" s="37"/>
      <c r="K13" s="37">
        <v>11</v>
      </c>
      <c r="L13" s="37"/>
      <c r="M13" s="37">
        <v>223</v>
      </c>
      <c r="N13" s="37"/>
      <c r="O13" s="37">
        <v>0</v>
      </c>
      <c r="P13" s="37"/>
      <c r="Q13" s="37">
        <v>0</v>
      </c>
      <c r="R13" s="103"/>
      <c r="S13" s="37">
        <v>32</v>
      </c>
      <c r="T13" s="37"/>
      <c r="U13" s="37">
        <v>14</v>
      </c>
      <c r="V13" s="37"/>
      <c r="W13" s="37">
        <v>11</v>
      </c>
      <c r="X13" s="29"/>
      <c r="Y13" s="37">
        <f t="shared" si="0"/>
        <v>23743</v>
      </c>
      <c r="Z13" s="37"/>
      <c r="AA13" s="37">
        <v>22164</v>
      </c>
    </row>
    <row r="14" spans="2:27" ht="13.5" customHeight="1">
      <c r="B14" s="29" t="s">
        <v>159</v>
      </c>
      <c r="C14" s="29"/>
      <c r="D14" s="37"/>
      <c r="E14" s="37">
        <v>6532</v>
      </c>
      <c r="F14" s="37"/>
      <c r="G14" s="37">
        <v>22165</v>
      </c>
      <c r="H14" s="28"/>
      <c r="I14" s="37">
        <v>8406</v>
      </c>
      <c r="J14" s="37"/>
      <c r="K14" s="37">
        <v>40</v>
      </c>
      <c r="L14" s="37"/>
      <c r="M14" s="37">
        <v>10571</v>
      </c>
      <c r="N14" s="37"/>
      <c r="O14" s="37">
        <v>0</v>
      </c>
      <c r="P14" s="37"/>
      <c r="Q14" s="37">
        <v>1258</v>
      </c>
      <c r="R14" s="103"/>
      <c r="S14" s="37">
        <v>1648</v>
      </c>
      <c r="T14" s="37"/>
      <c r="U14" s="37">
        <v>8519</v>
      </c>
      <c r="V14" s="37"/>
      <c r="W14" s="37">
        <v>805</v>
      </c>
      <c r="X14" s="29"/>
      <c r="Y14" s="37">
        <f t="shared" si="0"/>
        <v>59944</v>
      </c>
      <c r="Z14" s="37"/>
      <c r="AA14" s="37">
        <v>20161</v>
      </c>
    </row>
    <row r="15" spans="2:27" ht="13.5" customHeight="1">
      <c r="B15" s="29" t="s">
        <v>160</v>
      </c>
      <c r="C15" s="29"/>
      <c r="D15" s="37"/>
      <c r="E15" s="37">
        <v>6125</v>
      </c>
      <c r="F15" s="37"/>
      <c r="G15" s="37">
        <v>2160</v>
      </c>
      <c r="H15" s="28"/>
      <c r="I15" s="37">
        <v>1440</v>
      </c>
      <c r="J15" s="37"/>
      <c r="K15" s="37">
        <v>2</v>
      </c>
      <c r="L15" s="37"/>
      <c r="M15" s="37">
        <v>320</v>
      </c>
      <c r="N15" s="37"/>
      <c r="O15" s="37">
        <v>1</v>
      </c>
      <c r="P15" s="37"/>
      <c r="Q15" s="37">
        <v>0</v>
      </c>
      <c r="R15" s="37"/>
      <c r="S15" s="37">
        <v>61</v>
      </c>
      <c r="T15" s="37"/>
      <c r="U15" s="37">
        <v>130</v>
      </c>
      <c r="V15" s="37"/>
      <c r="W15" s="37">
        <v>146</v>
      </c>
      <c r="X15" s="29"/>
      <c r="Y15" s="37">
        <f t="shared" si="0"/>
        <v>10385</v>
      </c>
      <c r="Z15" s="37"/>
      <c r="AA15" s="37">
        <v>5359</v>
      </c>
    </row>
    <row r="16" spans="2:27" ht="13.5" customHeight="1">
      <c r="B16" s="29" t="s">
        <v>161</v>
      </c>
      <c r="C16" s="29"/>
      <c r="D16" s="37"/>
      <c r="E16" s="37">
        <v>2107</v>
      </c>
      <c r="F16" s="37"/>
      <c r="G16" s="37">
        <v>2930</v>
      </c>
      <c r="H16" s="28"/>
      <c r="I16" s="37">
        <v>1121</v>
      </c>
      <c r="J16" s="37"/>
      <c r="K16" s="37">
        <v>45</v>
      </c>
      <c r="L16" s="37"/>
      <c r="M16" s="37">
        <v>132</v>
      </c>
      <c r="N16" s="37"/>
      <c r="O16" s="37">
        <v>0</v>
      </c>
      <c r="P16" s="37"/>
      <c r="Q16" s="37">
        <v>0</v>
      </c>
      <c r="R16" s="37"/>
      <c r="S16" s="37">
        <v>162</v>
      </c>
      <c r="T16" s="37"/>
      <c r="U16" s="37">
        <v>842</v>
      </c>
      <c r="V16" s="37"/>
      <c r="W16" s="37">
        <v>148</v>
      </c>
      <c r="X16" s="29"/>
      <c r="Y16" s="37">
        <f t="shared" si="0"/>
        <v>7487</v>
      </c>
      <c r="Z16" s="37"/>
      <c r="AA16" s="37">
        <v>4246</v>
      </c>
    </row>
    <row r="17" spans="2:27" ht="13.5" customHeight="1">
      <c r="B17" s="29" t="s">
        <v>162</v>
      </c>
      <c r="C17" s="29"/>
      <c r="D17" s="37"/>
      <c r="E17" s="37">
        <v>15236</v>
      </c>
      <c r="F17" s="37"/>
      <c r="G17" s="37">
        <v>2318</v>
      </c>
      <c r="H17" s="28"/>
      <c r="I17" s="37">
        <v>30843</v>
      </c>
      <c r="J17" s="37"/>
      <c r="K17" s="37">
        <v>41</v>
      </c>
      <c r="L17" s="37"/>
      <c r="M17" s="37">
        <v>0</v>
      </c>
      <c r="N17" s="37"/>
      <c r="O17" s="37">
        <v>0</v>
      </c>
      <c r="P17" s="37"/>
      <c r="Q17" s="37">
        <v>20725</v>
      </c>
      <c r="R17" s="37"/>
      <c r="S17" s="37">
        <v>191</v>
      </c>
      <c r="T17" s="37"/>
      <c r="U17" s="37">
        <v>90</v>
      </c>
      <c r="V17" s="37"/>
      <c r="W17" s="37">
        <v>7</v>
      </c>
      <c r="X17" s="29"/>
      <c r="Y17" s="37">
        <f t="shared" si="0"/>
        <v>69451</v>
      </c>
      <c r="Z17" s="37"/>
      <c r="AA17" s="37">
        <v>65795</v>
      </c>
    </row>
    <row r="18" spans="2:27" ht="13.5" customHeight="1">
      <c r="B18" s="29" t="s">
        <v>163</v>
      </c>
      <c r="C18" s="29"/>
      <c r="D18" s="37"/>
      <c r="E18" s="37">
        <v>6790</v>
      </c>
      <c r="F18" s="37"/>
      <c r="G18" s="37">
        <v>3803</v>
      </c>
      <c r="H18" s="28"/>
      <c r="I18" s="37">
        <v>4723</v>
      </c>
      <c r="J18" s="37"/>
      <c r="K18" s="37">
        <v>45</v>
      </c>
      <c r="L18" s="37"/>
      <c r="M18" s="37">
        <v>342</v>
      </c>
      <c r="N18" s="37"/>
      <c r="O18" s="37">
        <v>0</v>
      </c>
      <c r="P18" s="37"/>
      <c r="Q18" s="37">
        <v>5</v>
      </c>
      <c r="R18" s="37"/>
      <c r="S18" s="37">
        <v>1585</v>
      </c>
      <c r="T18" s="37"/>
      <c r="U18" s="37">
        <v>314</v>
      </c>
      <c r="V18" s="37"/>
      <c r="W18" s="37">
        <v>157</v>
      </c>
      <c r="X18" s="29"/>
      <c r="Y18" s="37">
        <f t="shared" si="0"/>
        <v>17764</v>
      </c>
      <c r="Z18" s="37"/>
      <c r="AA18" s="37">
        <v>11765</v>
      </c>
    </row>
    <row r="19" spans="2:27" ht="13.5" customHeight="1">
      <c r="B19" s="29" t="s">
        <v>164</v>
      </c>
      <c r="C19" s="29"/>
      <c r="D19" s="37"/>
      <c r="E19" s="37">
        <v>4507</v>
      </c>
      <c r="F19" s="37"/>
      <c r="G19" s="37">
        <v>3079</v>
      </c>
      <c r="H19" s="28"/>
      <c r="I19" s="37">
        <v>35016</v>
      </c>
      <c r="J19" s="37"/>
      <c r="K19" s="37">
        <v>9</v>
      </c>
      <c r="L19" s="37"/>
      <c r="M19" s="37">
        <v>71</v>
      </c>
      <c r="N19" s="37"/>
      <c r="O19" s="37">
        <v>0</v>
      </c>
      <c r="P19" s="37"/>
      <c r="Q19" s="37">
        <v>6960</v>
      </c>
      <c r="R19" s="37"/>
      <c r="S19" s="37">
        <v>1872</v>
      </c>
      <c r="T19" s="37"/>
      <c r="U19" s="37">
        <v>100</v>
      </c>
      <c r="V19" s="37"/>
      <c r="W19" s="37">
        <v>37</v>
      </c>
      <c r="X19" s="29"/>
      <c r="Y19" s="37">
        <f t="shared" si="0"/>
        <v>51651</v>
      </c>
      <c r="Z19" s="37"/>
      <c r="AA19" s="37">
        <v>46720</v>
      </c>
    </row>
    <row r="20" spans="1:28" s="5" customFormat="1" ht="13.5" customHeight="1">
      <c r="A20" s="2"/>
      <c r="B20" s="33" t="s">
        <v>165</v>
      </c>
      <c r="C20" s="33"/>
      <c r="D20" s="39"/>
      <c r="E20" s="37">
        <v>4342</v>
      </c>
      <c r="F20" s="37"/>
      <c r="G20" s="37">
        <v>1041</v>
      </c>
      <c r="H20" s="28"/>
      <c r="I20" s="37">
        <v>6597</v>
      </c>
      <c r="J20" s="37"/>
      <c r="K20" s="37">
        <v>21</v>
      </c>
      <c r="L20" s="37"/>
      <c r="M20" s="37">
        <v>100</v>
      </c>
      <c r="N20" s="37"/>
      <c r="O20" s="37">
        <v>0</v>
      </c>
      <c r="P20" s="37"/>
      <c r="Q20" s="37">
        <v>164203</v>
      </c>
      <c r="R20" s="37"/>
      <c r="S20" s="37">
        <v>1015</v>
      </c>
      <c r="T20" s="37"/>
      <c r="U20" s="37">
        <v>808</v>
      </c>
      <c r="V20" s="37"/>
      <c r="W20" s="37">
        <v>9</v>
      </c>
      <c r="X20" s="33"/>
      <c r="Y20" s="37">
        <f t="shared" si="0"/>
        <v>178136</v>
      </c>
      <c r="Z20" s="37"/>
      <c r="AA20" s="37">
        <v>15859</v>
      </c>
      <c r="AB20" s="2"/>
    </row>
    <row r="21" s="3" customFormat="1" ht="12" customHeight="1">
      <c r="AB21" s="2"/>
    </row>
    <row r="22" spans="2:28" s="20" customFormat="1" ht="15" customHeight="1">
      <c r="B22" s="97" t="s">
        <v>166</v>
      </c>
      <c r="C22" s="11"/>
      <c r="D22" s="98"/>
      <c r="E22" s="98">
        <f>SUM(E23:E32)</f>
        <v>10422</v>
      </c>
      <c r="F22" s="98"/>
      <c r="G22" s="98">
        <f>SUM(G23:G32)</f>
        <v>11262</v>
      </c>
      <c r="H22" s="98"/>
      <c r="I22" s="98">
        <f>SUM(I23:I32)</f>
        <v>24872</v>
      </c>
      <c r="J22" s="98"/>
      <c r="K22" s="98">
        <f>SUM(K23:K32)</f>
        <v>98</v>
      </c>
      <c r="L22" s="98"/>
      <c r="M22" s="98">
        <f>SUM(M23:M32)</f>
        <v>2435</v>
      </c>
      <c r="N22" s="98"/>
      <c r="O22" s="98">
        <f>SUM(O23:O32)</f>
        <v>18366</v>
      </c>
      <c r="P22" s="98"/>
      <c r="Q22" s="98">
        <f>SUM(Q23:Q32)</f>
        <v>15935</v>
      </c>
      <c r="R22" s="98"/>
      <c r="S22" s="98">
        <f>SUM(S23:S32)</f>
        <v>101815</v>
      </c>
      <c r="T22" s="98"/>
      <c r="U22" s="98">
        <f>SUM(U23:U32)</f>
        <v>15887</v>
      </c>
      <c r="V22" s="98"/>
      <c r="W22" s="98">
        <f>SUM(W23:W32)</f>
        <v>553</v>
      </c>
      <c r="X22" s="11"/>
      <c r="Y22" s="98">
        <f>SUM(Y23:Y32)</f>
        <v>201645</v>
      </c>
      <c r="Z22" s="98"/>
      <c r="AA22" s="98">
        <f>SUM(AA23:AA32)</f>
        <v>41077</v>
      </c>
      <c r="AB22" s="45"/>
    </row>
    <row r="23" spans="2:27" ht="13.5" customHeight="1">
      <c r="B23" s="29" t="s">
        <v>156</v>
      </c>
      <c r="C23" s="29"/>
      <c r="D23" s="37"/>
      <c r="E23" s="37">
        <v>1851</v>
      </c>
      <c r="F23" s="37"/>
      <c r="G23" s="37">
        <v>394</v>
      </c>
      <c r="H23" s="28"/>
      <c r="I23" s="37">
        <v>3781</v>
      </c>
      <c r="J23" s="37"/>
      <c r="K23" s="37">
        <v>18</v>
      </c>
      <c r="L23" s="37"/>
      <c r="M23" s="37">
        <v>3</v>
      </c>
      <c r="N23" s="37"/>
      <c r="O23" s="37">
        <v>18359</v>
      </c>
      <c r="P23" s="37"/>
      <c r="Q23" s="37">
        <v>0</v>
      </c>
      <c r="R23" s="103"/>
      <c r="S23" s="37">
        <v>99246</v>
      </c>
      <c r="T23" s="37"/>
      <c r="U23" s="37">
        <v>11120</v>
      </c>
      <c r="V23" s="37"/>
      <c r="W23" s="37">
        <v>4</v>
      </c>
      <c r="X23" s="29"/>
      <c r="Y23" s="37">
        <f aca="true" t="shared" si="1" ref="Y23:Y32">SUM(E23:W23)</f>
        <v>134776</v>
      </c>
      <c r="Z23" s="37"/>
      <c r="AA23" s="37">
        <v>5464</v>
      </c>
    </row>
    <row r="24" spans="2:27" ht="13.5" customHeight="1">
      <c r="B24" s="29" t="s">
        <v>157</v>
      </c>
      <c r="C24" s="29"/>
      <c r="D24" s="37"/>
      <c r="E24" s="37">
        <v>4234</v>
      </c>
      <c r="F24" s="37"/>
      <c r="G24" s="37">
        <v>377</v>
      </c>
      <c r="H24" s="28"/>
      <c r="I24" s="37">
        <v>6778</v>
      </c>
      <c r="J24" s="37"/>
      <c r="K24" s="37">
        <v>7</v>
      </c>
      <c r="L24" s="37"/>
      <c r="M24" s="37">
        <v>0</v>
      </c>
      <c r="N24" s="37"/>
      <c r="O24" s="37">
        <v>7</v>
      </c>
      <c r="P24" s="37"/>
      <c r="Q24" s="37">
        <v>0</v>
      </c>
      <c r="R24" s="103"/>
      <c r="S24" s="37">
        <v>121</v>
      </c>
      <c r="T24" s="37"/>
      <c r="U24" s="37">
        <v>20</v>
      </c>
      <c r="V24" s="37"/>
      <c r="W24" s="37">
        <v>-41</v>
      </c>
      <c r="X24" s="29"/>
      <c r="Y24" s="37">
        <f t="shared" si="1"/>
        <v>11503</v>
      </c>
      <c r="Z24" s="37"/>
      <c r="AA24" s="37">
        <v>11370</v>
      </c>
    </row>
    <row r="25" spans="2:27" ht="13.5" customHeight="1">
      <c r="B25" s="29" t="s">
        <v>158</v>
      </c>
      <c r="C25" s="29"/>
      <c r="D25" s="37"/>
      <c r="E25" s="37">
        <v>1618</v>
      </c>
      <c r="F25" s="37"/>
      <c r="G25" s="37">
        <v>949</v>
      </c>
      <c r="H25" s="28"/>
      <c r="I25" s="37">
        <v>10454</v>
      </c>
      <c r="J25" s="37"/>
      <c r="K25" s="37">
        <v>9</v>
      </c>
      <c r="L25" s="37"/>
      <c r="M25" s="37">
        <v>21</v>
      </c>
      <c r="N25" s="37"/>
      <c r="O25" s="37">
        <v>0</v>
      </c>
      <c r="P25" s="37"/>
      <c r="Q25" s="37">
        <v>0</v>
      </c>
      <c r="R25" s="103"/>
      <c r="S25" s="37">
        <v>9</v>
      </c>
      <c r="T25" s="37"/>
      <c r="U25" s="37">
        <v>1</v>
      </c>
      <c r="V25" s="37"/>
      <c r="W25" s="37">
        <v>8</v>
      </c>
      <c r="X25" s="29"/>
      <c r="Y25" s="37">
        <f t="shared" si="1"/>
        <v>13069</v>
      </c>
      <c r="Z25" s="37"/>
      <c r="AA25" s="37">
        <v>12165</v>
      </c>
    </row>
    <row r="26" spans="2:27" ht="13.5" customHeight="1">
      <c r="B26" s="29" t="s">
        <v>159</v>
      </c>
      <c r="C26" s="29"/>
      <c r="D26" s="37"/>
      <c r="E26" s="37">
        <v>1103</v>
      </c>
      <c r="F26" s="37"/>
      <c r="G26" s="37">
        <v>8386</v>
      </c>
      <c r="H26" s="28"/>
      <c r="I26" s="37">
        <v>1550</v>
      </c>
      <c r="J26" s="37"/>
      <c r="K26" s="37">
        <v>19</v>
      </c>
      <c r="L26" s="37"/>
      <c r="M26" s="37">
        <v>2263</v>
      </c>
      <c r="N26" s="37"/>
      <c r="O26" s="37">
        <v>0</v>
      </c>
      <c r="P26" s="37"/>
      <c r="Q26" s="37">
        <v>0</v>
      </c>
      <c r="R26" s="103"/>
      <c r="S26" s="37">
        <v>470</v>
      </c>
      <c r="T26" s="37"/>
      <c r="U26" s="37">
        <v>4040</v>
      </c>
      <c r="V26" s="37"/>
      <c r="W26" s="37">
        <v>466</v>
      </c>
      <c r="X26" s="29"/>
      <c r="Y26" s="37">
        <f t="shared" si="1"/>
        <v>18297</v>
      </c>
      <c r="Z26" s="37"/>
      <c r="AA26" s="37">
        <v>5842</v>
      </c>
    </row>
    <row r="27" spans="2:27" ht="13.5" customHeight="1">
      <c r="B27" s="29" t="s">
        <v>160</v>
      </c>
      <c r="C27" s="29"/>
      <c r="D27" s="37"/>
      <c r="E27" s="37">
        <v>82</v>
      </c>
      <c r="F27" s="37"/>
      <c r="G27" s="37">
        <v>431</v>
      </c>
      <c r="H27" s="28"/>
      <c r="I27" s="37">
        <v>130</v>
      </c>
      <c r="J27" s="37"/>
      <c r="K27" s="37">
        <v>2</v>
      </c>
      <c r="L27" s="37"/>
      <c r="M27" s="37">
        <v>0</v>
      </c>
      <c r="N27" s="37"/>
      <c r="O27" s="37">
        <v>0</v>
      </c>
      <c r="P27" s="37"/>
      <c r="Q27" s="37">
        <v>0</v>
      </c>
      <c r="R27" s="37"/>
      <c r="S27" s="37">
        <v>17</v>
      </c>
      <c r="T27" s="37"/>
      <c r="U27" s="37">
        <v>8</v>
      </c>
      <c r="V27" s="37"/>
      <c r="W27" s="37">
        <v>86</v>
      </c>
      <c r="X27" s="29"/>
      <c r="Y27" s="37">
        <f t="shared" si="1"/>
        <v>756</v>
      </c>
      <c r="Z27" s="37"/>
      <c r="AA27" s="37">
        <v>326</v>
      </c>
    </row>
    <row r="28" spans="2:27" ht="13.5" customHeight="1">
      <c r="B28" s="29" t="s">
        <v>161</v>
      </c>
      <c r="C28" s="29"/>
      <c r="D28" s="37"/>
      <c r="E28" s="37">
        <v>7</v>
      </c>
      <c r="F28" s="37"/>
      <c r="G28" s="37">
        <v>263</v>
      </c>
      <c r="H28" s="28"/>
      <c r="I28" s="37">
        <v>18</v>
      </c>
      <c r="J28" s="37"/>
      <c r="K28" s="37">
        <v>0</v>
      </c>
      <c r="L28" s="37"/>
      <c r="M28" s="37">
        <v>12</v>
      </c>
      <c r="N28" s="37"/>
      <c r="O28" s="37">
        <v>0</v>
      </c>
      <c r="P28" s="37"/>
      <c r="Q28" s="37">
        <v>0</v>
      </c>
      <c r="R28" s="37"/>
      <c r="S28" s="37">
        <v>1</v>
      </c>
      <c r="T28" s="37"/>
      <c r="U28" s="37">
        <v>1</v>
      </c>
      <c r="V28" s="37"/>
      <c r="W28" s="37">
        <v>1</v>
      </c>
      <c r="X28" s="29"/>
      <c r="Y28" s="37">
        <f t="shared" si="1"/>
        <v>303</v>
      </c>
      <c r="Z28" s="37"/>
      <c r="AA28" s="37">
        <v>320</v>
      </c>
    </row>
    <row r="29" spans="2:27" ht="13.5" customHeight="1">
      <c r="B29" s="29" t="s">
        <v>162</v>
      </c>
      <c r="C29" s="29"/>
      <c r="D29" s="37"/>
      <c r="E29" s="37">
        <v>192</v>
      </c>
      <c r="F29" s="37"/>
      <c r="G29" s="37">
        <v>52</v>
      </c>
      <c r="H29" s="28"/>
      <c r="I29" s="37">
        <v>312</v>
      </c>
      <c r="J29" s="37"/>
      <c r="K29" s="37">
        <v>3</v>
      </c>
      <c r="L29" s="37"/>
      <c r="M29" s="37">
        <v>0</v>
      </c>
      <c r="N29" s="37"/>
      <c r="O29" s="37">
        <v>0</v>
      </c>
      <c r="P29" s="37"/>
      <c r="Q29" s="37">
        <v>2091</v>
      </c>
      <c r="R29" s="37"/>
      <c r="S29" s="37">
        <v>36</v>
      </c>
      <c r="T29" s="37"/>
      <c r="U29" s="37">
        <v>46</v>
      </c>
      <c r="V29" s="37"/>
      <c r="W29" s="37">
        <v>0</v>
      </c>
      <c r="X29" s="29"/>
      <c r="Y29" s="37">
        <f t="shared" si="1"/>
        <v>2732</v>
      </c>
      <c r="Z29" s="37"/>
      <c r="AA29" s="37">
        <v>1231</v>
      </c>
    </row>
    <row r="30" spans="2:27" ht="13.5" customHeight="1">
      <c r="B30" s="29" t="s">
        <v>163</v>
      </c>
      <c r="C30" s="29"/>
      <c r="D30" s="37"/>
      <c r="E30" s="37">
        <v>1064</v>
      </c>
      <c r="F30" s="37"/>
      <c r="G30" s="37">
        <v>345</v>
      </c>
      <c r="H30" s="28"/>
      <c r="I30" s="37">
        <v>905</v>
      </c>
      <c r="J30" s="37"/>
      <c r="K30" s="37">
        <v>35</v>
      </c>
      <c r="L30" s="37"/>
      <c r="M30" s="37">
        <v>110</v>
      </c>
      <c r="N30" s="37"/>
      <c r="O30" s="37">
        <v>0</v>
      </c>
      <c r="P30" s="37"/>
      <c r="Q30" s="37">
        <v>0</v>
      </c>
      <c r="R30" s="37"/>
      <c r="S30" s="37">
        <v>573</v>
      </c>
      <c r="T30" s="37"/>
      <c r="U30" s="37">
        <v>47</v>
      </c>
      <c r="V30" s="37"/>
      <c r="W30" s="37">
        <v>1</v>
      </c>
      <c r="X30" s="29"/>
      <c r="Y30" s="37">
        <f t="shared" si="1"/>
        <v>3080</v>
      </c>
      <c r="Z30" s="37"/>
      <c r="AA30" s="37">
        <v>2088</v>
      </c>
    </row>
    <row r="31" spans="2:28" ht="13.5" customHeight="1">
      <c r="B31" s="29" t="s">
        <v>164</v>
      </c>
      <c r="C31" s="29"/>
      <c r="D31" s="37"/>
      <c r="E31" s="37">
        <v>159</v>
      </c>
      <c r="F31" s="37"/>
      <c r="G31" s="37">
        <v>35</v>
      </c>
      <c r="H31" s="28"/>
      <c r="I31" s="37">
        <v>644</v>
      </c>
      <c r="J31" s="37"/>
      <c r="K31" s="37">
        <v>0</v>
      </c>
      <c r="L31" s="37"/>
      <c r="M31" s="37">
        <v>25</v>
      </c>
      <c r="N31" s="37"/>
      <c r="O31" s="37">
        <v>0</v>
      </c>
      <c r="P31" s="37"/>
      <c r="Q31" s="37">
        <v>39</v>
      </c>
      <c r="R31" s="37"/>
      <c r="S31" s="37">
        <v>879</v>
      </c>
      <c r="T31" s="37"/>
      <c r="U31" s="37">
        <v>2</v>
      </c>
      <c r="V31" s="37"/>
      <c r="W31" s="37">
        <v>28</v>
      </c>
      <c r="X31" s="29"/>
      <c r="Y31" s="37">
        <f t="shared" si="1"/>
        <v>1811</v>
      </c>
      <c r="Z31" s="37"/>
      <c r="AA31" s="37">
        <v>859</v>
      </c>
      <c r="AB31" s="22"/>
    </row>
    <row r="32" spans="1:28" s="5" customFormat="1" ht="13.5" customHeight="1">
      <c r="A32" s="2"/>
      <c r="B32" s="33" t="s">
        <v>165</v>
      </c>
      <c r="C32" s="33"/>
      <c r="D32" s="39"/>
      <c r="E32" s="37">
        <v>112</v>
      </c>
      <c r="F32" s="37"/>
      <c r="G32" s="37">
        <v>30</v>
      </c>
      <c r="H32" s="28"/>
      <c r="I32" s="37">
        <v>300</v>
      </c>
      <c r="J32" s="37"/>
      <c r="K32" s="37">
        <v>5</v>
      </c>
      <c r="L32" s="37"/>
      <c r="M32" s="37">
        <v>1</v>
      </c>
      <c r="N32" s="37"/>
      <c r="O32" s="37">
        <v>0</v>
      </c>
      <c r="P32" s="37"/>
      <c r="Q32" s="37">
        <v>13805</v>
      </c>
      <c r="R32" s="37"/>
      <c r="S32" s="37">
        <v>463</v>
      </c>
      <c r="T32" s="37"/>
      <c r="U32" s="37">
        <v>602</v>
      </c>
      <c r="V32" s="37"/>
      <c r="W32" s="37">
        <v>0</v>
      </c>
      <c r="X32" s="33"/>
      <c r="Y32" s="37">
        <f t="shared" si="1"/>
        <v>15318</v>
      </c>
      <c r="Z32" s="37"/>
      <c r="AA32" s="37">
        <v>1412</v>
      </c>
      <c r="AB32" s="2"/>
    </row>
    <row r="33" s="3" customFormat="1" ht="12" customHeight="1">
      <c r="AB33" s="2"/>
    </row>
    <row r="34" spans="2:28" s="20" customFormat="1" ht="15" customHeight="1">
      <c r="B34" s="97" t="s">
        <v>167</v>
      </c>
      <c r="C34" s="11"/>
      <c r="D34" s="98"/>
      <c r="E34" s="98">
        <f>SUM(E35:E44)</f>
        <v>29246</v>
      </c>
      <c r="F34" s="98"/>
      <c r="G34" s="98">
        <f>SUM(G35:G44)</f>
        <v>14648</v>
      </c>
      <c r="H34" s="98"/>
      <c r="I34" s="98">
        <f>SUM(I35:I44)</f>
        <v>75958</v>
      </c>
      <c r="J34" s="98"/>
      <c r="K34" s="98">
        <f>SUM(K35:K44)</f>
        <v>153</v>
      </c>
      <c r="L34" s="98"/>
      <c r="M34" s="98">
        <f>SUM(M35:M44)</f>
        <v>3901</v>
      </c>
      <c r="N34" s="98"/>
      <c r="O34" s="98">
        <f>SUM(O35:O44)</f>
        <v>3514</v>
      </c>
      <c r="P34" s="98"/>
      <c r="Q34" s="98">
        <f>SUM(Q35:Q44)</f>
        <v>32629</v>
      </c>
      <c r="R34" s="98"/>
      <c r="S34" s="98">
        <f>SUM(S35:S44)</f>
        <v>13589</v>
      </c>
      <c r="T34" s="98"/>
      <c r="U34" s="98">
        <f>SUM(U35:U44)</f>
        <v>8744</v>
      </c>
      <c r="V34" s="98"/>
      <c r="W34" s="98">
        <f>SUM(W35:W44)</f>
        <v>355</v>
      </c>
      <c r="X34" s="11"/>
      <c r="Y34" s="98">
        <f>SUM(Y35:Y44)</f>
        <v>182737</v>
      </c>
      <c r="Z34" s="98"/>
      <c r="AA34" s="98">
        <f>SUM(AA35:AA44)</f>
        <v>135343</v>
      </c>
      <c r="AB34" s="2"/>
    </row>
    <row r="35" spans="2:27" ht="13.5" customHeight="1">
      <c r="B35" s="29" t="s">
        <v>156</v>
      </c>
      <c r="C35" s="29"/>
      <c r="D35" s="37"/>
      <c r="E35" s="37">
        <v>2914</v>
      </c>
      <c r="F35" s="37"/>
      <c r="G35" s="37">
        <v>493</v>
      </c>
      <c r="H35" s="28"/>
      <c r="I35" s="37">
        <v>1747</v>
      </c>
      <c r="J35" s="37"/>
      <c r="K35" s="37">
        <v>34</v>
      </c>
      <c r="L35" s="37"/>
      <c r="M35" s="37">
        <v>33</v>
      </c>
      <c r="N35" s="37"/>
      <c r="O35" s="37">
        <v>3513</v>
      </c>
      <c r="P35" s="37"/>
      <c r="Q35" s="37">
        <v>0</v>
      </c>
      <c r="R35" s="103"/>
      <c r="S35" s="37">
        <v>11000</v>
      </c>
      <c r="T35" s="37"/>
      <c r="U35" s="37">
        <v>3400</v>
      </c>
      <c r="V35" s="37"/>
      <c r="W35" s="37">
        <v>2</v>
      </c>
      <c r="X35" s="29"/>
      <c r="Y35" s="37">
        <f aca="true" t="shared" si="2" ref="Y35:Y44">SUM(E35:W35)</f>
        <v>23136</v>
      </c>
      <c r="Z35" s="37"/>
      <c r="AA35" s="37">
        <v>4733</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1290</v>
      </c>
      <c r="F37" s="37"/>
      <c r="G37" s="37">
        <v>281</v>
      </c>
      <c r="H37" s="28"/>
      <c r="I37" s="37">
        <v>3615</v>
      </c>
      <c r="J37" s="37"/>
      <c r="K37" s="37">
        <v>2</v>
      </c>
      <c r="L37" s="37"/>
      <c r="M37" s="37">
        <v>9</v>
      </c>
      <c r="N37" s="37"/>
      <c r="O37" s="37">
        <v>0</v>
      </c>
      <c r="P37" s="37"/>
      <c r="Q37" s="37">
        <v>0</v>
      </c>
      <c r="R37" s="103"/>
      <c r="S37" s="37">
        <v>14</v>
      </c>
      <c r="T37" s="37"/>
      <c r="U37" s="37">
        <v>13</v>
      </c>
      <c r="V37" s="37"/>
      <c r="W37" s="37">
        <v>4</v>
      </c>
      <c r="X37" s="29"/>
      <c r="Y37" s="37">
        <f t="shared" si="2"/>
        <v>5228</v>
      </c>
      <c r="Z37" s="37"/>
      <c r="AA37" s="37">
        <v>5047</v>
      </c>
    </row>
    <row r="38" spans="2:27" ht="13.5" customHeight="1">
      <c r="B38" s="29" t="s">
        <v>159</v>
      </c>
      <c r="C38" s="29"/>
      <c r="D38" s="37"/>
      <c r="E38" s="37">
        <v>2536</v>
      </c>
      <c r="F38" s="37"/>
      <c r="G38" s="37">
        <v>6500</v>
      </c>
      <c r="H38" s="28"/>
      <c r="I38" s="37">
        <v>3417</v>
      </c>
      <c r="J38" s="37"/>
      <c r="K38" s="37">
        <v>18</v>
      </c>
      <c r="L38" s="37"/>
      <c r="M38" s="37">
        <v>3613</v>
      </c>
      <c r="N38" s="37"/>
      <c r="O38" s="37">
        <v>0</v>
      </c>
      <c r="P38" s="37"/>
      <c r="Q38" s="37">
        <v>0</v>
      </c>
      <c r="R38" s="103"/>
      <c r="S38" s="37">
        <v>832</v>
      </c>
      <c r="T38" s="37"/>
      <c r="U38" s="37">
        <v>4091</v>
      </c>
      <c r="V38" s="37"/>
      <c r="W38" s="37">
        <v>165</v>
      </c>
      <c r="X38" s="29"/>
      <c r="Y38" s="37">
        <f t="shared" si="2"/>
        <v>21172</v>
      </c>
      <c r="Z38" s="37"/>
      <c r="AA38" s="37">
        <v>7381</v>
      </c>
    </row>
    <row r="39" spans="2:27" ht="13.5" customHeight="1">
      <c r="B39" s="29" t="s">
        <v>160</v>
      </c>
      <c r="C39" s="29"/>
      <c r="D39" s="37"/>
      <c r="E39" s="37">
        <v>771</v>
      </c>
      <c r="F39" s="37"/>
      <c r="G39" s="37">
        <v>769</v>
      </c>
      <c r="H39" s="28"/>
      <c r="I39" s="37">
        <v>644</v>
      </c>
      <c r="J39" s="37"/>
      <c r="K39" s="37">
        <v>0</v>
      </c>
      <c r="L39" s="37"/>
      <c r="M39" s="37">
        <v>25</v>
      </c>
      <c r="N39" s="37"/>
      <c r="O39" s="37">
        <v>1</v>
      </c>
      <c r="P39" s="37"/>
      <c r="Q39" s="37">
        <v>0</v>
      </c>
      <c r="R39" s="37"/>
      <c r="S39" s="37">
        <v>27</v>
      </c>
      <c r="T39" s="37"/>
      <c r="U39" s="37">
        <v>77</v>
      </c>
      <c r="V39" s="37"/>
      <c r="W39" s="37">
        <v>40</v>
      </c>
      <c r="X39" s="29"/>
      <c r="Y39" s="37">
        <f t="shared" si="2"/>
        <v>2354</v>
      </c>
      <c r="Z39" s="37"/>
      <c r="AA39" s="37">
        <v>1275</v>
      </c>
    </row>
    <row r="40" spans="2:27" ht="13.5" customHeight="1">
      <c r="B40" s="29" t="s">
        <v>161</v>
      </c>
      <c r="C40" s="29"/>
      <c r="D40" s="37"/>
      <c r="E40" s="37">
        <v>605</v>
      </c>
      <c r="F40" s="37"/>
      <c r="G40" s="37">
        <v>1248</v>
      </c>
      <c r="H40" s="28"/>
      <c r="I40" s="37">
        <v>409</v>
      </c>
      <c r="J40" s="37"/>
      <c r="K40" s="37">
        <v>43</v>
      </c>
      <c r="L40" s="37"/>
      <c r="M40" s="37">
        <v>12</v>
      </c>
      <c r="N40" s="37"/>
      <c r="O40" s="37">
        <v>0</v>
      </c>
      <c r="P40" s="37"/>
      <c r="Q40" s="37">
        <v>0</v>
      </c>
      <c r="R40" s="37"/>
      <c r="S40" s="37">
        <v>117</v>
      </c>
      <c r="T40" s="37"/>
      <c r="U40" s="37">
        <v>703</v>
      </c>
      <c r="V40" s="37"/>
      <c r="W40" s="37">
        <v>57</v>
      </c>
      <c r="X40" s="29"/>
      <c r="Y40" s="37">
        <f t="shared" si="2"/>
        <v>3194</v>
      </c>
      <c r="Z40" s="37"/>
      <c r="AA40" s="37">
        <v>1122</v>
      </c>
    </row>
    <row r="41" spans="2:27" ht="13.5" customHeight="1">
      <c r="B41" s="29" t="s">
        <v>162</v>
      </c>
      <c r="C41" s="29"/>
      <c r="D41" s="37"/>
      <c r="E41" s="37">
        <v>14310</v>
      </c>
      <c r="F41" s="37"/>
      <c r="G41" s="37">
        <v>1988</v>
      </c>
      <c r="H41" s="28"/>
      <c r="I41" s="37">
        <v>29297</v>
      </c>
      <c r="J41" s="37"/>
      <c r="K41" s="37">
        <v>35</v>
      </c>
      <c r="L41" s="37"/>
      <c r="M41" s="37">
        <v>0</v>
      </c>
      <c r="N41" s="37"/>
      <c r="O41" s="37">
        <v>0</v>
      </c>
      <c r="P41" s="37"/>
      <c r="Q41" s="37">
        <v>18203</v>
      </c>
      <c r="R41" s="37"/>
      <c r="S41" s="37">
        <v>133</v>
      </c>
      <c r="T41" s="37"/>
      <c r="U41" s="37">
        <v>36</v>
      </c>
      <c r="V41" s="37"/>
      <c r="W41" s="37">
        <v>5</v>
      </c>
      <c r="X41" s="29"/>
      <c r="Y41" s="37">
        <f t="shared" si="2"/>
        <v>64007</v>
      </c>
      <c r="Z41" s="37"/>
      <c r="AA41" s="37">
        <v>62112</v>
      </c>
    </row>
    <row r="42" spans="2:27" ht="13.5" customHeight="1">
      <c r="B42" s="29" t="s">
        <v>163</v>
      </c>
      <c r="C42" s="29"/>
      <c r="D42" s="37"/>
      <c r="E42" s="37">
        <v>1978</v>
      </c>
      <c r="F42" s="37"/>
      <c r="G42" s="37">
        <v>606</v>
      </c>
      <c r="H42" s="28"/>
      <c r="I42" s="37">
        <v>1422</v>
      </c>
      <c r="J42" s="37"/>
      <c r="K42" s="37">
        <v>8</v>
      </c>
      <c r="L42" s="37"/>
      <c r="M42" s="37">
        <v>100</v>
      </c>
      <c r="N42" s="37"/>
      <c r="O42" s="37">
        <v>0</v>
      </c>
      <c r="P42" s="37"/>
      <c r="Q42" s="37">
        <v>4</v>
      </c>
      <c r="R42" s="37"/>
      <c r="S42" s="37">
        <v>383</v>
      </c>
      <c r="T42" s="37"/>
      <c r="U42" s="37">
        <v>159</v>
      </c>
      <c r="V42" s="37"/>
      <c r="W42" s="37">
        <v>74</v>
      </c>
      <c r="X42" s="29"/>
      <c r="Y42" s="37">
        <f t="shared" si="2"/>
        <v>4734</v>
      </c>
      <c r="Z42" s="37"/>
      <c r="AA42" s="37">
        <v>3210</v>
      </c>
    </row>
    <row r="43" spans="2:27" ht="13.5" customHeight="1">
      <c r="B43" s="29" t="s">
        <v>164</v>
      </c>
      <c r="C43" s="29"/>
      <c r="D43" s="37"/>
      <c r="E43" s="37">
        <v>3354</v>
      </c>
      <c r="F43" s="37"/>
      <c r="G43" s="37">
        <v>2454</v>
      </c>
      <c r="H43" s="28"/>
      <c r="I43" s="37">
        <v>33333</v>
      </c>
      <c r="J43" s="37"/>
      <c r="K43" s="37">
        <v>9</v>
      </c>
      <c r="L43" s="37"/>
      <c r="M43" s="37">
        <v>36</v>
      </c>
      <c r="N43" s="37"/>
      <c r="O43" s="37">
        <v>0</v>
      </c>
      <c r="P43" s="37"/>
      <c r="Q43" s="37">
        <v>6910</v>
      </c>
      <c r="R43" s="37"/>
      <c r="S43" s="37">
        <v>870</v>
      </c>
      <c r="T43" s="37"/>
      <c r="U43" s="37">
        <v>92</v>
      </c>
      <c r="V43" s="37"/>
      <c r="W43" s="37">
        <v>0</v>
      </c>
      <c r="X43" s="29"/>
      <c r="Y43" s="37">
        <f t="shared" si="2"/>
        <v>47058</v>
      </c>
      <c r="Z43" s="37"/>
      <c r="AA43" s="37">
        <v>43818</v>
      </c>
    </row>
    <row r="44" spans="1:28" s="5" customFormat="1" ht="13.5" customHeight="1">
      <c r="A44" s="2"/>
      <c r="B44" s="33" t="s">
        <v>165</v>
      </c>
      <c r="C44" s="33"/>
      <c r="D44" s="39"/>
      <c r="E44" s="37">
        <v>1488</v>
      </c>
      <c r="F44" s="37"/>
      <c r="G44" s="37">
        <v>309</v>
      </c>
      <c r="H44" s="28"/>
      <c r="I44" s="37">
        <v>2074</v>
      </c>
      <c r="J44" s="37"/>
      <c r="K44" s="37">
        <v>4</v>
      </c>
      <c r="L44" s="37"/>
      <c r="M44" s="37">
        <v>73</v>
      </c>
      <c r="N44" s="37"/>
      <c r="O44" s="37">
        <v>0</v>
      </c>
      <c r="P44" s="37"/>
      <c r="Q44" s="37">
        <v>7512</v>
      </c>
      <c r="R44" s="37"/>
      <c r="S44" s="37">
        <v>213</v>
      </c>
      <c r="T44" s="37"/>
      <c r="U44" s="37">
        <v>173</v>
      </c>
      <c r="V44" s="37"/>
      <c r="W44" s="37">
        <v>8</v>
      </c>
      <c r="X44" s="33"/>
      <c r="Y44" s="37">
        <f t="shared" si="2"/>
        <v>11854</v>
      </c>
      <c r="Z44" s="37"/>
      <c r="AA44" s="37">
        <v>6645</v>
      </c>
      <c r="AB44" s="2"/>
    </row>
    <row r="45" s="3" customFormat="1" ht="12" customHeight="1">
      <c r="AB45" s="2"/>
    </row>
    <row r="46" spans="2:28" s="20" customFormat="1" ht="15" customHeight="1">
      <c r="B46" s="97" t="s">
        <v>168</v>
      </c>
      <c r="C46" s="11"/>
      <c r="D46" s="98"/>
      <c r="E46" s="98">
        <f>SUM(E47:E56)</f>
        <v>21111</v>
      </c>
      <c r="F46" s="98"/>
      <c r="G46" s="98">
        <f>SUM(G47:G56)</f>
        <v>15401</v>
      </c>
      <c r="H46" s="98"/>
      <c r="I46" s="98">
        <f>SUM(I47:I56)</f>
        <v>22097</v>
      </c>
      <c r="J46" s="98"/>
      <c r="K46" s="98">
        <f>SUM(K47:K56)</f>
        <v>9</v>
      </c>
      <c r="L46" s="98"/>
      <c r="M46" s="98">
        <f>SUM(M47:M56)</f>
        <v>1755</v>
      </c>
      <c r="N46" s="98"/>
      <c r="O46" s="98">
        <f>SUM(O47:O56)</f>
        <v>784</v>
      </c>
      <c r="P46" s="98"/>
      <c r="Q46" s="98">
        <f>SUM(Q47:Q56)</f>
        <v>1487</v>
      </c>
      <c r="R46" s="98"/>
      <c r="S46" s="98">
        <f>SUM(S47:S56)</f>
        <v>12466</v>
      </c>
      <c r="T46" s="98"/>
      <c r="U46" s="98">
        <f>SUM(U47:U56)</f>
        <v>993</v>
      </c>
      <c r="V46" s="98"/>
      <c r="W46" s="98">
        <f>SUM(W47:W56)</f>
        <v>441</v>
      </c>
      <c r="X46" s="11"/>
      <c r="Y46" s="98">
        <f>SUM(Y47:Y56)</f>
        <v>76544</v>
      </c>
      <c r="Z46" s="98"/>
      <c r="AA46" s="98">
        <f>SUM(AA47:AA56)</f>
        <v>43097</v>
      </c>
      <c r="AB46" s="2"/>
    </row>
    <row r="47" spans="2:27" ht="13.5" customHeight="1">
      <c r="B47" s="29" t="s">
        <v>156</v>
      </c>
      <c r="C47" s="29"/>
      <c r="D47" s="37"/>
      <c r="E47" s="37">
        <v>3660</v>
      </c>
      <c r="F47" s="37"/>
      <c r="G47" s="37">
        <v>1332</v>
      </c>
      <c r="H47" s="28"/>
      <c r="I47" s="37">
        <v>7086</v>
      </c>
      <c r="J47" s="37"/>
      <c r="K47" s="37">
        <v>2</v>
      </c>
      <c r="L47" s="37"/>
      <c r="M47" s="37">
        <v>48</v>
      </c>
      <c r="N47" s="37"/>
      <c r="O47" s="37">
        <v>784</v>
      </c>
      <c r="P47" s="37"/>
      <c r="Q47" s="37">
        <v>0</v>
      </c>
      <c r="R47" s="103"/>
      <c r="S47" s="37">
        <v>10970</v>
      </c>
      <c r="T47" s="37"/>
      <c r="U47" s="37">
        <v>270</v>
      </c>
      <c r="V47" s="37"/>
      <c r="W47" s="37">
        <v>61</v>
      </c>
      <c r="X47" s="29"/>
      <c r="Y47" s="37">
        <f aca="true" t="shared" si="3" ref="Y47:Y56">SUM(E47:W47)</f>
        <v>24213</v>
      </c>
      <c r="Z47" s="37"/>
      <c r="AA47" s="37">
        <v>10826</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820</v>
      </c>
      <c r="F49" s="37"/>
      <c r="G49" s="37">
        <v>374</v>
      </c>
      <c r="H49" s="28"/>
      <c r="I49" s="37">
        <v>4051</v>
      </c>
      <c r="J49" s="37"/>
      <c r="K49" s="37">
        <v>0</v>
      </c>
      <c r="L49" s="37"/>
      <c r="M49" s="37">
        <v>193</v>
      </c>
      <c r="N49" s="37"/>
      <c r="O49" s="37">
        <v>0</v>
      </c>
      <c r="P49" s="37"/>
      <c r="Q49" s="37">
        <v>0</v>
      </c>
      <c r="R49" s="103"/>
      <c r="S49" s="37">
        <v>9</v>
      </c>
      <c r="T49" s="37"/>
      <c r="U49" s="37">
        <v>0</v>
      </c>
      <c r="V49" s="37"/>
      <c r="W49" s="37">
        <v>-1</v>
      </c>
      <c r="X49" s="29"/>
      <c r="Y49" s="37">
        <f t="shared" si="3"/>
        <v>5446</v>
      </c>
      <c r="Z49" s="37"/>
      <c r="AA49" s="37">
        <v>4952</v>
      </c>
    </row>
    <row r="50" spans="2:27" ht="13.5" customHeight="1">
      <c r="B50" s="29" t="s">
        <v>159</v>
      </c>
      <c r="C50" s="29"/>
      <c r="D50" s="37"/>
      <c r="E50" s="37">
        <v>2833</v>
      </c>
      <c r="F50" s="37"/>
      <c r="G50" s="37">
        <v>7272</v>
      </c>
      <c r="H50" s="28"/>
      <c r="I50" s="37">
        <v>3363</v>
      </c>
      <c r="J50" s="37"/>
      <c r="K50" s="37">
        <v>3</v>
      </c>
      <c r="L50" s="37"/>
      <c r="M50" s="37">
        <v>943</v>
      </c>
      <c r="N50" s="37"/>
      <c r="O50" s="37">
        <v>0</v>
      </c>
      <c r="P50" s="37"/>
      <c r="Q50" s="37">
        <v>0</v>
      </c>
      <c r="R50" s="103"/>
      <c r="S50" s="37">
        <v>332</v>
      </c>
      <c r="T50" s="37"/>
      <c r="U50" s="37">
        <v>388</v>
      </c>
      <c r="V50" s="37"/>
      <c r="W50" s="37">
        <v>174</v>
      </c>
      <c r="X50" s="29"/>
      <c r="Y50" s="37">
        <f t="shared" si="3"/>
        <v>15308</v>
      </c>
      <c r="Z50" s="37"/>
      <c r="AA50" s="37">
        <v>6780</v>
      </c>
    </row>
    <row r="51" spans="2:27" ht="13.5" customHeight="1">
      <c r="B51" s="29" t="s">
        <v>160</v>
      </c>
      <c r="C51" s="29"/>
      <c r="D51" s="37"/>
      <c r="E51" s="37">
        <v>5272</v>
      </c>
      <c r="F51" s="37"/>
      <c r="G51" s="37">
        <v>960</v>
      </c>
      <c r="H51" s="28"/>
      <c r="I51" s="37">
        <v>666</v>
      </c>
      <c r="J51" s="37"/>
      <c r="K51" s="37">
        <v>0</v>
      </c>
      <c r="L51" s="37"/>
      <c r="M51" s="37">
        <v>295</v>
      </c>
      <c r="N51" s="37"/>
      <c r="O51" s="37">
        <v>0</v>
      </c>
      <c r="P51" s="37"/>
      <c r="Q51" s="37">
        <v>0</v>
      </c>
      <c r="R51" s="37"/>
      <c r="S51" s="37">
        <v>17</v>
      </c>
      <c r="T51" s="37"/>
      <c r="U51" s="37">
        <v>45</v>
      </c>
      <c r="V51" s="37"/>
      <c r="W51" s="37">
        <v>20</v>
      </c>
      <c r="X51" s="29"/>
      <c r="Y51" s="37">
        <f t="shared" si="3"/>
        <v>7275</v>
      </c>
      <c r="Z51" s="37"/>
      <c r="AA51" s="37">
        <v>3758</v>
      </c>
    </row>
    <row r="52" spans="2:27" ht="13.5" customHeight="1">
      <c r="B52" s="29" t="s">
        <v>161</v>
      </c>
      <c r="C52" s="29"/>
      <c r="D52" s="37"/>
      <c r="E52" s="37">
        <v>1495</v>
      </c>
      <c r="F52" s="37"/>
      <c r="G52" s="37">
        <v>1419</v>
      </c>
      <c r="H52" s="28"/>
      <c r="I52" s="37">
        <v>694</v>
      </c>
      <c r="J52" s="37"/>
      <c r="K52" s="37">
        <v>2</v>
      </c>
      <c r="L52" s="37"/>
      <c r="M52" s="37">
        <v>108</v>
      </c>
      <c r="N52" s="37"/>
      <c r="O52" s="37">
        <v>0</v>
      </c>
      <c r="P52" s="37"/>
      <c r="Q52" s="37">
        <v>0</v>
      </c>
      <c r="R52" s="37"/>
      <c r="S52" s="37">
        <v>44</v>
      </c>
      <c r="T52" s="37"/>
      <c r="U52" s="37">
        <v>138</v>
      </c>
      <c r="V52" s="37"/>
      <c r="W52" s="37">
        <v>90</v>
      </c>
      <c r="X52" s="29"/>
      <c r="Y52" s="37">
        <f t="shared" si="3"/>
        <v>3990</v>
      </c>
      <c r="Z52" s="37"/>
      <c r="AA52" s="37">
        <v>2804</v>
      </c>
    </row>
    <row r="53" spans="2:27" ht="13.5" customHeight="1">
      <c r="B53" s="29" t="s">
        <v>162</v>
      </c>
      <c r="C53" s="29"/>
      <c r="D53" s="37"/>
      <c r="E53" s="37">
        <v>349</v>
      </c>
      <c r="F53" s="37"/>
      <c r="G53" s="37">
        <v>185</v>
      </c>
      <c r="H53" s="28"/>
      <c r="I53" s="37">
        <v>476</v>
      </c>
      <c r="J53" s="37"/>
      <c r="K53" s="37">
        <v>0</v>
      </c>
      <c r="L53" s="37"/>
      <c r="M53" s="37">
        <v>0</v>
      </c>
      <c r="N53" s="37"/>
      <c r="O53" s="37">
        <v>0</v>
      </c>
      <c r="P53" s="37"/>
      <c r="Q53" s="37">
        <v>0</v>
      </c>
      <c r="R53" s="37"/>
      <c r="S53" s="37">
        <v>20</v>
      </c>
      <c r="T53" s="37"/>
      <c r="U53" s="37">
        <v>8</v>
      </c>
      <c r="V53" s="37"/>
      <c r="W53" s="37">
        <v>2</v>
      </c>
      <c r="X53" s="29"/>
      <c r="Y53" s="37">
        <f t="shared" si="3"/>
        <v>1040</v>
      </c>
      <c r="Z53" s="37"/>
      <c r="AA53" s="37">
        <v>800</v>
      </c>
    </row>
    <row r="54" spans="2:27" ht="13.5" customHeight="1">
      <c r="B54" s="29" t="s">
        <v>163</v>
      </c>
      <c r="C54" s="29"/>
      <c r="D54" s="37"/>
      <c r="E54" s="37">
        <v>3748</v>
      </c>
      <c r="F54" s="37"/>
      <c r="G54" s="37">
        <v>2852</v>
      </c>
      <c r="H54" s="28"/>
      <c r="I54" s="37">
        <v>2396</v>
      </c>
      <c r="J54" s="37"/>
      <c r="K54" s="37">
        <v>2</v>
      </c>
      <c r="L54" s="37"/>
      <c r="M54" s="37">
        <v>132</v>
      </c>
      <c r="N54" s="37"/>
      <c r="O54" s="37">
        <v>0</v>
      </c>
      <c r="P54" s="37"/>
      <c r="Q54" s="37">
        <v>1</v>
      </c>
      <c r="R54" s="37"/>
      <c r="S54" s="37">
        <v>629</v>
      </c>
      <c r="T54" s="37"/>
      <c r="U54" s="37">
        <v>108</v>
      </c>
      <c r="V54" s="37"/>
      <c r="W54" s="37">
        <v>82</v>
      </c>
      <c r="X54" s="29"/>
      <c r="Y54" s="37">
        <f t="shared" si="3"/>
        <v>9950</v>
      </c>
      <c r="Z54" s="37"/>
      <c r="AA54" s="37">
        <v>6467</v>
      </c>
    </row>
    <row r="55" spans="2:27" ht="13.5" customHeight="1">
      <c r="B55" s="29" t="s">
        <v>164</v>
      </c>
      <c r="C55" s="29"/>
      <c r="D55" s="37"/>
      <c r="E55" s="37">
        <v>989</v>
      </c>
      <c r="F55" s="37"/>
      <c r="G55" s="37">
        <v>588</v>
      </c>
      <c r="H55" s="28"/>
      <c r="I55" s="37">
        <v>1036</v>
      </c>
      <c r="J55" s="37"/>
      <c r="K55" s="37">
        <v>0</v>
      </c>
      <c r="L55" s="37"/>
      <c r="M55" s="37">
        <v>10</v>
      </c>
      <c r="N55" s="37"/>
      <c r="O55" s="37">
        <v>0</v>
      </c>
      <c r="P55" s="37"/>
      <c r="Q55" s="37">
        <v>11</v>
      </c>
      <c r="R55" s="37"/>
      <c r="S55" s="37">
        <v>123</v>
      </c>
      <c r="T55" s="37"/>
      <c r="U55" s="37">
        <v>6</v>
      </c>
      <c r="V55" s="37"/>
      <c r="W55" s="37">
        <v>9</v>
      </c>
      <c r="X55" s="29"/>
      <c r="Y55" s="37">
        <f t="shared" si="3"/>
        <v>2772</v>
      </c>
      <c r="Z55" s="37"/>
      <c r="AA55" s="37">
        <v>2030</v>
      </c>
    </row>
    <row r="56" spans="1:28" s="5" customFormat="1" ht="13.5" customHeight="1">
      <c r="A56" s="2"/>
      <c r="B56" s="33" t="s">
        <v>165</v>
      </c>
      <c r="C56" s="33"/>
      <c r="D56" s="39"/>
      <c r="E56" s="37">
        <v>1945</v>
      </c>
      <c r="F56" s="37"/>
      <c r="G56" s="37">
        <v>419</v>
      </c>
      <c r="H56" s="28"/>
      <c r="I56" s="37">
        <v>2329</v>
      </c>
      <c r="J56" s="37"/>
      <c r="K56" s="37">
        <v>0</v>
      </c>
      <c r="L56" s="37"/>
      <c r="M56" s="37">
        <v>26</v>
      </c>
      <c r="N56" s="37"/>
      <c r="O56" s="37">
        <v>0</v>
      </c>
      <c r="P56" s="37"/>
      <c r="Q56" s="37">
        <v>1475</v>
      </c>
      <c r="R56" s="37"/>
      <c r="S56" s="37">
        <v>322</v>
      </c>
      <c r="T56" s="37"/>
      <c r="U56" s="37">
        <v>30</v>
      </c>
      <c r="V56" s="37"/>
      <c r="W56" s="37">
        <v>4</v>
      </c>
      <c r="X56" s="33"/>
      <c r="Y56" s="37">
        <f t="shared" si="3"/>
        <v>6550</v>
      </c>
      <c r="Z56" s="37"/>
      <c r="AA56" s="37">
        <v>4680</v>
      </c>
      <c r="AB56" s="2"/>
    </row>
    <row r="57" s="3" customFormat="1" ht="12" customHeight="1">
      <c r="AB57" s="2"/>
    </row>
    <row r="58" spans="2:28" s="20" customFormat="1" ht="15" customHeight="1">
      <c r="B58" s="97" t="s">
        <v>169</v>
      </c>
      <c r="C58" s="11"/>
      <c r="D58" s="98"/>
      <c r="E58" s="98">
        <f>SUM(E59:E68)</f>
        <v>1296</v>
      </c>
      <c r="F58" s="98"/>
      <c r="G58" s="98">
        <f>SUM(G59:G68)</f>
        <v>385</v>
      </c>
      <c r="H58" s="98"/>
      <c r="I58" s="98">
        <f>SUM(I59:I68)</f>
        <v>2731</v>
      </c>
      <c r="J58" s="98"/>
      <c r="K58" s="98">
        <f>SUM(K59:K68)</f>
        <v>15</v>
      </c>
      <c r="L58" s="98"/>
      <c r="M58" s="98">
        <f>SUM(M59:M68)</f>
        <v>3752</v>
      </c>
      <c r="N58" s="98"/>
      <c r="O58" s="98">
        <f>SUM(O59:O68)</f>
        <v>0</v>
      </c>
      <c r="P58" s="98"/>
      <c r="Q58" s="98">
        <f>SUM(Q59:Q68)</f>
        <v>143100</v>
      </c>
      <c r="R58" s="98"/>
      <c r="S58" s="98">
        <f>SUM(S59:S68)</f>
        <v>6024</v>
      </c>
      <c r="T58" s="98"/>
      <c r="U58" s="98">
        <f>SUM(U59:U68)</f>
        <v>35</v>
      </c>
      <c r="V58" s="98"/>
      <c r="W58" s="98">
        <f>SUM(W59:W68)</f>
        <v>-3</v>
      </c>
      <c r="X58" s="11"/>
      <c r="Y58" s="98">
        <f>SUM(Y59:Y68)</f>
        <v>157335</v>
      </c>
      <c r="Z58" s="98"/>
      <c r="AA58" s="98">
        <f>SUM(AA59:AA68)</f>
        <v>4994</v>
      </c>
      <c r="AB58" s="2"/>
    </row>
    <row r="59" spans="2:27" ht="13.5" customHeight="1">
      <c r="B59" s="29" t="s">
        <v>156</v>
      </c>
      <c r="C59" s="29"/>
      <c r="D59" s="37"/>
      <c r="E59" s="37">
        <v>49</v>
      </c>
      <c r="F59" s="37"/>
      <c r="G59" s="37">
        <v>0</v>
      </c>
      <c r="H59" s="28"/>
      <c r="I59" s="37">
        <v>0</v>
      </c>
      <c r="J59" s="37"/>
      <c r="K59" s="37">
        <v>0</v>
      </c>
      <c r="L59" s="37"/>
      <c r="M59" s="37">
        <v>0</v>
      </c>
      <c r="N59" s="37"/>
      <c r="O59" s="37">
        <v>0</v>
      </c>
      <c r="P59" s="37"/>
      <c r="Q59" s="37">
        <v>0</v>
      </c>
      <c r="R59" s="103"/>
      <c r="S59" s="37">
        <v>5991</v>
      </c>
      <c r="T59" s="37"/>
      <c r="U59" s="37">
        <v>32</v>
      </c>
      <c r="V59" s="37"/>
      <c r="W59" s="37">
        <v>0</v>
      </c>
      <c r="X59" s="29"/>
      <c r="Y59" s="37">
        <f aca="true" t="shared" si="4" ref="Y59:Y68">SUM(E59:W59)</f>
        <v>6072</v>
      </c>
      <c r="Z59" s="37"/>
      <c r="AA59" s="37">
        <v>49</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60</v>
      </c>
      <c r="F62" s="37"/>
      <c r="G62" s="37">
        <v>7</v>
      </c>
      <c r="H62" s="28"/>
      <c r="I62" s="37">
        <v>76</v>
      </c>
      <c r="J62" s="37"/>
      <c r="K62" s="37">
        <v>0</v>
      </c>
      <c r="L62" s="37"/>
      <c r="M62" s="37">
        <v>3752</v>
      </c>
      <c r="N62" s="37"/>
      <c r="O62" s="37">
        <v>0</v>
      </c>
      <c r="P62" s="37"/>
      <c r="Q62" s="37">
        <v>1258</v>
      </c>
      <c r="R62" s="103"/>
      <c r="S62" s="37">
        <v>14</v>
      </c>
      <c r="T62" s="37"/>
      <c r="U62" s="37">
        <v>0</v>
      </c>
      <c r="V62" s="37"/>
      <c r="W62" s="37">
        <v>0</v>
      </c>
      <c r="X62" s="29"/>
      <c r="Y62" s="37">
        <f t="shared" si="4"/>
        <v>5167</v>
      </c>
      <c r="Z62" s="37"/>
      <c r="AA62" s="37">
        <v>158</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385</v>
      </c>
      <c r="F65" s="37"/>
      <c r="G65" s="37">
        <v>93</v>
      </c>
      <c r="H65" s="28"/>
      <c r="I65" s="37">
        <v>758</v>
      </c>
      <c r="J65" s="37"/>
      <c r="K65" s="37">
        <v>3</v>
      </c>
      <c r="L65" s="37"/>
      <c r="M65" s="37">
        <v>0</v>
      </c>
      <c r="N65" s="37"/>
      <c r="O65" s="37">
        <v>0</v>
      </c>
      <c r="P65" s="37"/>
      <c r="Q65" s="37">
        <v>431</v>
      </c>
      <c r="R65" s="37"/>
      <c r="S65" s="37">
        <v>2</v>
      </c>
      <c r="T65" s="37"/>
      <c r="U65" s="37">
        <v>0</v>
      </c>
      <c r="V65" s="37"/>
      <c r="W65" s="37">
        <v>0</v>
      </c>
      <c r="X65" s="29"/>
      <c r="Y65" s="37">
        <f t="shared" si="4"/>
        <v>1672</v>
      </c>
      <c r="Z65" s="37"/>
      <c r="AA65" s="37">
        <v>1652</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5</v>
      </c>
      <c r="F67" s="37"/>
      <c r="G67" s="37">
        <v>2</v>
      </c>
      <c r="H67" s="28"/>
      <c r="I67" s="37">
        <v>3</v>
      </c>
      <c r="J67" s="37"/>
      <c r="K67" s="37">
        <v>0</v>
      </c>
      <c r="L67" s="37"/>
      <c r="M67" s="37">
        <v>0</v>
      </c>
      <c r="N67" s="37"/>
      <c r="O67" s="37">
        <v>0</v>
      </c>
      <c r="P67" s="37"/>
      <c r="Q67" s="37">
        <v>0</v>
      </c>
      <c r="R67" s="37"/>
      <c r="S67" s="37">
        <v>0</v>
      </c>
      <c r="T67" s="37"/>
      <c r="U67" s="37">
        <v>0</v>
      </c>
      <c r="V67" s="37"/>
      <c r="W67" s="37">
        <v>0</v>
      </c>
      <c r="X67" s="29"/>
      <c r="Y67" s="37">
        <f t="shared" si="4"/>
        <v>10</v>
      </c>
      <c r="Z67" s="37"/>
      <c r="AA67" s="37">
        <v>13</v>
      </c>
    </row>
    <row r="68" spans="1:28" s="5" customFormat="1" ht="13.5" customHeight="1">
      <c r="A68" s="2"/>
      <c r="B68" s="33" t="s">
        <v>165</v>
      </c>
      <c r="C68" s="33"/>
      <c r="D68" s="39"/>
      <c r="E68" s="37">
        <v>797</v>
      </c>
      <c r="F68" s="37"/>
      <c r="G68" s="37">
        <v>283</v>
      </c>
      <c r="H68" s="28"/>
      <c r="I68" s="37">
        <v>1894</v>
      </c>
      <c r="J68" s="37"/>
      <c r="K68" s="37">
        <v>12</v>
      </c>
      <c r="L68" s="37"/>
      <c r="M68" s="37">
        <v>0</v>
      </c>
      <c r="N68" s="37"/>
      <c r="O68" s="37">
        <v>0</v>
      </c>
      <c r="P68" s="37"/>
      <c r="Q68" s="37">
        <v>141411</v>
      </c>
      <c r="R68" s="37"/>
      <c r="S68" s="37">
        <v>17</v>
      </c>
      <c r="T68" s="37"/>
      <c r="U68" s="37">
        <v>3</v>
      </c>
      <c r="V68" s="37"/>
      <c r="W68" s="37">
        <v>-3</v>
      </c>
      <c r="X68" s="33"/>
      <c r="Y68" s="37">
        <f t="shared" si="4"/>
        <v>144414</v>
      </c>
      <c r="Z68" s="37"/>
      <c r="AA68" s="37">
        <v>3122</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245" t="s">
        <v>195</v>
      </c>
    </row>
    <row r="73" ht="12"/>
    <row r="74" ht="12"/>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sheetData>
  <sheetProtection/>
  <mergeCells count="1">
    <mergeCell ref="B8:C8"/>
  </mergeCells>
  <conditionalFormatting sqref="AE11:AE20 AC11:AC20 W11:W20 AA11:AA20 M11:M20 E11:E20 G11:G20 I11:I20 K11:K20">
    <cfRule type="cellIs" priority="30" dxfId="25" operator="notEqual" stopIfTrue="1">
      <formula>E23+E35+E47+E59</formula>
    </cfRule>
  </conditionalFormatting>
  <conditionalFormatting sqref="K10 M10 O10 Q10 S10 U10 AA10 Y10 AE10 W10">
    <cfRule type="cellIs" priority="29" dxfId="25" operator="notEqual" stopIfTrue="1">
      <formula>SUM(K11:K20)</formula>
    </cfRule>
  </conditionalFormatting>
  <conditionalFormatting sqref="I10 E10 G10 AC10">
    <cfRule type="cellIs" priority="28" dxfId="25" operator="notEqual" stopIfTrue="1">
      <formula>SUM(E11:E20)</formula>
    </cfRule>
  </conditionalFormatting>
  <conditionalFormatting sqref="AA10">
    <cfRule type="cellIs" priority="27" dxfId="25" operator="notEqual" stopIfTrue="1">
      <formula>SUM(AA11:AA20)</formula>
    </cfRule>
  </conditionalFormatting>
  <conditionalFormatting sqref="AA10">
    <cfRule type="cellIs" priority="26"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AB72"/>
  <sheetViews>
    <sheetView showGridLines="0" showRowColHeaders="0" showZeros="0" zoomScale="85" zoomScaleNormal="85"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 customHeight="1" zeroHeight="1"/>
  <cols>
    <col min="1" max="1" width="3.140625" style="2" customWidth="1"/>
    <col min="2" max="2" width="5.00390625" style="46" customWidth="1"/>
    <col min="3" max="3" width="29.7109375" style="2" customWidth="1"/>
    <col min="4" max="4" width="0.5625" style="2" customWidth="1"/>
    <col min="5" max="5" width="11.140625" style="2" customWidth="1"/>
    <col min="6" max="6" width="0.5625" style="2" customWidth="1"/>
    <col min="7" max="7" width="11.140625" style="2" customWidth="1"/>
    <col min="8" max="8" width="0.5625" style="2" customWidth="1"/>
    <col min="9" max="9" width="11.140625" style="2" customWidth="1"/>
    <col min="10" max="10" width="0.5625" style="2" customWidth="1"/>
    <col min="11" max="11" width="11.140625" style="2" customWidth="1"/>
    <col min="12" max="12" width="0.5625" style="2" customWidth="1"/>
    <col min="13" max="13" width="11.140625" style="2" customWidth="1"/>
    <col min="14" max="14" width="0.5625" style="2" customWidth="1"/>
    <col min="15" max="15" width="11.140625" style="2" customWidth="1"/>
    <col min="16" max="16" width="0.5625" style="2" customWidth="1"/>
    <col min="17" max="17" width="15.57421875" style="2" customWidth="1"/>
    <col min="18" max="18" width="0.5625" style="2" customWidth="1"/>
    <col min="19" max="19" width="11.140625" style="2" customWidth="1"/>
    <col min="20" max="20" width="0.5625" style="2" customWidth="1"/>
    <col min="21" max="21" width="11.421875" style="2" customWidth="1"/>
    <col min="22" max="22" width="0.5625" style="2" customWidth="1"/>
    <col min="23" max="23" width="11.140625" style="2" customWidth="1"/>
    <col min="24" max="24" width="0.5625" style="2" customWidth="1"/>
    <col min="25" max="25" width="11.140625" style="2" customWidth="1"/>
    <col min="26" max="26" width="0.5625" style="2" customWidth="1"/>
    <col min="27" max="27" width="11.14062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tables'!B26&amp;"  Expenditure of general government by function (COFOG)"</f>
        <v>Table 9.12  Expenditure of general government by function (COFOG)</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9.5" customHeight="1">
      <c r="B6" s="11" t="s">
        <v>181</v>
      </c>
      <c r="C6" s="11"/>
      <c r="D6" s="11"/>
      <c r="E6" s="11"/>
      <c r="F6" s="11"/>
      <c r="G6" s="11"/>
      <c r="H6" s="11"/>
      <c r="I6" s="11"/>
      <c r="J6" s="11"/>
      <c r="K6" s="11"/>
      <c r="L6" s="11"/>
      <c r="M6" s="11"/>
      <c r="N6" s="11"/>
      <c r="O6" s="11"/>
      <c r="P6" s="11"/>
      <c r="Q6" s="11"/>
      <c r="R6" s="11"/>
      <c r="S6" s="11"/>
      <c r="T6" s="11"/>
      <c r="U6" s="11"/>
      <c r="V6" s="11"/>
      <c r="W6" s="11"/>
      <c r="X6" s="11"/>
      <c r="Y6" s="11"/>
      <c r="Z6" s="11"/>
      <c r="AA6" s="11"/>
    </row>
    <row r="7" spans="2:28" s="20" customFormat="1" ht="15" customHeight="1">
      <c r="B7" s="117" t="s">
        <v>178</v>
      </c>
      <c r="C7" s="11"/>
      <c r="D7" s="11"/>
      <c r="E7" s="11"/>
      <c r="F7" s="11"/>
      <c r="G7" s="11"/>
      <c r="H7" s="11"/>
      <c r="I7" s="11"/>
      <c r="J7" s="11"/>
      <c r="K7" s="11"/>
      <c r="L7" s="11"/>
      <c r="M7" s="11"/>
      <c r="N7" s="11"/>
      <c r="O7" s="11"/>
      <c r="P7" s="11"/>
      <c r="Q7" s="11"/>
      <c r="R7" s="11"/>
      <c r="S7" s="11"/>
      <c r="T7" s="11"/>
      <c r="U7" s="11"/>
      <c r="V7" s="11"/>
      <c r="W7" s="11"/>
      <c r="X7" s="11"/>
      <c r="Y7" s="11"/>
      <c r="Z7" s="11"/>
      <c r="AA7" s="11"/>
      <c r="AB7" s="21"/>
    </row>
    <row r="8" spans="2:27" s="21" customFormat="1" ht="180" customHeight="1">
      <c r="B8" s="247"/>
      <c r="C8" s="247"/>
      <c r="D8" s="8"/>
      <c r="E8" s="96" t="s">
        <v>44</v>
      </c>
      <c r="F8" s="8"/>
      <c r="G8" s="96" t="s">
        <v>45</v>
      </c>
      <c r="H8" s="8"/>
      <c r="I8" s="96" t="s">
        <v>46</v>
      </c>
      <c r="J8" s="8"/>
      <c r="K8" s="96" t="s">
        <v>47</v>
      </c>
      <c r="L8" s="8"/>
      <c r="M8" s="96" t="s">
        <v>48</v>
      </c>
      <c r="N8" s="8"/>
      <c r="O8" s="96" t="s">
        <v>49</v>
      </c>
      <c r="P8" s="8"/>
      <c r="Q8" s="96" t="s">
        <v>153</v>
      </c>
      <c r="R8" s="8"/>
      <c r="S8" s="96" t="s">
        <v>53</v>
      </c>
      <c r="T8" s="8"/>
      <c r="U8" s="96" t="s">
        <v>54</v>
      </c>
      <c r="V8" s="8"/>
      <c r="W8" s="96" t="s">
        <v>55</v>
      </c>
      <c r="X8" s="12"/>
      <c r="Y8" s="106" t="s">
        <v>0</v>
      </c>
      <c r="Z8" s="8"/>
      <c r="AA8" s="96" t="s">
        <v>154</v>
      </c>
    </row>
    <row r="9" s="3" customFormat="1" ht="5.25" customHeight="1">
      <c r="AB9" s="45"/>
    </row>
    <row r="10" spans="2:28" s="20" customFormat="1" ht="15" customHeight="1">
      <c r="B10" s="97" t="s">
        <v>155</v>
      </c>
      <c r="C10" s="11"/>
      <c r="D10" s="98"/>
      <c r="E10" s="98">
        <f>'Table 1'!AA10</f>
        <v>62216</v>
      </c>
      <c r="F10" s="98"/>
      <c r="G10" s="98">
        <f>'Table 1'!AA11</f>
        <v>30696</v>
      </c>
      <c r="H10" s="98"/>
      <c r="I10" s="98">
        <f>'Table 1'!AA12</f>
        <v>123550</v>
      </c>
      <c r="J10" s="98"/>
      <c r="K10" s="98">
        <f>'Table 1'!AA13</f>
        <v>280</v>
      </c>
      <c r="L10" s="98"/>
      <c r="M10" s="98">
        <f>'Table 1'!AA14</f>
        <v>11820</v>
      </c>
      <c r="N10" s="98"/>
      <c r="O10" s="98">
        <f>'Table 1'!AA15</f>
        <v>26130</v>
      </c>
      <c r="P10" s="98"/>
      <c r="Q10" s="98">
        <f>'Table 1'!AA16+'Table 1'!AA18</f>
        <v>193761</v>
      </c>
      <c r="R10" s="98"/>
      <c r="S10" s="98">
        <f>'Table 1'!AA19</f>
        <v>17757</v>
      </c>
      <c r="T10" s="98"/>
      <c r="U10" s="98">
        <f>'Table 1'!AA20</f>
        <v>14575</v>
      </c>
      <c r="V10" s="98"/>
      <c r="W10" s="98">
        <f>'Table 1'!AA21</f>
        <v>-674</v>
      </c>
      <c r="X10" s="11"/>
      <c r="Y10" s="98">
        <f>'Table 1'!AA9</f>
        <v>480111</v>
      </c>
      <c r="Z10" s="98"/>
      <c r="AA10" s="98">
        <f>SUM(AA11:AA20)</f>
        <v>222721</v>
      </c>
      <c r="AB10" s="2"/>
    </row>
    <row r="11" spans="2:27" ht="13.5" customHeight="1">
      <c r="B11" s="29" t="s">
        <v>156</v>
      </c>
      <c r="C11" s="29"/>
      <c r="D11" s="37"/>
      <c r="E11" s="37">
        <v>8718</v>
      </c>
      <c r="F11" s="37"/>
      <c r="G11" s="37">
        <v>1514</v>
      </c>
      <c r="H11" s="28"/>
      <c r="I11" s="37">
        <v>12325</v>
      </c>
      <c r="J11" s="37"/>
      <c r="K11" s="37">
        <v>58</v>
      </c>
      <c r="L11" s="37"/>
      <c r="M11" s="37">
        <v>75</v>
      </c>
      <c r="N11" s="37"/>
      <c r="O11" s="37">
        <v>26122</v>
      </c>
      <c r="P11" s="37"/>
      <c r="Q11" s="37">
        <v>0</v>
      </c>
      <c r="R11" s="103"/>
      <c r="S11" s="37">
        <v>10860</v>
      </c>
      <c r="T11" s="37"/>
      <c r="U11" s="37">
        <v>423</v>
      </c>
      <c r="V11" s="37"/>
      <c r="W11" s="37">
        <v>56</v>
      </c>
      <c r="X11" s="29"/>
      <c r="Y11" s="37">
        <f aca="true" t="shared" si="0" ref="Y11:Y20">SUM(E11:W11)</f>
        <v>60151</v>
      </c>
      <c r="Z11" s="37"/>
      <c r="AA11" s="37">
        <v>21280</v>
      </c>
    </row>
    <row r="12" spans="2:27" ht="13.5" customHeight="1">
      <c r="B12" s="29" t="s">
        <v>157</v>
      </c>
      <c r="C12" s="29"/>
      <c r="D12" s="37"/>
      <c r="E12" s="37">
        <v>4118</v>
      </c>
      <c r="F12" s="37"/>
      <c r="G12" s="37">
        <v>248</v>
      </c>
      <c r="H12" s="28"/>
      <c r="I12" s="37">
        <v>6652</v>
      </c>
      <c r="J12" s="37"/>
      <c r="K12" s="37">
        <v>14</v>
      </c>
      <c r="L12" s="37"/>
      <c r="M12" s="37">
        <v>0</v>
      </c>
      <c r="N12" s="37"/>
      <c r="O12" s="37">
        <v>8</v>
      </c>
      <c r="P12" s="37"/>
      <c r="Q12" s="37">
        <v>0</v>
      </c>
      <c r="R12" s="103"/>
      <c r="S12" s="37">
        <v>334</v>
      </c>
      <c r="T12" s="37"/>
      <c r="U12" s="37">
        <v>8</v>
      </c>
      <c r="V12" s="37"/>
      <c r="W12" s="37">
        <v>-177</v>
      </c>
      <c r="X12" s="29"/>
      <c r="Y12" s="37">
        <f t="shared" si="0"/>
        <v>11205</v>
      </c>
      <c r="Z12" s="37"/>
      <c r="AA12" s="37">
        <v>11153</v>
      </c>
    </row>
    <row r="13" spans="2:27" ht="13.5" customHeight="1">
      <c r="B13" s="29" t="s">
        <v>158</v>
      </c>
      <c r="C13" s="29"/>
      <c r="D13" s="37"/>
      <c r="E13" s="37">
        <v>3884</v>
      </c>
      <c r="F13" s="37"/>
      <c r="G13" s="37">
        <v>1272</v>
      </c>
      <c r="H13" s="28"/>
      <c r="I13" s="37">
        <v>17793</v>
      </c>
      <c r="J13" s="37"/>
      <c r="K13" s="37">
        <v>8</v>
      </c>
      <c r="L13" s="37"/>
      <c r="M13" s="37">
        <v>219</v>
      </c>
      <c r="N13" s="37"/>
      <c r="O13" s="37">
        <v>0</v>
      </c>
      <c r="P13" s="37"/>
      <c r="Q13" s="37">
        <v>0</v>
      </c>
      <c r="R13" s="103"/>
      <c r="S13" s="37">
        <v>30</v>
      </c>
      <c r="T13" s="37"/>
      <c r="U13" s="37">
        <v>12</v>
      </c>
      <c r="V13" s="37"/>
      <c r="W13" s="37">
        <v>2</v>
      </c>
      <c r="X13" s="29"/>
      <c r="Y13" s="37">
        <f t="shared" si="0"/>
        <v>23220</v>
      </c>
      <c r="Z13" s="37"/>
      <c r="AA13" s="37">
        <v>22036</v>
      </c>
    </row>
    <row r="14" spans="2:27" ht="13.5" customHeight="1">
      <c r="B14" s="29" t="s">
        <v>159</v>
      </c>
      <c r="C14" s="29"/>
      <c r="D14" s="37"/>
      <c r="E14" s="37">
        <v>6143</v>
      </c>
      <c r="F14" s="37"/>
      <c r="G14" s="37">
        <v>16672</v>
      </c>
      <c r="H14" s="28"/>
      <c r="I14" s="37">
        <v>8161</v>
      </c>
      <c r="J14" s="37"/>
      <c r="K14" s="37">
        <v>41</v>
      </c>
      <c r="L14" s="37"/>
      <c r="M14" s="37">
        <v>10607</v>
      </c>
      <c r="N14" s="37"/>
      <c r="O14" s="37">
        <v>0</v>
      </c>
      <c r="P14" s="37"/>
      <c r="Q14" s="37">
        <v>1449</v>
      </c>
      <c r="R14" s="103"/>
      <c r="S14" s="37">
        <v>1543</v>
      </c>
      <c r="T14" s="37"/>
      <c r="U14" s="37">
        <v>12180</v>
      </c>
      <c r="V14" s="37"/>
      <c r="W14" s="37">
        <v>-963</v>
      </c>
      <c r="X14" s="29"/>
      <c r="Y14" s="37">
        <f t="shared" si="0"/>
        <v>55833</v>
      </c>
      <c r="Z14" s="37"/>
      <c r="AA14" s="37">
        <v>20288</v>
      </c>
    </row>
    <row r="15" spans="2:27" ht="13.5" customHeight="1">
      <c r="B15" s="29" t="s">
        <v>160</v>
      </c>
      <c r="C15" s="29"/>
      <c r="D15" s="37"/>
      <c r="E15" s="37">
        <v>6085</v>
      </c>
      <c r="F15" s="37"/>
      <c r="G15" s="37">
        <v>1563</v>
      </c>
      <c r="H15" s="28"/>
      <c r="I15" s="37">
        <v>1582</v>
      </c>
      <c r="J15" s="37"/>
      <c r="K15" s="37">
        <v>3</v>
      </c>
      <c r="L15" s="37"/>
      <c r="M15" s="37">
        <v>316</v>
      </c>
      <c r="N15" s="37"/>
      <c r="O15" s="37">
        <v>0</v>
      </c>
      <c r="P15" s="37"/>
      <c r="Q15" s="37">
        <v>0</v>
      </c>
      <c r="R15" s="37"/>
      <c r="S15" s="37">
        <v>55</v>
      </c>
      <c r="T15" s="37"/>
      <c r="U15" s="37">
        <v>106</v>
      </c>
      <c r="V15" s="37"/>
      <c r="W15" s="37">
        <v>193</v>
      </c>
      <c r="X15" s="29"/>
      <c r="Y15" s="37">
        <f t="shared" si="0"/>
        <v>9903</v>
      </c>
      <c r="Z15" s="37"/>
      <c r="AA15" s="37">
        <v>5601</v>
      </c>
    </row>
    <row r="16" spans="2:27" ht="13.5" customHeight="1">
      <c r="B16" s="29" t="s">
        <v>161</v>
      </c>
      <c r="C16" s="29"/>
      <c r="D16" s="37"/>
      <c r="E16" s="37">
        <v>1973</v>
      </c>
      <c r="F16" s="37"/>
      <c r="G16" s="37">
        <v>2183</v>
      </c>
      <c r="H16" s="28"/>
      <c r="I16" s="37">
        <v>1104</v>
      </c>
      <c r="J16" s="37"/>
      <c r="K16" s="37">
        <v>40</v>
      </c>
      <c r="L16" s="37"/>
      <c r="M16" s="37">
        <v>126</v>
      </c>
      <c r="N16" s="37"/>
      <c r="O16" s="37">
        <v>0</v>
      </c>
      <c r="P16" s="37"/>
      <c r="Q16" s="37">
        <v>0</v>
      </c>
      <c r="R16" s="37"/>
      <c r="S16" s="37">
        <v>168</v>
      </c>
      <c r="T16" s="37"/>
      <c r="U16" s="37">
        <v>711</v>
      </c>
      <c r="V16" s="37"/>
      <c r="W16" s="37">
        <v>109</v>
      </c>
      <c r="X16" s="29"/>
      <c r="Y16" s="37">
        <f t="shared" si="0"/>
        <v>6414</v>
      </c>
      <c r="Z16" s="37"/>
      <c r="AA16" s="37">
        <v>4326</v>
      </c>
    </row>
    <row r="17" spans="2:27" ht="13.5" customHeight="1">
      <c r="B17" s="29" t="s">
        <v>162</v>
      </c>
      <c r="C17" s="29"/>
      <c r="D17" s="37"/>
      <c r="E17" s="37">
        <v>15512</v>
      </c>
      <c r="F17" s="37"/>
      <c r="G17" s="37">
        <v>1819</v>
      </c>
      <c r="H17" s="28"/>
      <c r="I17" s="37">
        <v>30274</v>
      </c>
      <c r="J17" s="37"/>
      <c r="K17" s="37">
        <v>45</v>
      </c>
      <c r="L17" s="37"/>
      <c r="M17" s="37">
        <v>0</v>
      </c>
      <c r="N17" s="37"/>
      <c r="O17" s="37">
        <v>0</v>
      </c>
      <c r="P17" s="37"/>
      <c r="Q17" s="37">
        <v>19516</v>
      </c>
      <c r="R17" s="37"/>
      <c r="S17" s="37">
        <v>238</v>
      </c>
      <c r="T17" s="37"/>
      <c r="U17" s="37">
        <v>92</v>
      </c>
      <c r="V17" s="37"/>
      <c r="W17" s="37">
        <v>4</v>
      </c>
      <c r="X17" s="29"/>
      <c r="Y17" s="37">
        <f t="shared" si="0"/>
        <v>67500</v>
      </c>
      <c r="Z17" s="37"/>
      <c r="AA17" s="37">
        <v>64223</v>
      </c>
    </row>
    <row r="18" spans="2:27" ht="13.5" customHeight="1">
      <c r="B18" s="29" t="s">
        <v>163</v>
      </c>
      <c r="C18" s="29"/>
      <c r="D18" s="37"/>
      <c r="E18" s="37">
        <v>6488</v>
      </c>
      <c r="F18" s="37"/>
      <c r="G18" s="37">
        <v>2567</v>
      </c>
      <c r="H18" s="28"/>
      <c r="I18" s="37">
        <v>4600</v>
      </c>
      <c r="J18" s="37"/>
      <c r="K18" s="37">
        <v>34</v>
      </c>
      <c r="L18" s="37"/>
      <c r="M18" s="37">
        <v>313</v>
      </c>
      <c r="N18" s="37"/>
      <c r="O18" s="37">
        <v>0</v>
      </c>
      <c r="P18" s="37"/>
      <c r="Q18" s="37">
        <v>5</v>
      </c>
      <c r="R18" s="37"/>
      <c r="S18" s="37">
        <v>1682</v>
      </c>
      <c r="T18" s="37"/>
      <c r="U18" s="37">
        <v>244</v>
      </c>
      <c r="V18" s="37"/>
      <c r="W18" s="37">
        <v>97</v>
      </c>
      <c r="X18" s="29"/>
      <c r="Y18" s="37">
        <f t="shared" si="0"/>
        <v>16030</v>
      </c>
      <c r="Z18" s="37"/>
      <c r="AA18" s="37">
        <v>11472</v>
      </c>
    </row>
    <row r="19" spans="2:27" ht="13.5" customHeight="1">
      <c r="B19" s="29" t="s">
        <v>164</v>
      </c>
      <c r="C19" s="29"/>
      <c r="D19" s="37"/>
      <c r="E19" s="37">
        <v>4813</v>
      </c>
      <c r="F19" s="37"/>
      <c r="G19" s="37">
        <v>2165</v>
      </c>
      <c r="H19" s="28"/>
      <c r="I19" s="37">
        <v>34562</v>
      </c>
      <c r="J19" s="37"/>
      <c r="K19" s="37">
        <v>16</v>
      </c>
      <c r="L19" s="37"/>
      <c r="M19" s="37">
        <v>63</v>
      </c>
      <c r="N19" s="37"/>
      <c r="O19" s="37">
        <v>0</v>
      </c>
      <c r="P19" s="37"/>
      <c r="Q19" s="37">
        <v>6887</v>
      </c>
      <c r="R19" s="37"/>
      <c r="S19" s="37">
        <v>1843</v>
      </c>
      <c r="T19" s="37"/>
      <c r="U19" s="37">
        <v>90</v>
      </c>
      <c r="V19" s="37"/>
      <c r="W19" s="37">
        <v>1</v>
      </c>
      <c r="X19" s="29"/>
      <c r="Y19" s="37">
        <f t="shared" si="0"/>
        <v>50440</v>
      </c>
      <c r="Z19" s="37"/>
      <c r="AA19" s="37">
        <v>46668</v>
      </c>
    </row>
    <row r="20" spans="1:28" s="5" customFormat="1" ht="13.5" customHeight="1">
      <c r="A20" s="2"/>
      <c r="B20" s="33" t="s">
        <v>165</v>
      </c>
      <c r="C20" s="33"/>
      <c r="D20" s="39"/>
      <c r="E20" s="37">
        <v>4482</v>
      </c>
      <c r="F20" s="37"/>
      <c r="G20" s="37">
        <v>693</v>
      </c>
      <c r="H20" s="28"/>
      <c r="I20" s="37">
        <v>6497</v>
      </c>
      <c r="J20" s="37"/>
      <c r="K20" s="37">
        <v>21</v>
      </c>
      <c r="L20" s="37"/>
      <c r="M20" s="37">
        <v>101</v>
      </c>
      <c r="N20" s="37"/>
      <c r="O20" s="37">
        <v>0</v>
      </c>
      <c r="P20" s="37"/>
      <c r="Q20" s="37">
        <v>165904</v>
      </c>
      <c r="R20" s="37"/>
      <c r="S20" s="37">
        <v>1004</v>
      </c>
      <c r="T20" s="37"/>
      <c r="U20" s="37">
        <v>709</v>
      </c>
      <c r="V20" s="37"/>
      <c r="W20" s="37">
        <v>4</v>
      </c>
      <c r="X20" s="33"/>
      <c r="Y20" s="37">
        <f t="shared" si="0"/>
        <v>179415</v>
      </c>
      <c r="Z20" s="37"/>
      <c r="AA20" s="37">
        <v>15674</v>
      </c>
      <c r="AB20" s="2"/>
    </row>
    <row r="21" s="3" customFormat="1" ht="12" customHeight="1">
      <c r="AB21" s="2"/>
    </row>
    <row r="22" spans="2:28" s="20" customFormat="1" ht="15" customHeight="1">
      <c r="B22" s="97" t="s">
        <v>166</v>
      </c>
      <c r="C22" s="11"/>
      <c r="D22" s="98"/>
      <c r="E22" s="98">
        <f>SUM(E23:E32)</f>
        <v>10524</v>
      </c>
      <c r="F22" s="98"/>
      <c r="G22" s="98">
        <f>SUM(G23:G32)</f>
        <v>9115</v>
      </c>
      <c r="H22" s="98"/>
      <c r="I22" s="98">
        <f>SUM(I23:I32)</f>
        <v>24484</v>
      </c>
      <c r="J22" s="98"/>
      <c r="K22" s="98">
        <f>SUM(K23:K32)</f>
        <v>93</v>
      </c>
      <c r="L22" s="98"/>
      <c r="M22" s="98">
        <f>SUM(M23:M32)</f>
        <v>2655</v>
      </c>
      <c r="N22" s="98"/>
      <c r="O22" s="98">
        <f>SUM(O23:O32)</f>
        <v>22852</v>
      </c>
      <c r="P22" s="98"/>
      <c r="Q22" s="98">
        <f>SUM(Q23:Q32)</f>
        <v>15211</v>
      </c>
      <c r="R22" s="98"/>
      <c r="S22" s="98">
        <f>SUM(S23:S32)</f>
        <v>83713</v>
      </c>
      <c r="T22" s="98"/>
      <c r="U22" s="98">
        <f>SUM(U23:U32)</f>
        <v>14009</v>
      </c>
      <c r="V22" s="98"/>
      <c r="W22" s="98">
        <f>SUM(W23:W32)</f>
        <v>-1237</v>
      </c>
      <c r="X22" s="11"/>
      <c r="Y22" s="98">
        <f>SUM(Y23:Y32)</f>
        <v>181419</v>
      </c>
      <c r="Z22" s="98"/>
      <c r="AA22" s="98">
        <f>SUM(AA23:AA32)</f>
        <v>40846</v>
      </c>
      <c r="AB22" s="45"/>
    </row>
    <row r="23" spans="2:27" ht="13.5" customHeight="1">
      <c r="B23" s="29" t="s">
        <v>156</v>
      </c>
      <c r="C23" s="29"/>
      <c r="D23" s="37"/>
      <c r="E23" s="37">
        <v>2073</v>
      </c>
      <c r="F23" s="37"/>
      <c r="G23" s="37">
        <v>303</v>
      </c>
      <c r="H23" s="28"/>
      <c r="I23" s="37">
        <v>3709</v>
      </c>
      <c r="J23" s="37"/>
      <c r="K23" s="37">
        <v>17</v>
      </c>
      <c r="L23" s="37"/>
      <c r="M23" s="37">
        <v>1</v>
      </c>
      <c r="N23" s="37"/>
      <c r="O23" s="37">
        <v>22844</v>
      </c>
      <c r="P23" s="37"/>
      <c r="Q23" s="37">
        <v>0</v>
      </c>
      <c r="R23" s="103"/>
      <c r="S23" s="37">
        <v>81115</v>
      </c>
      <c r="T23" s="37"/>
      <c r="U23" s="37">
        <v>4592</v>
      </c>
      <c r="V23" s="37"/>
      <c r="W23" s="37">
        <v>0</v>
      </c>
      <c r="X23" s="29"/>
      <c r="Y23" s="37">
        <f aca="true" t="shared" si="1" ref="Y23:Y32">SUM(E23:W23)</f>
        <v>114654</v>
      </c>
      <c r="Z23" s="37"/>
      <c r="AA23" s="37">
        <v>5601</v>
      </c>
    </row>
    <row r="24" spans="2:27" ht="13.5" customHeight="1">
      <c r="B24" s="29" t="s">
        <v>157</v>
      </c>
      <c r="C24" s="29"/>
      <c r="D24" s="37"/>
      <c r="E24" s="37">
        <v>4118</v>
      </c>
      <c r="F24" s="37"/>
      <c r="G24" s="37">
        <v>248</v>
      </c>
      <c r="H24" s="28"/>
      <c r="I24" s="37">
        <v>6652</v>
      </c>
      <c r="J24" s="37"/>
      <c r="K24" s="37">
        <v>14</v>
      </c>
      <c r="L24" s="37"/>
      <c r="M24" s="37">
        <v>0</v>
      </c>
      <c r="N24" s="37"/>
      <c r="O24" s="37">
        <v>8</v>
      </c>
      <c r="P24" s="37"/>
      <c r="Q24" s="37">
        <v>0</v>
      </c>
      <c r="R24" s="103"/>
      <c r="S24" s="37">
        <v>334</v>
      </c>
      <c r="T24" s="37"/>
      <c r="U24" s="37">
        <v>8</v>
      </c>
      <c r="V24" s="37"/>
      <c r="W24" s="37">
        <v>-177</v>
      </c>
      <c r="X24" s="29"/>
      <c r="Y24" s="37">
        <f t="shared" si="1"/>
        <v>11205</v>
      </c>
      <c r="Z24" s="37"/>
      <c r="AA24" s="37">
        <v>11153</v>
      </c>
    </row>
    <row r="25" spans="2:27" ht="13.5" customHeight="1">
      <c r="B25" s="29" t="s">
        <v>158</v>
      </c>
      <c r="C25" s="29"/>
      <c r="D25" s="37"/>
      <c r="E25" s="37">
        <v>1734</v>
      </c>
      <c r="F25" s="37"/>
      <c r="G25" s="37">
        <v>801</v>
      </c>
      <c r="H25" s="28"/>
      <c r="I25" s="37">
        <v>10289</v>
      </c>
      <c r="J25" s="37"/>
      <c r="K25" s="37">
        <v>8</v>
      </c>
      <c r="L25" s="37"/>
      <c r="M25" s="37">
        <v>19</v>
      </c>
      <c r="N25" s="37"/>
      <c r="O25" s="37">
        <v>0</v>
      </c>
      <c r="P25" s="37"/>
      <c r="Q25" s="37">
        <v>0</v>
      </c>
      <c r="R25" s="103"/>
      <c r="S25" s="37">
        <v>8</v>
      </c>
      <c r="T25" s="37"/>
      <c r="U25" s="37">
        <v>2</v>
      </c>
      <c r="V25" s="37"/>
      <c r="W25" s="37">
        <v>0</v>
      </c>
      <c r="X25" s="29"/>
      <c r="Y25" s="37">
        <f t="shared" si="1"/>
        <v>12861</v>
      </c>
      <c r="Z25" s="37"/>
      <c r="AA25" s="37">
        <v>12135</v>
      </c>
    </row>
    <row r="26" spans="2:27" ht="13.5" customHeight="1">
      <c r="B26" s="29" t="s">
        <v>159</v>
      </c>
      <c r="C26" s="29"/>
      <c r="D26" s="37"/>
      <c r="E26" s="37">
        <v>1031</v>
      </c>
      <c r="F26" s="37"/>
      <c r="G26" s="37">
        <v>6797</v>
      </c>
      <c r="H26" s="28"/>
      <c r="I26" s="37">
        <v>1540</v>
      </c>
      <c r="J26" s="37"/>
      <c r="K26" s="37">
        <v>20</v>
      </c>
      <c r="L26" s="37"/>
      <c r="M26" s="37">
        <v>2494</v>
      </c>
      <c r="N26" s="37"/>
      <c r="O26" s="37">
        <v>0</v>
      </c>
      <c r="P26" s="37"/>
      <c r="Q26" s="37">
        <v>0</v>
      </c>
      <c r="R26" s="103"/>
      <c r="S26" s="37">
        <v>315</v>
      </c>
      <c r="T26" s="37"/>
      <c r="U26" s="37">
        <v>8758</v>
      </c>
      <c r="V26" s="37"/>
      <c r="W26" s="37">
        <v>-1214</v>
      </c>
      <c r="X26" s="29"/>
      <c r="Y26" s="37">
        <f t="shared" si="1"/>
        <v>19741</v>
      </c>
      <c r="Z26" s="37"/>
      <c r="AA26" s="37">
        <v>6048</v>
      </c>
    </row>
    <row r="27" spans="2:27" ht="13.5" customHeight="1">
      <c r="B27" s="29" t="s">
        <v>160</v>
      </c>
      <c r="C27" s="29"/>
      <c r="D27" s="37"/>
      <c r="E27" s="37">
        <v>75</v>
      </c>
      <c r="F27" s="37"/>
      <c r="G27" s="37">
        <v>321</v>
      </c>
      <c r="H27" s="28"/>
      <c r="I27" s="37">
        <v>123</v>
      </c>
      <c r="J27" s="37"/>
      <c r="K27" s="37">
        <v>2</v>
      </c>
      <c r="L27" s="37"/>
      <c r="M27" s="37">
        <v>0</v>
      </c>
      <c r="N27" s="37"/>
      <c r="O27" s="37">
        <v>0</v>
      </c>
      <c r="P27" s="37"/>
      <c r="Q27" s="37">
        <v>0</v>
      </c>
      <c r="R27" s="37"/>
      <c r="S27" s="37">
        <v>13</v>
      </c>
      <c r="T27" s="37"/>
      <c r="U27" s="37">
        <v>4</v>
      </c>
      <c r="V27" s="37"/>
      <c r="W27" s="37">
        <v>146</v>
      </c>
      <c r="X27" s="29"/>
      <c r="Y27" s="37">
        <f t="shared" si="1"/>
        <v>684</v>
      </c>
      <c r="Z27" s="37"/>
      <c r="AA27" s="37">
        <v>327</v>
      </c>
    </row>
    <row r="28" spans="2:27" ht="13.5" customHeight="1">
      <c r="B28" s="29" t="s">
        <v>161</v>
      </c>
      <c r="C28" s="29"/>
      <c r="D28" s="37"/>
      <c r="E28" s="37">
        <v>8</v>
      </c>
      <c r="F28" s="37"/>
      <c r="G28" s="37">
        <v>196</v>
      </c>
      <c r="H28" s="28"/>
      <c r="I28" s="37">
        <v>13</v>
      </c>
      <c r="J28" s="37"/>
      <c r="K28" s="37">
        <v>0</v>
      </c>
      <c r="L28" s="37"/>
      <c r="M28" s="37">
        <v>8</v>
      </c>
      <c r="N28" s="37"/>
      <c r="O28" s="37">
        <v>0</v>
      </c>
      <c r="P28" s="37"/>
      <c r="Q28" s="37">
        <v>0</v>
      </c>
      <c r="R28" s="37"/>
      <c r="S28" s="37">
        <v>0</v>
      </c>
      <c r="T28" s="37"/>
      <c r="U28" s="37">
        <v>1</v>
      </c>
      <c r="V28" s="37"/>
      <c r="W28" s="37">
        <v>2</v>
      </c>
      <c r="X28" s="29"/>
      <c r="Y28" s="37">
        <f t="shared" si="1"/>
        <v>228</v>
      </c>
      <c r="Z28" s="37"/>
      <c r="AA28" s="37">
        <v>330</v>
      </c>
    </row>
    <row r="29" spans="2:27" ht="13.5" customHeight="1">
      <c r="B29" s="29" t="s">
        <v>162</v>
      </c>
      <c r="C29" s="29"/>
      <c r="D29" s="37"/>
      <c r="E29" s="37">
        <v>192</v>
      </c>
      <c r="F29" s="37"/>
      <c r="G29" s="37">
        <v>69</v>
      </c>
      <c r="H29" s="28"/>
      <c r="I29" s="37">
        <v>333</v>
      </c>
      <c r="J29" s="37"/>
      <c r="K29" s="37">
        <v>2</v>
      </c>
      <c r="L29" s="37"/>
      <c r="M29" s="37">
        <v>0</v>
      </c>
      <c r="N29" s="37"/>
      <c r="O29" s="37">
        <v>0</v>
      </c>
      <c r="P29" s="37"/>
      <c r="Q29" s="37">
        <v>2032</v>
      </c>
      <c r="R29" s="37"/>
      <c r="S29" s="37">
        <v>43</v>
      </c>
      <c r="T29" s="37"/>
      <c r="U29" s="37">
        <v>46</v>
      </c>
      <c r="V29" s="37"/>
      <c r="W29" s="37">
        <v>0</v>
      </c>
      <c r="X29" s="29"/>
      <c r="Y29" s="37">
        <f t="shared" si="1"/>
        <v>2717</v>
      </c>
      <c r="Z29" s="37"/>
      <c r="AA29" s="37">
        <v>1144</v>
      </c>
    </row>
    <row r="30" spans="2:27" ht="13.5" customHeight="1">
      <c r="B30" s="29" t="s">
        <v>163</v>
      </c>
      <c r="C30" s="29"/>
      <c r="D30" s="37"/>
      <c r="E30" s="37">
        <v>1027</v>
      </c>
      <c r="F30" s="37"/>
      <c r="G30" s="37">
        <v>322</v>
      </c>
      <c r="H30" s="28"/>
      <c r="I30" s="37">
        <v>905</v>
      </c>
      <c r="J30" s="37"/>
      <c r="K30" s="37">
        <v>24</v>
      </c>
      <c r="L30" s="37"/>
      <c r="M30" s="37">
        <v>98</v>
      </c>
      <c r="N30" s="37"/>
      <c r="O30" s="37">
        <v>0</v>
      </c>
      <c r="P30" s="37"/>
      <c r="Q30" s="37">
        <v>0</v>
      </c>
      <c r="R30" s="37"/>
      <c r="S30" s="37">
        <v>631</v>
      </c>
      <c r="T30" s="37"/>
      <c r="U30" s="37">
        <v>42</v>
      </c>
      <c r="V30" s="37"/>
      <c r="W30" s="37">
        <v>6</v>
      </c>
      <c r="X30" s="29"/>
      <c r="Y30" s="37">
        <f t="shared" si="1"/>
        <v>3055</v>
      </c>
      <c r="Z30" s="37"/>
      <c r="AA30" s="37">
        <v>2020</v>
      </c>
    </row>
    <row r="31" spans="2:28" ht="13.5" customHeight="1">
      <c r="B31" s="29" t="s">
        <v>164</v>
      </c>
      <c r="C31" s="29"/>
      <c r="D31" s="37"/>
      <c r="E31" s="37">
        <v>157</v>
      </c>
      <c r="F31" s="37"/>
      <c r="G31" s="37">
        <v>34</v>
      </c>
      <c r="H31" s="28"/>
      <c r="I31" s="37">
        <v>632</v>
      </c>
      <c r="J31" s="37"/>
      <c r="K31" s="37">
        <v>1</v>
      </c>
      <c r="L31" s="37"/>
      <c r="M31" s="37">
        <v>24</v>
      </c>
      <c r="N31" s="37"/>
      <c r="O31" s="37">
        <v>0</v>
      </c>
      <c r="P31" s="37"/>
      <c r="Q31" s="37">
        <v>42</v>
      </c>
      <c r="R31" s="37"/>
      <c r="S31" s="37">
        <v>832</v>
      </c>
      <c r="T31" s="37"/>
      <c r="U31" s="37">
        <v>11</v>
      </c>
      <c r="V31" s="37"/>
      <c r="W31" s="37">
        <v>0</v>
      </c>
      <c r="X31" s="29"/>
      <c r="Y31" s="37">
        <f t="shared" si="1"/>
        <v>1733</v>
      </c>
      <c r="Z31" s="37"/>
      <c r="AA31" s="37">
        <v>830</v>
      </c>
      <c r="AB31" s="22"/>
    </row>
    <row r="32" spans="1:28" s="5" customFormat="1" ht="13.5" customHeight="1">
      <c r="A32" s="2"/>
      <c r="B32" s="33" t="s">
        <v>165</v>
      </c>
      <c r="C32" s="33"/>
      <c r="D32" s="39"/>
      <c r="E32" s="37">
        <v>109</v>
      </c>
      <c r="F32" s="37"/>
      <c r="G32" s="37">
        <v>24</v>
      </c>
      <c r="H32" s="28"/>
      <c r="I32" s="37">
        <v>288</v>
      </c>
      <c r="J32" s="37"/>
      <c r="K32" s="37">
        <v>5</v>
      </c>
      <c r="L32" s="37"/>
      <c r="M32" s="37">
        <v>11</v>
      </c>
      <c r="N32" s="37"/>
      <c r="O32" s="37">
        <v>0</v>
      </c>
      <c r="P32" s="37"/>
      <c r="Q32" s="37">
        <v>13137</v>
      </c>
      <c r="R32" s="37"/>
      <c r="S32" s="37">
        <v>422</v>
      </c>
      <c r="T32" s="37"/>
      <c r="U32" s="37">
        <v>545</v>
      </c>
      <c r="V32" s="37"/>
      <c r="W32" s="37">
        <v>0</v>
      </c>
      <c r="X32" s="33"/>
      <c r="Y32" s="37">
        <f t="shared" si="1"/>
        <v>14541</v>
      </c>
      <c r="Z32" s="37"/>
      <c r="AA32" s="37">
        <v>1258</v>
      </c>
      <c r="AB32" s="2"/>
    </row>
    <row r="33" s="3" customFormat="1" ht="12" customHeight="1">
      <c r="AB33" s="2"/>
    </row>
    <row r="34" spans="2:28" s="20" customFormat="1" ht="15" customHeight="1">
      <c r="B34" s="97" t="s">
        <v>167</v>
      </c>
      <c r="C34" s="11"/>
      <c r="D34" s="98"/>
      <c r="E34" s="98">
        <f>SUM(E35:E44)</f>
        <v>29871</v>
      </c>
      <c r="F34" s="98"/>
      <c r="G34" s="98">
        <f>SUM(G35:G44)</f>
        <v>11625</v>
      </c>
      <c r="H34" s="98"/>
      <c r="I34" s="98">
        <f>SUM(I35:I44)</f>
        <v>74907</v>
      </c>
      <c r="J34" s="98"/>
      <c r="K34" s="98">
        <f>SUM(K35:K44)</f>
        <v>160</v>
      </c>
      <c r="L34" s="98"/>
      <c r="M34" s="98">
        <f>SUM(M35:M44)</f>
        <v>3744</v>
      </c>
      <c r="N34" s="98"/>
      <c r="O34" s="98">
        <f>SUM(O35:O44)</f>
        <v>5028</v>
      </c>
      <c r="P34" s="98"/>
      <c r="Q34" s="98">
        <f>SUM(Q35:Q44)</f>
        <v>31891</v>
      </c>
      <c r="R34" s="98"/>
      <c r="S34" s="98">
        <f>SUM(S35:S44)</f>
        <v>24664</v>
      </c>
      <c r="T34" s="98"/>
      <c r="U34" s="98">
        <f>SUM(U35:U44)</f>
        <v>6564</v>
      </c>
      <c r="V34" s="98"/>
      <c r="W34" s="98">
        <f>SUM(W35:W44)</f>
        <v>189</v>
      </c>
      <c r="X34" s="11"/>
      <c r="Y34" s="98">
        <f>SUM(Y35:Y44)</f>
        <v>188643</v>
      </c>
      <c r="Z34" s="98"/>
      <c r="AA34" s="98">
        <f>SUM(AA35:AA44)</f>
        <v>134515</v>
      </c>
      <c r="AB34" s="2"/>
    </row>
    <row r="35" spans="2:27" ht="13.5" customHeight="1">
      <c r="B35" s="29" t="s">
        <v>156</v>
      </c>
      <c r="C35" s="29"/>
      <c r="D35" s="37"/>
      <c r="E35" s="37">
        <v>3022</v>
      </c>
      <c r="F35" s="37"/>
      <c r="G35" s="37">
        <v>373</v>
      </c>
      <c r="H35" s="28"/>
      <c r="I35" s="37">
        <v>1736</v>
      </c>
      <c r="J35" s="37"/>
      <c r="K35" s="37">
        <v>39</v>
      </c>
      <c r="L35" s="37"/>
      <c r="M35" s="37">
        <v>26</v>
      </c>
      <c r="N35" s="37"/>
      <c r="O35" s="37">
        <v>5028</v>
      </c>
      <c r="P35" s="37"/>
      <c r="Q35" s="37">
        <v>0</v>
      </c>
      <c r="R35" s="103"/>
      <c r="S35" s="37">
        <v>21931</v>
      </c>
      <c r="T35" s="37"/>
      <c r="U35" s="37">
        <v>2477</v>
      </c>
      <c r="V35" s="37"/>
      <c r="W35" s="37">
        <v>5</v>
      </c>
      <c r="X35" s="29"/>
      <c r="Y35" s="37">
        <f aca="true" t="shared" si="2" ref="Y35:Y44">SUM(E35:W35)</f>
        <v>34637</v>
      </c>
      <c r="Z35" s="37"/>
      <c r="AA35" s="37">
        <v>5049</v>
      </c>
    </row>
    <row r="36" spans="2:27" ht="13.5" customHeight="1">
      <c r="B36" s="29" t="s">
        <v>157</v>
      </c>
      <c r="C36" s="29"/>
      <c r="D36" s="37"/>
      <c r="E36" s="37">
        <v>0</v>
      </c>
      <c r="F36" s="37"/>
      <c r="G36" s="37">
        <v>0</v>
      </c>
      <c r="H36" s="28"/>
      <c r="I36" s="37">
        <v>0</v>
      </c>
      <c r="J36" s="37"/>
      <c r="K36" s="37">
        <v>0</v>
      </c>
      <c r="L36" s="37"/>
      <c r="M36" s="37">
        <v>0</v>
      </c>
      <c r="N36" s="37"/>
      <c r="O36" s="37">
        <v>0</v>
      </c>
      <c r="P36" s="37"/>
      <c r="Q36" s="37">
        <v>0</v>
      </c>
      <c r="R36" s="103"/>
      <c r="S36" s="37">
        <v>0</v>
      </c>
      <c r="T36" s="37"/>
      <c r="U36" s="37">
        <v>0</v>
      </c>
      <c r="V36" s="37"/>
      <c r="W36" s="37">
        <v>0</v>
      </c>
      <c r="X36" s="29"/>
      <c r="Y36" s="37">
        <f t="shared" si="2"/>
        <v>0</v>
      </c>
      <c r="Z36" s="37"/>
      <c r="AA36" s="37">
        <v>0</v>
      </c>
    </row>
    <row r="37" spans="2:27" ht="13.5" customHeight="1">
      <c r="B37" s="29" t="s">
        <v>158</v>
      </c>
      <c r="C37" s="29"/>
      <c r="D37" s="37"/>
      <c r="E37" s="37">
        <v>1345</v>
      </c>
      <c r="F37" s="37"/>
      <c r="G37" s="37">
        <v>238</v>
      </c>
      <c r="H37" s="28"/>
      <c r="I37" s="37">
        <v>3569</v>
      </c>
      <c r="J37" s="37"/>
      <c r="K37" s="37">
        <v>0</v>
      </c>
      <c r="L37" s="37"/>
      <c r="M37" s="37">
        <v>7</v>
      </c>
      <c r="N37" s="37"/>
      <c r="O37" s="37">
        <v>0</v>
      </c>
      <c r="P37" s="37"/>
      <c r="Q37" s="37">
        <v>0</v>
      </c>
      <c r="R37" s="103"/>
      <c r="S37" s="37">
        <v>13</v>
      </c>
      <c r="T37" s="37"/>
      <c r="U37" s="37">
        <v>10</v>
      </c>
      <c r="V37" s="37"/>
      <c r="W37" s="37">
        <v>3</v>
      </c>
      <c r="X37" s="29"/>
      <c r="Y37" s="37">
        <f t="shared" si="2"/>
        <v>5185</v>
      </c>
      <c r="Z37" s="37"/>
      <c r="AA37" s="37">
        <v>5070</v>
      </c>
    </row>
    <row r="38" spans="2:27" ht="13.5" customHeight="1">
      <c r="B38" s="29" t="s">
        <v>159</v>
      </c>
      <c r="C38" s="29"/>
      <c r="D38" s="37"/>
      <c r="E38" s="37">
        <v>2301</v>
      </c>
      <c r="F38" s="37"/>
      <c r="G38" s="37">
        <v>5324</v>
      </c>
      <c r="H38" s="28"/>
      <c r="I38" s="37">
        <v>3294</v>
      </c>
      <c r="J38" s="37"/>
      <c r="K38" s="37">
        <v>19</v>
      </c>
      <c r="L38" s="37"/>
      <c r="M38" s="37">
        <v>3504</v>
      </c>
      <c r="N38" s="37"/>
      <c r="O38" s="37">
        <v>0</v>
      </c>
      <c r="P38" s="37"/>
      <c r="Q38" s="37">
        <v>0</v>
      </c>
      <c r="R38" s="103"/>
      <c r="S38" s="37">
        <v>886</v>
      </c>
      <c r="T38" s="37"/>
      <c r="U38" s="37">
        <v>3076</v>
      </c>
      <c r="V38" s="37"/>
      <c r="W38" s="37">
        <v>98</v>
      </c>
      <c r="X38" s="29"/>
      <c r="Y38" s="37">
        <f t="shared" si="2"/>
        <v>18502</v>
      </c>
      <c r="Z38" s="37"/>
      <c r="AA38" s="37">
        <v>7329</v>
      </c>
    </row>
    <row r="39" spans="2:27" ht="13.5" customHeight="1">
      <c r="B39" s="29" t="s">
        <v>160</v>
      </c>
      <c r="C39" s="29"/>
      <c r="D39" s="37"/>
      <c r="E39" s="37">
        <v>876</v>
      </c>
      <c r="F39" s="37"/>
      <c r="G39" s="37">
        <v>650</v>
      </c>
      <c r="H39" s="28"/>
      <c r="I39" s="37">
        <v>814</v>
      </c>
      <c r="J39" s="37"/>
      <c r="K39" s="37">
        <v>0</v>
      </c>
      <c r="L39" s="37"/>
      <c r="M39" s="37">
        <v>21</v>
      </c>
      <c r="N39" s="37"/>
      <c r="O39" s="37">
        <v>0</v>
      </c>
      <c r="P39" s="37"/>
      <c r="Q39" s="37">
        <v>0</v>
      </c>
      <c r="R39" s="37"/>
      <c r="S39" s="37">
        <v>25</v>
      </c>
      <c r="T39" s="37"/>
      <c r="U39" s="37">
        <v>61</v>
      </c>
      <c r="V39" s="37"/>
      <c r="W39" s="37">
        <v>30</v>
      </c>
      <c r="X39" s="29"/>
      <c r="Y39" s="37">
        <f t="shared" si="2"/>
        <v>2477</v>
      </c>
      <c r="Z39" s="37"/>
      <c r="AA39" s="37">
        <v>1597</v>
      </c>
    </row>
    <row r="40" spans="2:27" ht="13.5" customHeight="1">
      <c r="B40" s="29" t="s">
        <v>161</v>
      </c>
      <c r="C40" s="29"/>
      <c r="D40" s="37"/>
      <c r="E40" s="37">
        <v>513</v>
      </c>
      <c r="F40" s="37"/>
      <c r="G40" s="37">
        <v>1040</v>
      </c>
      <c r="H40" s="28"/>
      <c r="I40" s="37">
        <v>404</v>
      </c>
      <c r="J40" s="37"/>
      <c r="K40" s="37">
        <v>36</v>
      </c>
      <c r="L40" s="37"/>
      <c r="M40" s="37">
        <v>10</v>
      </c>
      <c r="N40" s="37"/>
      <c r="O40" s="37">
        <v>0</v>
      </c>
      <c r="P40" s="37"/>
      <c r="Q40" s="37">
        <v>0</v>
      </c>
      <c r="R40" s="37"/>
      <c r="S40" s="37">
        <v>123</v>
      </c>
      <c r="T40" s="37"/>
      <c r="U40" s="37">
        <v>593</v>
      </c>
      <c r="V40" s="37"/>
      <c r="W40" s="37">
        <v>44</v>
      </c>
      <c r="X40" s="29"/>
      <c r="Y40" s="37">
        <f t="shared" si="2"/>
        <v>2763</v>
      </c>
      <c r="Z40" s="37"/>
      <c r="AA40" s="37">
        <v>1122</v>
      </c>
    </row>
    <row r="41" spans="2:27" ht="13.5" customHeight="1">
      <c r="B41" s="29" t="s">
        <v>162</v>
      </c>
      <c r="C41" s="29"/>
      <c r="D41" s="37"/>
      <c r="E41" s="37">
        <v>14610</v>
      </c>
      <c r="F41" s="37"/>
      <c r="G41" s="37">
        <v>1569</v>
      </c>
      <c r="H41" s="28"/>
      <c r="I41" s="37">
        <v>28746</v>
      </c>
      <c r="J41" s="37"/>
      <c r="K41" s="37">
        <v>39</v>
      </c>
      <c r="L41" s="37"/>
      <c r="M41" s="37">
        <v>0</v>
      </c>
      <c r="N41" s="37"/>
      <c r="O41" s="37">
        <v>0</v>
      </c>
      <c r="P41" s="37"/>
      <c r="Q41" s="37">
        <v>17086</v>
      </c>
      <c r="R41" s="37"/>
      <c r="S41" s="37">
        <v>173</v>
      </c>
      <c r="T41" s="37"/>
      <c r="U41" s="37">
        <v>39</v>
      </c>
      <c r="V41" s="37"/>
      <c r="W41" s="37">
        <v>2</v>
      </c>
      <c r="X41" s="29"/>
      <c r="Y41" s="37">
        <f t="shared" si="2"/>
        <v>62264</v>
      </c>
      <c r="Z41" s="37"/>
      <c r="AA41" s="37">
        <v>60698</v>
      </c>
    </row>
    <row r="42" spans="2:27" ht="13.5" customHeight="1">
      <c r="B42" s="29" t="s">
        <v>163</v>
      </c>
      <c r="C42" s="29"/>
      <c r="D42" s="37"/>
      <c r="E42" s="37">
        <v>1831</v>
      </c>
      <c r="F42" s="37"/>
      <c r="G42" s="37">
        <v>483</v>
      </c>
      <c r="H42" s="28"/>
      <c r="I42" s="37">
        <v>1373</v>
      </c>
      <c r="J42" s="37"/>
      <c r="K42" s="37">
        <v>10</v>
      </c>
      <c r="L42" s="37"/>
      <c r="M42" s="37">
        <v>83</v>
      </c>
      <c r="N42" s="37"/>
      <c r="O42" s="37">
        <v>0</v>
      </c>
      <c r="P42" s="37"/>
      <c r="Q42" s="37">
        <v>4</v>
      </c>
      <c r="R42" s="37"/>
      <c r="S42" s="37">
        <v>405</v>
      </c>
      <c r="T42" s="37"/>
      <c r="U42" s="37">
        <v>110</v>
      </c>
      <c r="V42" s="37"/>
      <c r="W42" s="37">
        <v>14</v>
      </c>
      <c r="X42" s="29"/>
      <c r="Y42" s="37">
        <f t="shared" si="2"/>
        <v>4313</v>
      </c>
      <c r="Z42" s="37"/>
      <c r="AA42" s="37">
        <v>3120</v>
      </c>
    </row>
    <row r="43" spans="2:27" ht="13.5" customHeight="1">
      <c r="B43" s="29" t="s">
        <v>164</v>
      </c>
      <c r="C43" s="29"/>
      <c r="D43" s="37"/>
      <c r="E43" s="37">
        <v>3690</v>
      </c>
      <c r="F43" s="37"/>
      <c r="G43" s="37">
        <v>1762</v>
      </c>
      <c r="H43" s="28"/>
      <c r="I43" s="37">
        <v>32921</v>
      </c>
      <c r="J43" s="37"/>
      <c r="K43" s="37">
        <v>15</v>
      </c>
      <c r="L43" s="37"/>
      <c r="M43" s="37">
        <v>29</v>
      </c>
      <c r="N43" s="37"/>
      <c r="O43" s="37">
        <v>0</v>
      </c>
      <c r="P43" s="37"/>
      <c r="Q43" s="37">
        <v>6834</v>
      </c>
      <c r="R43" s="37"/>
      <c r="S43" s="37">
        <v>885</v>
      </c>
      <c r="T43" s="37"/>
      <c r="U43" s="37">
        <v>74</v>
      </c>
      <c r="V43" s="37"/>
      <c r="W43" s="37">
        <v>-7</v>
      </c>
      <c r="X43" s="29"/>
      <c r="Y43" s="37">
        <f t="shared" si="2"/>
        <v>46203</v>
      </c>
      <c r="Z43" s="37"/>
      <c r="AA43" s="37">
        <v>43836</v>
      </c>
    </row>
    <row r="44" spans="1:28" s="5" customFormat="1" ht="13.5" customHeight="1">
      <c r="A44" s="2"/>
      <c r="B44" s="33" t="s">
        <v>165</v>
      </c>
      <c r="C44" s="33"/>
      <c r="D44" s="39"/>
      <c r="E44" s="37">
        <v>1683</v>
      </c>
      <c r="F44" s="37"/>
      <c r="G44" s="37">
        <v>186</v>
      </c>
      <c r="H44" s="28"/>
      <c r="I44" s="37">
        <v>2050</v>
      </c>
      <c r="J44" s="37"/>
      <c r="K44" s="37">
        <v>2</v>
      </c>
      <c r="L44" s="37"/>
      <c r="M44" s="37">
        <v>64</v>
      </c>
      <c r="N44" s="37"/>
      <c r="O44" s="37">
        <v>0</v>
      </c>
      <c r="P44" s="37"/>
      <c r="Q44" s="37">
        <v>7967</v>
      </c>
      <c r="R44" s="37"/>
      <c r="S44" s="37">
        <v>223</v>
      </c>
      <c r="T44" s="37"/>
      <c r="U44" s="37">
        <v>124</v>
      </c>
      <c r="V44" s="37"/>
      <c r="W44" s="37">
        <v>0</v>
      </c>
      <c r="X44" s="33"/>
      <c r="Y44" s="37">
        <f t="shared" si="2"/>
        <v>12299</v>
      </c>
      <c r="Z44" s="37"/>
      <c r="AA44" s="37">
        <v>6694</v>
      </c>
      <c r="AB44" s="2"/>
    </row>
    <row r="45" s="3" customFormat="1" ht="12" customHeight="1">
      <c r="AB45" s="2"/>
    </row>
    <row r="46" spans="2:28" s="20" customFormat="1" ht="15" customHeight="1">
      <c r="B46" s="97" t="s">
        <v>168</v>
      </c>
      <c r="C46" s="11"/>
      <c r="D46" s="98"/>
      <c r="E46" s="98">
        <f>SUM(E47:E56)</f>
        <v>20589</v>
      </c>
      <c r="F46" s="98"/>
      <c r="G46" s="98">
        <f>SUM(G47:G56)</f>
        <v>9674</v>
      </c>
      <c r="H46" s="98"/>
      <c r="I46" s="98">
        <f>SUM(I47:I56)</f>
        <v>21503</v>
      </c>
      <c r="J46" s="98"/>
      <c r="K46" s="98">
        <f>SUM(K47:K56)</f>
        <v>9</v>
      </c>
      <c r="L46" s="98"/>
      <c r="M46" s="98">
        <f>SUM(M47:M56)</f>
        <v>1754</v>
      </c>
      <c r="N46" s="98"/>
      <c r="O46" s="98">
        <f>SUM(O47:O56)</f>
        <v>881</v>
      </c>
      <c r="P46" s="98"/>
      <c r="Q46" s="98">
        <f>SUM(Q47:Q56)</f>
        <v>1585</v>
      </c>
      <c r="R46" s="98"/>
      <c r="S46" s="98">
        <f>SUM(S47:S56)</f>
        <v>15556</v>
      </c>
      <c r="T46" s="98"/>
      <c r="U46" s="98">
        <f>SUM(U47:U56)</f>
        <v>946</v>
      </c>
      <c r="V46" s="98"/>
      <c r="W46" s="98">
        <f>SUM(W47:W56)</f>
        <v>374</v>
      </c>
      <c r="X46" s="11"/>
      <c r="Y46" s="98">
        <f>SUM(Y47:Y56)</f>
        <v>72871</v>
      </c>
      <c r="Z46" s="98"/>
      <c r="AA46" s="98">
        <f>SUM(AA47:AA56)</f>
        <v>42568</v>
      </c>
      <c r="AB46" s="2"/>
    </row>
    <row r="47" spans="2:27" ht="13.5" customHeight="1">
      <c r="B47" s="29" t="s">
        <v>156</v>
      </c>
      <c r="C47" s="29"/>
      <c r="D47" s="37"/>
      <c r="E47" s="37">
        <v>3560</v>
      </c>
      <c r="F47" s="37"/>
      <c r="G47" s="37">
        <v>838</v>
      </c>
      <c r="H47" s="28"/>
      <c r="I47" s="37">
        <v>6880</v>
      </c>
      <c r="J47" s="37"/>
      <c r="K47" s="37">
        <v>2</v>
      </c>
      <c r="L47" s="37"/>
      <c r="M47" s="37">
        <v>48</v>
      </c>
      <c r="N47" s="37"/>
      <c r="O47" s="37">
        <v>881</v>
      </c>
      <c r="P47" s="37"/>
      <c r="Q47" s="37">
        <v>0</v>
      </c>
      <c r="R47" s="103"/>
      <c r="S47" s="37">
        <v>14009</v>
      </c>
      <c r="T47" s="37"/>
      <c r="U47" s="37">
        <v>299</v>
      </c>
      <c r="V47" s="37"/>
      <c r="W47" s="37">
        <v>51</v>
      </c>
      <c r="X47" s="29"/>
      <c r="Y47" s="37">
        <f aca="true" t="shared" si="3" ref="Y47:Y56">SUM(E47:W47)</f>
        <v>26568</v>
      </c>
      <c r="Z47" s="37"/>
      <c r="AA47" s="37">
        <v>10567</v>
      </c>
    </row>
    <row r="48" spans="2:27" ht="13.5" customHeight="1">
      <c r="B48" s="29" t="s">
        <v>157</v>
      </c>
      <c r="C48" s="29"/>
      <c r="D48" s="37"/>
      <c r="E48" s="37">
        <v>0</v>
      </c>
      <c r="F48" s="37"/>
      <c r="G48" s="37">
        <v>0</v>
      </c>
      <c r="H48" s="28"/>
      <c r="I48" s="37">
        <v>0</v>
      </c>
      <c r="J48" s="37"/>
      <c r="K48" s="37">
        <v>0</v>
      </c>
      <c r="L48" s="37"/>
      <c r="M48" s="37">
        <v>0</v>
      </c>
      <c r="N48" s="37"/>
      <c r="O48" s="37">
        <v>0</v>
      </c>
      <c r="P48" s="37"/>
      <c r="Q48" s="37">
        <v>0</v>
      </c>
      <c r="R48" s="103"/>
      <c r="S48" s="37">
        <v>0</v>
      </c>
      <c r="T48" s="37"/>
      <c r="U48" s="37">
        <v>0</v>
      </c>
      <c r="V48" s="37"/>
      <c r="W48" s="37">
        <v>0</v>
      </c>
      <c r="X48" s="29"/>
      <c r="Y48" s="37">
        <f t="shared" si="3"/>
        <v>0</v>
      </c>
      <c r="Z48" s="37"/>
      <c r="AA48" s="37">
        <v>0</v>
      </c>
    </row>
    <row r="49" spans="2:27" ht="13.5" customHeight="1">
      <c r="B49" s="29" t="s">
        <v>158</v>
      </c>
      <c r="C49" s="29"/>
      <c r="D49" s="37"/>
      <c r="E49" s="37">
        <v>805</v>
      </c>
      <c r="F49" s="37"/>
      <c r="G49" s="37">
        <v>233</v>
      </c>
      <c r="H49" s="28"/>
      <c r="I49" s="37">
        <v>3935</v>
      </c>
      <c r="J49" s="37"/>
      <c r="K49" s="37">
        <v>0</v>
      </c>
      <c r="L49" s="37"/>
      <c r="M49" s="37">
        <v>193</v>
      </c>
      <c r="N49" s="37"/>
      <c r="O49" s="37">
        <v>0</v>
      </c>
      <c r="P49" s="37"/>
      <c r="Q49" s="37">
        <v>0</v>
      </c>
      <c r="R49" s="103"/>
      <c r="S49" s="37">
        <v>9</v>
      </c>
      <c r="T49" s="37"/>
      <c r="U49" s="37">
        <v>0</v>
      </c>
      <c r="V49" s="37"/>
      <c r="W49" s="37">
        <v>-1</v>
      </c>
      <c r="X49" s="29"/>
      <c r="Y49" s="37">
        <f t="shared" si="3"/>
        <v>5174</v>
      </c>
      <c r="Z49" s="37"/>
      <c r="AA49" s="37">
        <v>4831</v>
      </c>
    </row>
    <row r="50" spans="2:27" ht="13.5" customHeight="1">
      <c r="B50" s="29" t="s">
        <v>159</v>
      </c>
      <c r="C50" s="29"/>
      <c r="D50" s="37"/>
      <c r="E50" s="37">
        <v>2747</v>
      </c>
      <c r="F50" s="37"/>
      <c r="G50" s="37">
        <v>4548</v>
      </c>
      <c r="H50" s="28"/>
      <c r="I50" s="37">
        <v>3260</v>
      </c>
      <c r="J50" s="37"/>
      <c r="K50" s="37">
        <v>2</v>
      </c>
      <c r="L50" s="37"/>
      <c r="M50" s="37">
        <v>942</v>
      </c>
      <c r="N50" s="37"/>
      <c r="O50" s="37">
        <v>0</v>
      </c>
      <c r="P50" s="37"/>
      <c r="Q50" s="37">
        <v>0</v>
      </c>
      <c r="R50" s="103"/>
      <c r="S50" s="37">
        <v>339</v>
      </c>
      <c r="T50" s="37"/>
      <c r="U50" s="37">
        <v>346</v>
      </c>
      <c r="V50" s="37"/>
      <c r="W50" s="37">
        <v>153</v>
      </c>
      <c r="X50" s="29"/>
      <c r="Y50" s="37">
        <f t="shared" si="3"/>
        <v>12337</v>
      </c>
      <c r="Z50" s="37"/>
      <c r="AA50" s="37">
        <v>6756</v>
      </c>
    </row>
    <row r="51" spans="2:27" ht="13.5" customHeight="1">
      <c r="B51" s="29" t="s">
        <v>160</v>
      </c>
      <c r="C51" s="29"/>
      <c r="D51" s="37"/>
      <c r="E51" s="37">
        <v>5134</v>
      </c>
      <c r="F51" s="37"/>
      <c r="G51" s="37">
        <v>592</v>
      </c>
      <c r="H51" s="28"/>
      <c r="I51" s="37">
        <v>645</v>
      </c>
      <c r="J51" s="37"/>
      <c r="K51" s="37">
        <v>1</v>
      </c>
      <c r="L51" s="37"/>
      <c r="M51" s="37">
        <v>295</v>
      </c>
      <c r="N51" s="37"/>
      <c r="O51" s="37">
        <v>0</v>
      </c>
      <c r="P51" s="37"/>
      <c r="Q51" s="37">
        <v>0</v>
      </c>
      <c r="R51" s="37"/>
      <c r="S51" s="37">
        <v>17</v>
      </c>
      <c r="T51" s="37"/>
      <c r="U51" s="37">
        <v>41</v>
      </c>
      <c r="V51" s="37"/>
      <c r="W51" s="37">
        <v>17</v>
      </c>
      <c r="X51" s="29"/>
      <c r="Y51" s="37">
        <f t="shared" si="3"/>
        <v>6742</v>
      </c>
      <c r="Z51" s="37"/>
      <c r="AA51" s="37">
        <v>3677</v>
      </c>
    </row>
    <row r="52" spans="2:27" ht="13.5" customHeight="1">
      <c r="B52" s="29" t="s">
        <v>161</v>
      </c>
      <c r="C52" s="29"/>
      <c r="D52" s="37"/>
      <c r="E52" s="37">
        <v>1452</v>
      </c>
      <c r="F52" s="37"/>
      <c r="G52" s="37">
        <v>947</v>
      </c>
      <c r="H52" s="28"/>
      <c r="I52" s="37">
        <v>687</v>
      </c>
      <c r="J52" s="37"/>
      <c r="K52" s="37">
        <v>4</v>
      </c>
      <c r="L52" s="37"/>
      <c r="M52" s="37">
        <v>108</v>
      </c>
      <c r="N52" s="37"/>
      <c r="O52" s="37">
        <v>0</v>
      </c>
      <c r="P52" s="37"/>
      <c r="Q52" s="37">
        <v>0</v>
      </c>
      <c r="R52" s="37"/>
      <c r="S52" s="37">
        <v>45</v>
      </c>
      <c r="T52" s="37"/>
      <c r="U52" s="37">
        <v>117</v>
      </c>
      <c r="V52" s="37"/>
      <c r="W52" s="37">
        <v>63</v>
      </c>
      <c r="X52" s="29"/>
      <c r="Y52" s="37">
        <f t="shared" si="3"/>
        <v>3423</v>
      </c>
      <c r="Z52" s="37"/>
      <c r="AA52" s="37">
        <v>2874</v>
      </c>
    </row>
    <row r="53" spans="2:27" ht="13.5" customHeight="1">
      <c r="B53" s="29" t="s">
        <v>162</v>
      </c>
      <c r="C53" s="29"/>
      <c r="D53" s="37"/>
      <c r="E53" s="37">
        <v>343</v>
      </c>
      <c r="F53" s="37"/>
      <c r="G53" s="37">
        <v>113</v>
      </c>
      <c r="H53" s="28"/>
      <c r="I53" s="37">
        <v>459</v>
      </c>
      <c r="J53" s="37"/>
      <c r="K53" s="37">
        <v>0</v>
      </c>
      <c r="L53" s="37"/>
      <c r="M53" s="37">
        <v>0</v>
      </c>
      <c r="N53" s="37"/>
      <c r="O53" s="37">
        <v>0</v>
      </c>
      <c r="P53" s="37"/>
      <c r="Q53" s="37">
        <v>0</v>
      </c>
      <c r="R53" s="37"/>
      <c r="S53" s="37">
        <v>20</v>
      </c>
      <c r="T53" s="37"/>
      <c r="U53" s="37">
        <v>7</v>
      </c>
      <c r="V53" s="37"/>
      <c r="W53" s="37">
        <v>2</v>
      </c>
      <c r="X53" s="29"/>
      <c r="Y53" s="37">
        <f t="shared" si="3"/>
        <v>944</v>
      </c>
      <c r="Z53" s="37"/>
      <c r="AA53" s="37">
        <v>793</v>
      </c>
    </row>
    <row r="54" spans="2:27" ht="13.5" customHeight="1">
      <c r="B54" s="29" t="s">
        <v>163</v>
      </c>
      <c r="C54" s="29"/>
      <c r="D54" s="37"/>
      <c r="E54" s="37">
        <v>3630</v>
      </c>
      <c r="F54" s="37"/>
      <c r="G54" s="37">
        <v>1762</v>
      </c>
      <c r="H54" s="28"/>
      <c r="I54" s="37">
        <v>2322</v>
      </c>
      <c r="J54" s="37"/>
      <c r="K54" s="37">
        <v>0</v>
      </c>
      <c r="L54" s="37"/>
      <c r="M54" s="37">
        <v>132</v>
      </c>
      <c r="N54" s="37"/>
      <c r="O54" s="37">
        <v>0</v>
      </c>
      <c r="P54" s="37"/>
      <c r="Q54" s="37">
        <v>1</v>
      </c>
      <c r="R54" s="37"/>
      <c r="S54" s="37">
        <v>646</v>
      </c>
      <c r="T54" s="37"/>
      <c r="U54" s="37">
        <v>92</v>
      </c>
      <c r="V54" s="37"/>
      <c r="W54" s="37">
        <v>77</v>
      </c>
      <c r="X54" s="29"/>
      <c r="Y54" s="37">
        <f t="shared" si="3"/>
        <v>8662</v>
      </c>
      <c r="Z54" s="37"/>
      <c r="AA54" s="37">
        <v>6332</v>
      </c>
    </row>
    <row r="55" spans="2:27" ht="13.5" customHeight="1">
      <c r="B55" s="29" t="s">
        <v>164</v>
      </c>
      <c r="C55" s="29"/>
      <c r="D55" s="37"/>
      <c r="E55" s="37">
        <v>962</v>
      </c>
      <c r="F55" s="37"/>
      <c r="G55" s="37">
        <v>368</v>
      </c>
      <c r="H55" s="28"/>
      <c r="I55" s="37">
        <v>1006</v>
      </c>
      <c r="J55" s="37"/>
      <c r="K55" s="37">
        <v>0</v>
      </c>
      <c r="L55" s="37"/>
      <c r="M55" s="37">
        <v>10</v>
      </c>
      <c r="N55" s="37"/>
      <c r="O55" s="37">
        <v>0</v>
      </c>
      <c r="P55" s="37"/>
      <c r="Q55" s="37">
        <v>11</v>
      </c>
      <c r="R55" s="37"/>
      <c r="S55" s="37">
        <v>126</v>
      </c>
      <c r="T55" s="37"/>
      <c r="U55" s="37">
        <v>5</v>
      </c>
      <c r="V55" s="37"/>
      <c r="W55" s="37">
        <v>8</v>
      </c>
      <c r="X55" s="29"/>
      <c r="Y55" s="37">
        <f t="shared" si="3"/>
        <v>2496</v>
      </c>
      <c r="Z55" s="37"/>
      <c r="AA55" s="37">
        <v>1990</v>
      </c>
    </row>
    <row r="56" spans="1:28" s="5" customFormat="1" ht="13.5" customHeight="1">
      <c r="A56" s="2"/>
      <c r="B56" s="33" t="s">
        <v>165</v>
      </c>
      <c r="C56" s="33"/>
      <c r="D56" s="39"/>
      <c r="E56" s="37">
        <v>1956</v>
      </c>
      <c r="F56" s="37"/>
      <c r="G56" s="37">
        <v>273</v>
      </c>
      <c r="H56" s="28"/>
      <c r="I56" s="37">
        <v>2309</v>
      </c>
      <c r="J56" s="37"/>
      <c r="K56" s="37">
        <v>0</v>
      </c>
      <c r="L56" s="37"/>
      <c r="M56" s="37">
        <v>26</v>
      </c>
      <c r="N56" s="37"/>
      <c r="O56" s="37">
        <v>0</v>
      </c>
      <c r="P56" s="37"/>
      <c r="Q56" s="37">
        <v>1573</v>
      </c>
      <c r="R56" s="37"/>
      <c r="S56" s="37">
        <v>345</v>
      </c>
      <c r="T56" s="37"/>
      <c r="U56" s="37">
        <v>39</v>
      </c>
      <c r="V56" s="37"/>
      <c r="W56" s="37">
        <v>4</v>
      </c>
      <c r="X56" s="33"/>
      <c r="Y56" s="37">
        <f t="shared" si="3"/>
        <v>6525</v>
      </c>
      <c r="Z56" s="37"/>
      <c r="AA56" s="37">
        <v>4748</v>
      </c>
      <c r="AB56" s="2"/>
    </row>
    <row r="57" s="3" customFormat="1" ht="12" customHeight="1">
      <c r="AB57" s="2"/>
    </row>
    <row r="58" spans="2:28" s="20" customFormat="1" ht="15" customHeight="1">
      <c r="B58" s="97" t="s">
        <v>169</v>
      </c>
      <c r="C58" s="11"/>
      <c r="D58" s="98"/>
      <c r="E58" s="98">
        <f>SUM(E59:E68)</f>
        <v>1232</v>
      </c>
      <c r="F58" s="98"/>
      <c r="G58" s="98">
        <f>SUM(G59:G68)</f>
        <v>282</v>
      </c>
      <c r="H58" s="98"/>
      <c r="I58" s="98">
        <f>SUM(I59:I68)</f>
        <v>2656</v>
      </c>
      <c r="J58" s="98"/>
      <c r="K58" s="98">
        <f>SUM(K59:K68)</f>
        <v>18</v>
      </c>
      <c r="L58" s="98"/>
      <c r="M58" s="98">
        <f>SUM(M59:M68)</f>
        <v>3667</v>
      </c>
      <c r="N58" s="98"/>
      <c r="O58" s="98">
        <f>SUM(O59:O68)</f>
        <v>0</v>
      </c>
      <c r="P58" s="98"/>
      <c r="Q58" s="98">
        <f>SUM(Q59:Q68)</f>
        <v>145074</v>
      </c>
      <c r="R58" s="98"/>
      <c r="S58" s="98">
        <f>SUM(S59:S68)</f>
        <v>5697</v>
      </c>
      <c r="T58" s="98"/>
      <c r="U58" s="98">
        <f>SUM(U59:U68)</f>
        <v>7</v>
      </c>
      <c r="V58" s="98"/>
      <c r="W58" s="98">
        <f>SUM(W59:W68)</f>
        <v>0</v>
      </c>
      <c r="X58" s="11"/>
      <c r="Y58" s="98">
        <f>SUM(Y59:Y68)</f>
        <v>158633</v>
      </c>
      <c r="Z58" s="98"/>
      <c r="AA58" s="98">
        <f>SUM(AA59:AA68)</f>
        <v>4792</v>
      </c>
      <c r="AB58" s="2"/>
    </row>
    <row r="59" spans="2:27" ht="13.5" customHeight="1">
      <c r="B59" s="29" t="s">
        <v>156</v>
      </c>
      <c r="C59" s="29"/>
      <c r="D59" s="37"/>
      <c r="E59" s="37">
        <v>63</v>
      </c>
      <c r="F59" s="37"/>
      <c r="G59" s="37">
        <v>0</v>
      </c>
      <c r="H59" s="28"/>
      <c r="I59" s="37">
        <v>0</v>
      </c>
      <c r="J59" s="37"/>
      <c r="K59" s="37">
        <v>0</v>
      </c>
      <c r="L59" s="37"/>
      <c r="M59" s="37">
        <v>0</v>
      </c>
      <c r="N59" s="37"/>
      <c r="O59" s="37">
        <v>0</v>
      </c>
      <c r="P59" s="37"/>
      <c r="Q59" s="37">
        <v>0</v>
      </c>
      <c r="R59" s="103"/>
      <c r="S59" s="37">
        <v>5678</v>
      </c>
      <c r="T59" s="37"/>
      <c r="U59" s="37">
        <v>6</v>
      </c>
      <c r="V59" s="37"/>
      <c r="W59" s="37">
        <v>0</v>
      </c>
      <c r="X59" s="29"/>
      <c r="Y59" s="37">
        <f aca="true" t="shared" si="4" ref="Y59:Y68">SUM(E59:W59)</f>
        <v>5747</v>
      </c>
      <c r="Z59" s="37"/>
      <c r="AA59" s="37">
        <v>63</v>
      </c>
    </row>
    <row r="60" spans="2:27" ht="13.5" customHeight="1">
      <c r="B60" s="29" t="s">
        <v>157</v>
      </c>
      <c r="C60" s="29"/>
      <c r="D60" s="37"/>
      <c r="E60" s="37">
        <v>0</v>
      </c>
      <c r="F60" s="37"/>
      <c r="G60" s="37">
        <v>0</v>
      </c>
      <c r="H60" s="28"/>
      <c r="I60" s="37">
        <v>0</v>
      </c>
      <c r="J60" s="37"/>
      <c r="K60" s="37">
        <v>0</v>
      </c>
      <c r="L60" s="37"/>
      <c r="M60" s="37">
        <v>0</v>
      </c>
      <c r="N60" s="37"/>
      <c r="O60" s="37">
        <v>0</v>
      </c>
      <c r="P60" s="37"/>
      <c r="Q60" s="37">
        <v>0</v>
      </c>
      <c r="R60" s="103"/>
      <c r="S60" s="37">
        <v>0</v>
      </c>
      <c r="T60" s="37"/>
      <c r="U60" s="37">
        <v>0</v>
      </c>
      <c r="V60" s="37"/>
      <c r="W60" s="37">
        <v>0</v>
      </c>
      <c r="X60" s="29"/>
      <c r="Y60" s="37">
        <f t="shared" si="4"/>
        <v>0</v>
      </c>
      <c r="Z60" s="37"/>
      <c r="AA60" s="37">
        <v>0</v>
      </c>
    </row>
    <row r="61" spans="2:27" ht="13.5" customHeight="1">
      <c r="B61" s="29" t="s">
        <v>158</v>
      </c>
      <c r="C61" s="29"/>
      <c r="D61" s="37"/>
      <c r="E61" s="37">
        <v>0</v>
      </c>
      <c r="F61" s="37"/>
      <c r="G61" s="37">
        <v>0</v>
      </c>
      <c r="H61" s="28"/>
      <c r="I61" s="37">
        <v>0</v>
      </c>
      <c r="J61" s="37"/>
      <c r="K61" s="37">
        <v>0</v>
      </c>
      <c r="L61" s="37"/>
      <c r="M61" s="37">
        <v>0</v>
      </c>
      <c r="N61" s="37"/>
      <c r="O61" s="37">
        <v>0</v>
      </c>
      <c r="P61" s="37"/>
      <c r="Q61" s="37">
        <v>0</v>
      </c>
      <c r="R61" s="103"/>
      <c r="S61" s="37">
        <v>0</v>
      </c>
      <c r="T61" s="37"/>
      <c r="U61" s="37">
        <v>0</v>
      </c>
      <c r="V61" s="37"/>
      <c r="W61" s="37">
        <v>0</v>
      </c>
      <c r="X61" s="29"/>
      <c r="Y61" s="37">
        <f t="shared" si="4"/>
        <v>0</v>
      </c>
      <c r="Z61" s="37"/>
      <c r="AA61" s="37">
        <v>0</v>
      </c>
    </row>
    <row r="62" spans="2:27" ht="13.5" customHeight="1">
      <c r="B62" s="29" t="s">
        <v>159</v>
      </c>
      <c r="C62" s="29"/>
      <c r="D62" s="37"/>
      <c r="E62" s="37">
        <v>64</v>
      </c>
      <c r="F62" s="37"/>
      <c r="G62" s="37">
        <v>3</v>
      </c>
      <c r="H62" s="28"/>
      <c r="I62" s="37">
        <v>67</v>
      </c>
      <c r="J62" s="37"/>
      <c r="K62" s="37">
        <v>0</v>
      </c>
      <c r="L62" s="37"/>
      <c r="M62" s="37">
        <v>3667</v>
      </c>
      <c r="N62" s="37"/>
      <c r="O62" s="37">
        <v>0</v>
      </c>
      <c r="P62" s="37"/>
      <c r="Q62" s="37">
        <v>1449</v>
      </c>
      <c r="R62" s="103"/>
      <c r="S62" s="37">
        <v>3</v>
      </c>
      <c r="T62" s="37"/>
      <c r="U62" s="37">
        <v>0</v>
      </c>
      <c r="V62" s="37"/>
      <c r="W62" s="37">
        <v>0</v>
      </c>
      <c r="X62" s="29"/>
      <c r="Y62" s="37">
        <f t="shared" si="4"/>
        <v>5253</v>
      </c>
      <c r="Z62" s="37"/>
      <c r="AA62" s="37">
        <v>155</v>
      </c>
    </row>
    <row r="63" spans="2:27" ht="13.5" customHeight="1">
      <c r="B63" s="29" t="s">
        <v>160</v>
      </c>
      <c r="C63" s="29"/>
      <c r="D63" s="37"/>
      <c r="E63" s="37">
        <v>0</v>
      </c>
      <c r="F63" s="37"/>
      <c r="G63" s="37">
        <v>0</v>
      </c>
      <c r="H63" s="28"/>
      <c r="I63" s="37">
        <v>0</v>
      </c>
      <c r="J63" s="37"/>
      <c r="K63" s="37">
        <v>0</v>
      </c>
      <c r="L63" s="37"/>
      <c r="M63" s="37">
        <v>0</v>
      </c>
      <c r="N63" s="37"/>
      <c r="O63" s="37">
        <v>0</v>
      </c>
      <c r="P63" s="37"/>
      <c r="Q63" s="37">
        <v>0</v>
      </c>
      <c r="R63" s="37"/>
      <c r="S63" s="37">
        <v>0</v>
      </c>
      <c r="T63" s="37"/>
      <c r="U63" s="37">
        <v>0</v>
      </c>
      <c r="V63" s="37"/>
      <c r="W63" s="37">
        <v>0</v>
      </c>
      <c r="X63" s="29"/>
      <c r="Y63" s="37">
        <f t="shared" si="4"/>
        <v>0</v>
      </c>
      <c r="Z63" s="37"/>
      <c r="AA63" s="37">
        <v>0</v>
      </c>
    </row>
    <row r="64" spans="2:27" ht="13.5" customHeight="1">
      <c r="B64" s="29" t="s">
        <v>161</v>
      </c>
      <c r="C64" s="29"/>
      <c r="D64" s="37"/>
      <c r="E64" s="37">
        <v>0</v>
      </c>
      <c r="F64" s="37"/>
      <c r="G64" s="37">
        <v>0</v>
      </c>
      <c r="H64" s="28"/>
      <c r="I64" s="37">
        <v>0</v>
      </c>
      <c r="J64" s="37"/>
      <c r="K64" s="37">
        <v>0</v>
      </c>
      <c r="L64" s="37"/>
      <c r="M64" s="37">
        <v>0</v>
      </c>
      <c r="N64" s="37"/>
      <c r="O64" s="37">
        <v>0</v>
      </c>
      <c r="P64" s="37"/>
      <c r="Q64" s="37">
        <v>0</v>
      </c>
      <c r="R64" s="37"/>
      <c r="S64" s="37">
        <v>0</v>
      </c>
      <c r="T64" s="37"/>
      <c r="U64" s="37">
        <v>0</v>
      </c>
      <c r="V64" s="37"/>
      <c r="W64" s="37">
        <v>0</v>
      </c>
      <c r="X64" s="29"/>
      <c r="Y64" s="37">
        <f t="shared" si="4"/>
        <v>0</v>
      </c>
      <c r="Z64" s="37"/>
      <c r="AA64" s="37">
        <v>0</v>
      </c>
    </row>
    <row r="65" spans="2:27" ht="13.5" customHeight="1">
      <c r="B65" s="29" t="s">
        <v>162</v>
      </c>
      <c r="C65" s="29"/>
      <c r="D65" s="37"/>
      <c r="E65" s="37">
        <v>367</v>
      </c>
      <c r="F65" s="37"/>
      <c r="G65" s="37">
        <v>68</v>
      </c>
      <c r="H65" s="28"/>
      <c r="I65" s="37">
        <v>736</v>
      </c>
      <c r="J65" s="37"/>
      <c r="K65" s="37">
        <v>4</v>
      </c>
      <c r="L65" s="37"/>
      <c r="M65" s="37">
        <v>0</v>
      </c>
      <c r="N65" s="37"/>
      <c r="O65" s="37">
        <v>0</v>
      </c>
      <c r="P65" s="37"/>
      <c r="Q65" s="37">
        <v>398</v>
      </c>
      <c r="R65" s="37"/>
      <c r="S65" s="37">
        <v>2</v>
      </c>
      <c r="T65" s="37"/>
      <c r="U65" s="37">
        <v>0</v>
      </c>
      <c r="V65" s="37"/>
      <c r="W65" s="37">
        <v>0</v>
      </c>
      <c r="X65" s="29"/>
      <c r="Y65" s="37">
        <f t="shared" si="4"/>
        <v>1575</v>
      </c>
      <c r="Z65" s="37"/>
      <c r="AA65" s="37">
        <v>1588</v>
      </c>
    </row>
    <row r="66" spans="2:27" ht="13.5" customHeight="1">
      <c r="B66" s="29" t="s">
        <v>163</v>
      </c>
      <c r="C66" s="29"/>
      <c r="D66" s="37"/>
      <c r="E66" s="37">
        <v>0</v>
      </c>
      <c r="F66" s="37"/>
      <c r="G66" s="37">
        <v>0</v>
      </c>
      <c r="H66" s="28"/>
      <c r="I66" s="37">
        <v>0</v>
      </c>
      <c r="J66" s="37"/>
      <c r="K66" s="37">
        <v>0</v>
      </c>
      <c r="L66" s="37"/>
      <c r="M66" s="37">
        <v>0</v>
      </c>
      <c r="N66" s="37"/>
      <c r="O66" s="37">
        <v>0</v>
      </c>
      <c r="P66" s="37"/>
      <c r="Q66" s="37">
        <v>0</v>
      </c>
      <c r="R66" s="37"/>
      <c r="S66" s="37">
        <v>0</v>
      </c>
      <c r="T66" s="37"/>
      <c r="U66" s="37">
        <v>0</v>
      </c>
      <c r="V66" s="37"/>
      <c r="W66" s="37">
        <v>0</v>
      </c>
      <c r="X66" s="29"/>
      <c r="Y66" s="37">
        <f t="shared" si="4"/>
        <v>0</v>
      </c>
      <c r="Z66" s="37"/>
      <c r="AA66" s="37">
        <v>0</v>
      </c>
    </row>
    <row r="67" spans="2:27" ht="13.5" customHeight="1">
      <c r="B67" s="29" t="s">
        <v>164</v>
      </c>
      <c r="C67" s="29"/>
      <c r="D67" s="37"/>
      <c r="E67" s="37">
        <v>4</v>
      </c>
      <c r="F67" s="37"/>
      <c r="G67" s="37">
        <v>1</v>
      </c>
      <c r="H67" s="28"/>
      <c r="I67" s="37">
        <v>3</v>
      </c>
      <c r="J67" s="37"/>
      <c r="K67" s="37">
        <v>0</v>
      </c>
      <c r="L67" s="37"/>
      <c r="M67" s="37">
        <v>0</v>
      </c>
      <c r="N67" s="37"/>
      <c r="O67" s="37">
        <v>0</v>
      </c>
      <c r="P67" s="37"/>
      <c r="Q67" s="37">
        <v>0</v>
      </c>
      <c r="R67" s="37"/>
      <c r="S67" s="37">
        <v>0</v>
      </c>
      <c r="T67" s="37"/>
      <c r="U67" s="37">
        <v>0</v>
      </c>
      <c r="V67" s="37"/>
      <c r="W67" s="37">
        <v>0</v>
      </c>
      <c r="X67" s="29"/>
      <c r="Y67" s="37">
        <f t="shared" si="4"/>
        <v>8</v>
      </c>
      <c r="Z67" s="37"/>
      <c r="AA67" s="37">
        <v>12</v>
      </c>
    </row>
    <row r="68" spans="1:28" s="5" customFormat="1" ht="13.5" customHeight="1">
      <c r="A68" s="2"/>
      <c r="B68" s="33" t="s">
        <v>165</v>
      </c>
      <c r="C68" s="33"/>
      <c r="D68" s="39"/>
      <c r="E68" s="37">
        <v>734</v>
      </c>
      <c r="F68" s="37"/>
      <c r="G68" s="37">
        <v>210</v>
      </c>
      <c r="H68" s="28"/>
      <c r="I68" s="37">
        <v>1850</v>
      </c>
      <c r="J68" s="37"/>
      <c r="K68" s="37">
        <v>14</v>
      </c>
      <c r="L68" s="37"/>
      <c r="M68" s="37">
        <v>0</v>
      </c>
      <c r="N68" s="37"/>
      <c r="O68" s="37">
        <v>0</v>
      </c>
      <c r="P68" s="37"/>
      <c r="Q68" s="37">
        <v>143227</v>
      </c>
      <c r="R68" s="37"/>
      <c r="S68" s="37">
        <v>14</v>
      </c>
      <c r="T68" s="37"/>
      <c r="U68" s="37">
        <v>1</v>
      </c>
      <c r="V68" s="37"/>
      <c r="W68" s="37">
        <v>0</v>
      </c>
      <c r="X68" s="33"/>
      <c r="Y68" s="37">
        <f t="shared" si="4"/>
        <v>146050</v>
      </c>
      <c r="Z68" s="37"/>
      <c r="AA68" s="37">
        <v>2974</v>
      </c>
      <c r="AB68" s="2"/>
    </row>
    <row r="69" spans="1:28" s="5" customFormat="1" ht="13.5" customHeight="1">
      <c r="A69" s="2"/>
      <c r="B69" s="33"/>
      <c r="C69" s="33"/>
      <c r="D69" s="39"/>
      <c r="E69" s="39"/>
      <c r="F69" s="39"/>
      <c r="G69" s="39"/>
      <c r="H69" s="36"/>
      <c r="I69" s="39"/>
      <c r="J69" s="39"/>
      <c r="K69" s="39"/>
      <c r="L69" s="39"/>
      <c r="M69" s="39"/>
      <c r="N69" s="39"/>
      <c r="O69" s="39"/>
      <c r="P69" s="39"/>
      <c r="Q69" s="39"/>
      <c r="R69" s="39"/>
      <c r="S69" s="39"/>
      <c r="T69" s="39"/>
      <c r="U69" s="39"/>
      <c r="V69" s="39"/>
      <c r="W69" s="39"/>
      <c r="X69" s="33"/>
      <c r="Y69" s="39"/>
      <c r="Z69" s="39"/>
      <c r="AA69" s="39"/>
      <c r="AB69" s="2"/>
    </row>
    <row r="70" spans="2:28" s="3" customFormat="1" ht="12" customHeight="1">
      <c r="B70" s="99"/>
      <c r="AB70" s="2"/>
    </row>
    <row r="71" ht="11.25">
      <c r="B71" s="100">
        <f>IF('Table 1'!$B$100="(P)","(P)  Estimación provisional","")</f>
      </c>
    </row>
    <row r="72" ht="11.25">
      <c r="B72" s="245" t="s">
        <v>196</v>
      </c>
    </row>
    <row r="73" ht="12"/>
    <row r="74" ht="12"/>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sheetData>
  <sheetProtection/>
  <mergeCells count="1">
    <mergeCell ref="B8:C8"/>
  </mergeCells>
  <conditionalFormatting sqref="AE11:AE20 AC11:AC20 W11:W20 AA11:AA20 M11:M20 E11:E20 G11:G20 I11:I20 K11:K20">
    <cfRule type="cellIs" priority="26" dxfId="25" operator="notEqual" stopIfTrue="1">
      <formula>E23+E35+E47+E59</formula>
    </cfRule>
  </conditionalFormatting>
  <conditionalFormatting sqref="K10 M10 O10 Q10 S10 U10 AA10 Y10 AE10 W10">
    <cfRule type="cellIs" priority="27" dxfId="25" operator="notEqual" stopIfTrue="1">
      <formula>SUM(K11:K20)</formula>
    </cfRule>
  </conditionalFormatting>
  <conditionalFormatting sqref="I10 E10 G10 AC10">
    <cfRule type="cellIs" priority="28" dxfId="25" operator="notEqual" stopIfTrue="1">
      <formula>SUM(E11:E20)</formula>
    </cfRule>
  </conditionalFormatting>
  <conditionalFormatting sqref="AA10">
    <cfRule type="cellIs" priority="29" dxfId="25" operator="notEqual" stopIfTrue="1">
      <formula>SUM(AA11:AA20)</formula>
    </cfRule>
  </conditionalFormatting>
  <conditionalFormatting sqref="AA10">
    <cfRule type="cellIs" priority="30" dxfId="25" operator="notEqual" stopIfTrue="1">
      <formula>SUM(AA11:AA20)</formula>
    </cfRule>
  </conditionalFormatting>
  <conditionalFormatting sqref="AB16">
    <cfRule type="cellIs" priority="25" dxfId="0" operator="notEqual" stopIfTrue="1">
      <formula>SUM(AB17:AB27)</formula>
    </cfRule>
  </conditionalFormatting>
  <conditionalFormatting sqref="AB34">
    <cfRule type="cellIs" priority="24" dxfId="0" operator="notEqual" stopIfTrue="1">
      <formula>AB35+AB39</formula>
    </cfRule>
  </conditionalFormatting>
  <conditionalFormatting sqref="AB35">
    <cfRule type="cellIs" priority="23" dxfId="0" operator="notEqual" stopIfTrue="1">
      <formula>AB36+AB37</formula>
    </cfRule>
  </conditionalFormatting>
  <conditionalFormatting sqref="AB39">
    <cfRule type="cellIs" priority="22" dxfId="0" operator="notEqual" stopIfTrue="1">
      <formula>SUM(AB40:AB43)</formula>
    </cfRule>
  </conditionalFormatting>
  <conditionalFormatting sqref="AB28">
    <cfRule type="cellIs" priority="21" dxfId="0" operator="notEqual" stopIfTrue="1">
      <formula>SUM(AB29:AB33)</formula>
    </cfRule>
  </conditionalFormatting>
  <conditionalFormatting sqref="AB9">
    <cfRule type="cellIs" priority="20" dxfId="0" operator="notEqual" stopIfTrue="1">
      <formula>AB10+AB28</formula>
    </cfRule>
  </conditionalFormatting>
  <conditionalFormatting sqref="AB16">
    <cfRule type="cellIs" priority="19" dxfId="0" operator="notEqual" stopIfTrue="1">
      <formula>SUM(AB17:AB27)</formula>
    </cfRule>
  </conditionalFormatting>
  <conditionalFormatting sqref="AB35">
    <cfRule type="cellIs" priority="18" dxfId="0" operator="notEqual" stopIfTrue="1">
      <formula>AB36+AB37</formula>
    </cfRule>
  </conditionalFormatting>
  <conditionalFormatting sqref="AB9">
    <cfRule type="cellIs" priority="17" dxfId="0" operator="notEqual" stopIfTrue="1">
      <formula>AB10+AB28</formula>
    </cfRule>
  </conditionalFormatting>
  <conditionalFormatting sqref="AB10">
    <cfRule type="cellIs" priority="16" dxfId="0" operator="notEqual" stopIfTrue="1">
      <formula>AB11+AB12+AB16</formula>
    </cfRule>
  </conditionalFormatting>
  <conditionalFormatting sqref="AB16">
    <cfRule type="cellIs" priority="15" dxfId="0" operator="notEqual" stopIfTrue="1">
      <formula>SUM(AB17:AB27)</formula>
    </cfRule>
  </conditionalFormatting>
  <conditionalFormatting sqref="AB34">
    <cfRule type="cellIs" priority="14" dxfId="0" operator="notEqual" stopIfTrue="1">
      <formula>AB35+AB39</formula>
    </cfRule>
  </conditionalFormatting>
  <conditionalFormatting sqref="AB35">
    <cfRule type="cellIs" priority="13" dxfId="0" operator="notEqual" stopIfTrue="1">
      <formula>AB36+AB37</formula>
    </cfRule>
  </conditionalFormatting>
  <conditionalFormatting sqref="AB39">
    <cfRule type="cellIs" priority="12" dxfId="0" operator="notEqual" stopIfTrue="1">
      <formula>SUM(AB40:AB43)</formula>
    </cfRule>
  </conditionalFormatting>
  <conditionalFormatting sqref="AB28">
    <cfRule type="cellIs" priority="11"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2" dxfId="0" operator="notEqual" stopIfTrue="1">
      <formula>SUM(AB17:AB27)</formula>
    </cfRule>
  </conditionalFormatting>
  <conditionalFormatting sqref="AB50:AB51">
    <cfRule type="cellIs" priority="1" dxfId="0" operator="notEqual" stopIfTrue="1">
      <formula>AB9+AB34+AB44</formula>
    </cfRule>
  </conditionalFormatting>
  <printOptions/>
  <pageMargins left="0.75" right="0.75" top="1" bottom="1" header="0" footer="0"/>
  <pageSetup fitToHeight="1" fitToWidth="1" horizontalDpi="300" verticalDpi="300" orientation="landscape" paperSize="9" scale="50" r:id="rId2"/>
  <headerFooter alignWithMargins="0">
    <oddFooter>&amp;RINE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AB59"/>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46" customWidth="1"/>
    <col min="2" max="2" width="5.7109375" style="51" customWidth="1"/>
    <col min="3" max="3" width="57.7109375" style="52" customWidth="1"/>
    <col min="4" max="4" width="0.5625" style="46"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42578125" style="20" customWidth="1"/>
    <col min="25" max="25" width="8.140625" style="2" customWidth="1"/>
    <col min="26" max="26" width="0.42578125" style="20" customWidth="1"/>
    <col min="27" max="27" width="8.140625" style="2" customWidth="1"/>
    <col min="28" max="28" width="2.57421875" style="2" customWidth="1"/>
    <col min="29" max="16384" width="0" style="46" hidden="1" customWidth="1"/>
  </cols>
  <sheetData>
    <row r="1" ht="12.75" customHeight="1"/>
    <row r="2" s="20" customFormat="1" ht="22.5" customHeight="1">
      <c r="B2" s="237" t="s">
        <v>2</v>
      </c>
    </row>
    <row r="3" s="20" customFormat="1" ht="18.75">
      <c r="B3" s="240" t="str">
        <f>'List of tables'!B5</f>
        <v>Annexe tables</v>
      </c>
    </row>
    <row r="4" s="20" customFormat="1" ht="18.75" customHeight="1">
      <c r="B4" s="1"/>
    </row>
    <row r="5" spans="2:27" s="20" customFormat="1" ht="19.5" customHeight="1">
      <c r="B5" s="11" t="str">
        <f>'List of tables'!B8&amp;" "&amp;'List of tables'!C8</f>
        <v>Table 2. Taxes received by general government (S.13)</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5" customHeight="1">
      <c r="B6" s="117" t="s">
        <v>178</v>
      </c>
      <c r="C6" s="11"/>
      <c r="D6" s="11"/>
      <c r="E6" s="11"/>
      <c r="F6" s="11"/>
      <c r="G6" s="11"/>
      <c r="H6" s="11"/>
      <c r="I6" s="11"/>
      <c r="J6" s="11"/>
      <c r="K6" s="11"/>
      <c r="L6" s="11"/>
      <c r="M6" s="11"/>
      <c r="N6" s="11"/>
      <c r="O6" s="11"/>
      <c r="P6" s="11"/>
      <c r="Q6" s="11"/>
      <c r="R6" s="11"/>
      <c r="S6" s="11"/>
      <c r="T6" s="11"/>
      <c r="U6" s="11"/>
      <c r="V6" s="11"/>
      <c r="W6" s="11"/>
      <c r="X6" s="11"/>
      <c r="Y6" s="11"/>
      <c r="Z6" s="11"/>
      <c r="AA6" s="11"/>
    </row>
    <row r="7" spans="2:27" s="21" customFormat="1" ht="15.75" customHeight="1">
      <c r="B7" s="23"/>
      <c r="C7" s="23"/>
      <c r="D7" s="12"/>
      <c r="E7" s="23" t="s">
        <v>191</v>
      </c>
      <c r="F7" s="8"/>
      <c r="G7" s="23" t="s">
        <v>190</v>
      </c>
      <c r="H7" s="8"/>
      <c r="I7" s="23" t="s">
        <v>189</v>
      </c>
      <c r="J7" s="8"/>
      <c r="K7" s="23" t="s">
        <v>188</v>
      </c>
      <c r="L7" s="8"/>
      <c r="M7" s="23" t="s">
        <v>187</v>
      </c>
      <c r="N7" s="8"/>
      <c r="O7" s="23" t="s">
        <v>186</v>
      </c>
      <c r="P7" s="8"/>
      <c r="Q7" s="23" t="s">
        <v>185</v>
      </c>
      <c r="R7" s="8"/>
      <c r="S7" s="23" t="s">
        <v>184</v>
      </c>
      <c r="T7" s="8"/>
      <c r="U7" s="23" t="s">
        <v>183</v>
      </c>
      <c r="V7" s="8"/>
      <c r="W7" s="23" t="s">
        <v>192</v>
      </c>
      <c r="X7" s="20"/>
      <c r="Y7" s="23" t="s">
        <v>193</v>
      </c>
      <c r="Z7" s="20"/>
      <c r="AA7" s="23" t="s">
        <v>194</v>
      </c>
    </row>
    <row r="8" s="20" customFormat="1" ht="6" customHeight="1">
      <c r="AB8" s="21"/>
    </row>
    <row r="9" spans="2:28" ht="13.5" customHeight="1">
      <c r="B9" s="137" t="s">
        <v>69</v>
      </c>
      <c r="C9" s="138"/>
      <c r="D9" s="139"/>
      <c r="E9" s="140">
        <v>71860</v>
      </c>
      <c r="F9" s="20"/>
      <c r="G9" s="140">
        <v>75461</v>
      </c>
      <c r="H9" s="20"/>
      <c r="I9" s="140">
        <v>81616</v>
      </c>
      <c r="J9" s="20"/>
      <c r="K9" s="140">
        <v>89762</v>
      </c>
      <c r="L9" s="20"/>
      <c r="M9" s="140">
        <v>100336</v>
      </c>
      <c r="N9" s="20"/>
      <c r="O9" s="140">
        <v>112713</v>
      </c>
      <c r="P9" s="20"/>
      <c r="Q9" s="140">
        <v>123097</v>
      </c>
      <c r="R9" s="20"/>
      <c r="S9" s="140">
        <v>122005</v>
      </c>
      <c r="T9" s="20"/>
      <c r="U9" s="140">
        <v>106571</v>
      </c>
      <c r="V9" s="20"/>
      <c r="W9" s="140">
        <v>92355</v>
      </c>
      <c r="Y9" s="140">
        <v>109873</v>
      </c>
      <c r="AA9" s="140">
        <v>104956</v>
      </c>
      <c r="AB9" s="45"/>
    </row>
    <row r="10" spans="2:27" ht="13.5" customHeight="1">
      <c r="B10" s="141" t="s">
        <v>70</v>
      </c>
      <c r="C10" s="142"/>
      <c r="D10" s="43"/>
      <c r="E10" s="143">
        <v>64228</v>
      </c>
      <c r="F10" s="20"/>
      <c r="G10" s="143">
        <v>67298</v>
      </c>
      <c r="H10" s="20"/>
      <c r="I10" s="143">
        <v>73043</v>
      </c>
      <c r="J10" s="20"/>
      <c r="K10" s="143">
        <v>81342</v>
      </c>
      <c r="L10" s="20"/>
      <c r="M10" s="143">
        <v>91246</v>
      </c>
      <c r="N10" s="20"/>
      <c r="O10" s="143">
        <v>102631</v>
      </c>
      <c r="P10" s="20"/>
      <c r="Q10" s="143">
        <v>111994</v>
      </c>
      <c r="R10" s="20"/>
      <c r="S10" s="143">
        <v>110336</v>
      </c>
      <c r="T10" s="20"/>
      <c r="U10" s="143">
        <v>94212</v>
      </c>
      <c r="V10" s="20"/>
      <c r="W10" s="143">
        <v>78820</v>
      </c>
      <c r="Y10" s="143">
        <v>95219</v>
      </c>
      <c r="AA10" s="143">
        <v>89510</v>
      </c>
    </row>
    <row r="11" spans="2:27" ht="12" customHeight="1">
      <c r="B11" s="55" t="s">
        <v>71</v>
      </c>
      <c r="C11" s="56"/>
      <c r="D11" s="139"/>
      <c r="E11" s="107">
        <v>36314</v>
      </c>
      <c r="F11" s="20"/>
      <c r="G11" s="107">
        <v>38190</v>
      </c>
      <c r="H11" s="20"/>
      <c r="I11" s="107">
        <v>40751</v>
      </c>
      <c r="J11" s="20"/>
      <c r="K11" s="107">
        <v>45007</v>
      </c>
      <c r="L11" s="20"/>
      <c r="M11" s="107">
        <v>50647</v>
      </c>
      <c r="N11" s="20"/>
      <c r="O11" s="107">
        <v>57614</v>
      </c>
      <c r="P11" s="20"/>
      <c r="Q11" s="107">
        <v>62683</v>
      </c>
      <c r="R11" s="20"/>
      <c r="S11" s="107">
        <v>61261</v>
      </c>
      <c r="T11" s="20"/>
      <c r="U11" s="107">
        <v>53851</v>
      </c>
      <c r="V11" s="20"/>
      <c r="W11" s="107">
        <v>41878</v>
      </c>
      <c r="Y11" s="107">
        <v>58041</v>
      </c>
      <c r="AA11" s="107">
        <v>55412</v>
      </c>
    </row>
    <row r="12" spans="2:27" ht="12" customHeight="1">
      <c r="B12" s="55" t="s">
        <v>72</v>
      </c>
      <c r="C12" s="56"/>
      <c r="D12" s="139"/>
      <c r="E12" s="36">
        <v>103</v>
      </c>
      <c r="F12" s="20"/>
      <c r="G12" s="36">
        <v>102</v>
      </c>
      <c r="H12" s="20"/>
      <c r="I12" s="36">
        <v>113</v>
      </c>
      <c r="J12" s="20"/>
      <c r="K12" s="36">
        <v>129</v>
      </c>
      <c r="L12" s="20"/>
      <c r="M12" s="36">
        <v>127</v>
      </c>
      <c r="N12" s="20"/>
      <c r="O12" s="36">
        <v>130</v>
      </c>
      <c r="P12" s="20"/>
      <c r="Q12" s="36">
        <v>150</v>
      </c>
      <c r="R12" s="20"/>
      <c r="S12" s="36">
        <v>145</v>
      </c>
      <c r="T12" s="20">
        <f>SUM(T13:T15)</f>
        <v>0</v>
      </c>
      <c r="U12" s="36">
        <v>140</v>
      </c>
      <c r="V12" s="20">
        <f>SUM(V13:V15)</f>
        <v>0</v>
      </c>
      <c r="W12" s="36">
        <v>120</v>
      </c>
      <c r="Y12" s="36">
        <v>131</v>
      </c>
      <c r="AA12" s="36">
        <v>139</v>
      </c>
    </row>
    <row r="13" spans="2:27" ht="10.5" customHeight="1">
      <c r="B13" s="58" t="s">
        <v>73</v>
      </c>
      <c r="C13" s="59"/>
      <c r="D13" s="144"/>
      <c r="E13" s="84">
        <v>33</v>
      </c>
      <c r="F13" s="20"/>
      <c r="G13" s="84">
        <v>31</v>
      </c>
      <c r="H13" s="20"/>
      <c r="I13" s="84">
        <v>45</v>
      </c>
      <c r="J13" s="20"/>
      <c r="K13" s="84">
        <v>63</v>
      </c>
      <c r="L13" s="20"/>
      <c r="M13" s="84">
        <v>52</v>
      </c>
      <c r="N13" s="20"/>
      <c r="O13" s="84">
        <v>49</v>
      </c>
      <c r="P13" s="20"/>
      <c r="Q13" s="84">
        <v>50</v>
      </c>
      <c r="R13" s="20"/>
      <c r="S13" s="84">
        <v>51</v>
      </c>
      <c r="T13" s="20"/>
      <c r="U13" s="84">
        <v>52</v>
      </c>
      <c r="V13" s="20"/>
      <c r="W13" s="84">
        <v>36</v>
      </c>
      <c r="Y13" s="84">
        <v>44</v>
      </c>
      <c r="AA13" s="84">
        <v>48</v>
      </c>
    </row>
    <row r="14" spans="2:27" ht="10.5" customHeight="1">
      <c r="B14" s="58" t="s">
        <v>74</v>
      </c>
      <c r="C14" s="59"/>
      <c r="D14" s="144"/>
      <c r="E14" s="84">
        <v>41</v>
      </c>
      <c r="F14" s="20"/>
      <c r="G14" s="84">
        <v>39</v>
      </c>
      <c r="H14" s="20"/>
      <c r="I14" s="84">
        <v>39</v>
      </c>
      <c r="J14" s="20"/>
      <c r="K14" s="84">
        <v>39</v>
      </c>
      <c r="L14" s="20"/>
      <c r="M14" s="84">
        <v>37</v>
      </c>
      <c r="N14" s="20"/>
      <c r="O14" s="84">
        <v>37</v>
      </c>
      <c r="P14" s="20"/>
      <c r="Q14" s="84">
        <v>48</v>
      </c>
      <c r="R14" s="20"/>
      <c r="S14" s="84">
        <v>42</v>
      </c>
      <c r="T14" s="20"/>
      <c r="U14" s="84">
        <v>40</v>
      </c>
      <c r="V14" s="20"/>
      <c r="W14" s="84">
        <v>39</v>
      </c>
      <c r="Y14" s="84">
        <v>40</v>
      </c>
      <c r="AA14" s="84">
        <v>46</v>
      </c>
    </row>
    <row r="15" spans="2:27" ht="10.5" customHeight="1">
      <c r="B15" s="58" t="s">
        <v>75</v>
      </c>
      <c r="C15" s="59"/>
      <c r="D15" s="144"/>
      <c r="E15" s="84">
        <v>29</v>
      </c>
      <c r="F15" s="20"/>
      <c r="G15" s="84">
        <v>32</v>
      </c>
      <c r="H15" s="20"/>
      <c r="I15" s="84">
        <v>29</v>
      </c>
      <c r="J15" s="20"/>
      <c r="K15" s="84">
        <v>27</v>
      </c>
      <c r="L15" s="20"/>
      <c r="M15" s="84">
        <v>38</v>
      </c>
      <c r="N15" s="20"/>
      <c r="O15" s="84">
        <v>44</v>
      </c>
      <c r="P15" s="20"/>
      <c r="Q15" s="84">
        <v>52</v>
      </c>
      <c r="R15" s="20"/>
      <c r="S15" s="84">
        <v>52</v>
      </c>
      <c r="T15" s="20"/>
      <c r="U15" s="84">
        <v>48</v>
      </c>
      <c r="V15" s="20"/>
      <c r="W15" s="84">
        <v>45</v>
      </c>
      <c r="Y15" s="84">
        <v>47</v>
      </c>
      <c r="AA15" s="84">
        <v>45</v>
      </c>
    </row>
    <row r="16" spans="2:28" s="47" customFormat="1" ht="12.75">
      <c r="B16" s="53" t="s">
        <v>76</v>
      </c>
      <c r="C16" s="64"/>
      <c r="D16" s="145"/>
      <c r="E16" s="36">
        <v>27811</v>
      </c>
      <c r="F16" s="20"/>
      <c r="G16" s="36">
        <v>29006</v>
      </c>
      <c r="H16" s="20"/>
      <c r="I16" s="36">
        <v>32179</v>
      </c>
      <c r="J16" s="20"/>
      <c r="K16" s="36">
        <v>36206</v>
      </c>
      <c r="L16" s="20"/>
      <c r="M16" s="36">
        <v>40472</v>
      </c>
      <c r="N16" s="20"/>
      <c r="O16" s="36">
        <v>44887</v>
      </c>
      <c r="P16" s="20"/>
      <c r="Q16" s="36">
        <v>49161</v>
      </c>
      <c r="R16" s="20"/>
      <c r="S16" s="36">
        <v>48930</v>
      </c>
      <c r="T16" s="20"/>
      <c r="U16" s="36">
        <v>40221</v>
      </c>
      <c r="V16" s="20"/>
      <c r="W16" s="36">
        <v>36822</v>
      </c>
      <c r="X16" s="20"/>
      <c r="Y16" s="36">
        <v>37047</v>
      </c>
      <c r="Z16" s="20"/>
      <c r="AA16" s="36">
        <v>33959</v>
      </c>
      <c r="AB16" s="2"/>
    </row>
    <row r="17" spans="2:27" ht="12" customHeight="1">
      <c r="B17" s="58" t="s">
        <v>77</v>
      </c>
      <c r="C17" s="59"/>
      <c r="D17" s="144"/>
      <c r="E17" s="60">
        <v>6140</v>
      </c>
      <c r="F17" s="20"/>
      <c r="G17" s="60">
        <v>6581</v>
      </c>
      <c r="H17" s="20"/>
      <c r="I17" s="60">
        <v>8150</v>
      </c>
      <c r="J17" s="20"/>
      <c r="K17" s="60">
        <v>10478</v>
      </c>
      <c r="L17" s="20"/>
      <c r="M17" s="60">
        <v>13132</v>
      </c>
      <c r="N17" s="20"/>
      <c r="O17" s="60">
        <v>16113</v>
      </c>
      <c r="P17" s="20"/>
      <c r="Q17" s="60">
        <v>18958</v>
      </c>
      <c r="R17" s="20"/>
      <c r="S17" s="60">
        <v>17399</v>
      </c>
      <c r="T17" s="20"/>
      <c r="U17" s="60">
        <v>10344</v>
      </c>
      <c r="V17" s="20"/>
      <c r="W17" s="60">
        <v>8483</v>
      </c>
      <c r="Y17" s="60">
        <v>8228</v>
      </c>
      <c r="AA17" s="60">
        <v>6574</v>
      </c>
    </row>
    <row r="18" spans="2:27" ht="12" customHeight="1">
      <c r="B18" s="58" t="s">
        <v>78</v>
      </c>
      <c r="C18" s="59"/>
      <c r="D18" s="144"/>
      <c r="E18" s="108">
        <v>16246</v>
      </c>
      <c r="F18" s="20"/>
      <c r="G18" s="108">
        <v>16709</v>
      </c>
      <c r="H18" s="20"/>
      <c r="I18" s="108">
        <v>17510</v>
      </c>
      <c r="J18" s="20"/>
      <c r="K18" s="108">
        <v>18280</v>
      </c>
      <c r="L18" s="20"/>
      <c r="M18" s="108">
        <v>19157</v>
      </c>
      <c r="N18" s="20"/>
      <c r="O18" s="108">
        <v>19708</v>
      </c>
      <c r="P18" s="20"/>
      <c r="Q18" s="108">
        <v>20320</v>
      </c>
      <c r="R18" s="20"/>
      <c r="S18" s="108">
        <v>21550</v>
      </c>
      <c r="T18" s="20"/>
      <c r="U18" s="108">
        <v>21351</v>
      </c>
      <c r="V18" s="20"/>
      <c r="W18" s="108">
        <v>21169</v>
      </c>
      <c r="Y18" s="108">
        <v>21617</v>
      </c>
      <c r="AA18" s="108">
        <v>20621</v>
      </c>
    </row>
    <row r="19" spans="2:27" ht="12" customHeight="1">
      <c r="B19" s="58" t="s">
        <v>79</v>
      </c>
      <c r="C19" s="59"/>
      <c r="D19" s="144"/>
      <c r="E19" s="60">
        <v>1323</v>
      </c>
      <c r="F19" s="20"/>
      <c r="G19" s="60">
        <v>1352</v>
      </c>
      <c r="H19" s="20"/>
      <c r="I19" s="60">
        <v>1298</v>
      </c>
      <c r="J19" s="20"/>
      <c r="K19" s="60">
        <v>1405</v>
      </c>
      <c r="L19" s="20"/>
      <c r="M19" s="60">
        <v>1596</v>
      </c>
      <c r="N19" s="20"/>
      <c r="O19" s="60">
        <v>1844</v>
      </c>
      <c r="P19" s="20"/>
      <c r="Q19" s="60">
        <v>2082</v>
      </c>
      <c r="R19" s="20"/>
      <c r="S19" s="60">
        <v>2159</v>
      </c>
      <c r="T19" s="20"/>
      <c r="U19" s="60">
        <v>1273</v>
      </c>
      <c r="V19" s="20"/>
      <c r="W19" s="60">
        <v>819</v>
      </c>
      <c r="Y19" s="60">
        <v>736</v>
      </c>
      <c r="AA19" s="60">
        <v>565</v>
      </c>
    </row>
    <row r="20" spans="2:27" ht="12" customHeight="1">
      <c r="B20" s="58" t="s">
        <v>80</v>
      </c>
      <c r="C20" s="59"/>
      <c r="D20" s="144"/>
      <c r="E20" s="60">
        <v>237</v>
      </c>
      <c r="F20" s="20"/>
      <c r="G20" s="60">
        <v>260</v>
      </c>
      <c r="H20" s="20"/>
      <c r="I20" s="60">
        <v>225</v>
      </c>
      <c r="J20" s="20"/>
      <c r="K20" s="60">
        <v>252</v>
      </c>
      <c r="L20" s="20"/>
      <c r="M20" s="60">
        <v>253</v>
      </c>
      <c r="N20" s="20"/>
      <c r="O20" s="60">
        <v>257</v>
      </c>
      <c r="P20" s="20"/>
      <c r="Q20" s="60">
        <v>260</v>
      </c>
      <c r="R20" s="20"/>
      <c r="S20" s="60">
        <v>263</v>
      </c>
      <c r="T20" s="20"/>
      <c r="U20" s="60">
        <v>263</v>
      </c>
      <c r="V20" s="20"/>
      <c r="W20" s="60">
        <v>227</v>
      </c>
      <c r="Y20" s="60">
        <v>220</v>
      </c>
      <c r="AA20" s="60">
        <v>216</v>
      </c>
    </row>
    <row r="21" spans="2:27" ht="12" customHeight="1">
      <c r="B21" s="58" t="s">
        <v>81</v>
      </c>
      <c r="C21" s="59"/>
      <c r="D21" s="144"/>
      <c r="E21" s="60">
        <v>0</v>
      </c>
      <c r="F21" s="20"/>
      <c r="G21" s="60">
        <v>0</v>
      </c>
      <c r="H21" s="20"/>
      <c r="I21" s="60">
        <v>589</v>
      </c>
      <c r="J21" s="20"/>
      <c r="K21" s="60">
        <v>901</v>
      </c>
      <c r="L21" s="20"/>
      <c r="M21" s="60">
        <v>993</v>
      </c>
      <c r="N21" s="20"/>
      <c r="O21" s="60">
        <v>1204</v>
      </c>
      <c r="P21" s="20"/>
      <c r="Q21" s="60">
        <v>1281</v>
      </c>
      <c r="R21" s="20"/>
      <c r="S21" s="60">
        <v>1356</v>
      </c>
      <c r="T21" s="20"/>
      <c r="U21" s="60">
        <v>1330</v>
      </c>
      <c r="V21" s="20"/>
      <c r="W21" s="60">
        <v>1232</v>
      </c>
      <c r="Y21" s="60">
        <v>1238</v>
      </c>
      <c r="AA21" s="60">
        <v>1315</v>
      </c>
    </row>
    <row r="22" spans="2:28" ht="10.5" customHeight="1">
      <c r="B22" s="65" t="s">
        <v>82</v>
      </c>
      <c r="C22" s="66"/>
      <c r="D22" s="146"/>
      <c r="E22" s="60">
        <v>849</v>
      </c>
      <c r="F22" s="20"/>
      <c r="G22" s="60">
        <v>943</v>
      </c>
      <c r="H22" s="20"/>
      <c r="I22" s="60">
        <v>1074</v>
      </c>
      <c r="J22" s="20"/>
      <c r="K22" s="60">
        <v>1202</v>
      </c>
      <c r="L22" s="20"/>
      <c r="M22" s="60">
        <v>1312</v>
      </c>
      <c r="N22" s="20"/>
      <c r="O22" s="60">
        <v>1404</v>
      </c>
      <c r="P22" s="20"/>
      <c r="Q22" s="60">
        <v>1478</v>
      </c>
      <c r="R22" s="20"/>
      <c r="S22" s="60">
        <v>1581</v>
      </c>
      <c r="T22" s="20"/>
      <c r="U22" s="60">
        <v>1608</v>
      </c>
      <c r="V22" s="20"/>
      <c r="W22" s="60">
        <v>1498</v>
      </c>
      <c r="Y22" s="60">
        <v>1530</v>
      </c>
      <c r="AA22" s="60">
        <v>1517</v>
      </c>
      <c r="AB22" s="45"/>
    </row>
    <row r="23" spans="2:27" ht="10.5" customHeight="1">
      <c r="B23" s="147" t="s">
        <v>83</v>
      </c>
      <c r="C23" s="148"/>
      <c r="D23" s="149"/>
      <c r="E23" s="150">
        <v>1699</v>
      </c>
      <c r="F23" s="151"/>
      <c r="G23" s="150">
        <v>1829</v>
      </c>
      <c r="H23" s="151"/>
      <c r="I23" s="150">
        <v>1900</v>
      </c>
      <c r="J23" s="151"/>
      <c r="K23" s="150">
        <v>1923</v>
      </c>
      <c r="L23" s="151"/>
      <c r="M23" s="150">
        <v>2018</v>
      </c>
      <c r="N23" s="151"/>
      <c r="O23" s="150">
        <v>2052</v>
      </c>
      <c r="P23" s="151"/>
      <c r="Q23" s="150">
        <v>2035</v>
      </c>
      <c r="R23" s="151"/>
      <c r="S23" s="150">
        <v>2062</v>
      </c>
      <c r="T23" s="151"/>
      <c r="U23" s="150">
        <v>1893</v>
      </c>
      <c r="V23" s="151"/>
      <c r="W23" s="150">
        <v>1747</v>
      </c>
      <c r="Y23" s="150">
        <v>1663</v>
      </c>
      <c r="AA23" s="150">
        <v>1490</v>
      </c>
    </row>
    <row r="24" spans="2:27" ht="10.5" customHeight="1">
      <c r="B24" s="147" t="s">
        <v>84</v>
      </c>
      <c r="C24" s="148"/>
      <c r="D24" s="149"/>
      <c r="E24" s="150">
        <v>1117</v>
      </c>
      <c r="F24" s="151"/>
      <c r="G24" s="150">
        <v>1135</v>
      </c>
      <c r="H24" s="151"/>
      <c r="I24" s="150">
        <v>1199</v>
      </c>
      <c r="J24" s="151"/>
      <c r="K24" s="150">
        <v>1460</v>
      </c>
      <c r="L24" s="151"/>
      <c r="M24" s="150">
        <v>1710</v>
      </c>
      <c r="N24" s="151"/>
      <c r="O24" s="150">
        <v>1997</v>
      </c>
      <c r="P24" s="151"/>
      <c r="Q24" s="150">
        <v>2410</v>
      </c>
      <c r="R24" s="151"/>
      <c r="S24" s="150">
        <v>2227</v>
      </c>
      <c r="T24" s="151"/>
      <c r="U24" s="150">
        <v>1507</v>
      </c>
      <c r="V24" s="151"/>
      <c r="W24" s="150">
        <v>988</v>
      </c>
      <c r="Y24" s="150">
        <v>859</v>
      </c>
      <c r="AA24" s="150">
        <v>731</v>
      </c>
    </row>
    <row r="25" spans="2:27" ht="10.5" customHeight="1">
      <c r="B25" s="147" t="s">
        <v>85</v>
      </c>
      <c r="C25" s="148"/>
      <c r="D25" s="149"/>
      <c r="E25" s="150">
        <v>51</v>
      </c>
      <c r="F25" s="151"/>
      <c r="G25" s="150">
        <v>104</v>
      </c>
      <c r="H25" s="151"/>
      <c r="I25" s="150">
        <v>81</v>
      </c>
      <c r="J25" s="151"/>
      <c r="K25" s="150">
        <v>100</v>
      </c>
      <c r="L25" s="151"/>
      <c r="M25" s="150">
        <v>83</v>
      </c>
      <c r="N25" s="151"/>
      <c r="O25" s="150">
        <v>80</v>
      </c>
      <c r="P25" s="151"/>
      <c r="Q25" s="150">
        <v>78</v>
      </c>
      <c r="R25" s="151"/>
      <c r="S25" s="150">
        <v>86</v>
      </c>
      <c r="T25" s="151"/>
      <c r="U25" s="150">
        <v>83</v>
      </c>
      <c r="V25" s="151"/>
      <c r="W25" s="150">
        <v>63</v>
      </c>
      <c r="Y25" s="150">
        <v>71</v>
      </c>
      <c r="AA25" s="150">
        <v>77</v>
      </c>
    </row>
    <row r="26" spans="2:27" ht="10.5" customHeight="1">
      <c r="B26" s="147" t="s">
        <v>86</v>
      </c>
      <c r="C26" s="148"/>
      <c r="D26" s="149"/>
      <c r="E26" s="150">
        <v>108</v>
      </c>
      <c r="F26" s="151"/>
      <c r="G26" s="150">
        <v>48</v>
      </c>
      <c r="H26" s="151"/>
      <c r="I26" s="150">
        <v>102</v>
      </c>
      <c r="J26" s="151"/>
      <c r="K26" s="150">
        <v>104</v>
      </c>
      <c r="L26" s="151"/>
      <c r="M26" s="150">
        <v>97</v>
      </c>
      <c r="N26" s="151"/>
      <c r="O26" s="150">
        <v>99</v>
      </c>
      <c r="P26" s="151"/>
      <c r="Q26" s="150">
        <v>128</v>
      </c>
      <c r="R26" s="151"/>
      <c r="S26" s="150">
        <v>110</v>
      </c>
      <c r="T26" s="151"/>
      <c r="U26" s="150">
        <v>105</v>
      </c>
      <c r="V26" s="151"/>
      <c r="W26" s="150">
        <v>103</v>
      </c>
      <c r="Y26" s="150">
        <v>105</v>
      </c>
      <c r="AA26" s="150">
        <v>121</v>
      </c>
    </row>
    <row r="27" spans="2:27" ht="12" customHeight="1">
      <c r="B27" s="152" t="s">
        <v>87</v>
      </c>
      <c r="C27" s="153"/>
      <c r="D27" s="149"/>
      <c r="E27" s="154">
        <v>41</v>
      </c>
      <c r="F27" s="151"/>
      <c r="G27" s="154">
        <v>45</v>
      </c>
      <c r="H27" s="151"/>
      <c r="I27" s="154">
        <v>51</v>
      </c>
      <c r="J27" s="151"/>
      <c r="K27" s="154">
        <v>101</v>
      </c>
      <c r="L27" s="151"/>
      <c r="M27" s="154">
        <v>121</v>
      </c>
      <c r="N27" s="151"/>
      <c r="O27" s="154">
        <v>129</v>
      </c>
      <c r="P27" s="151"/>
      <c r="Q27" s="154">
        <v>131</v>
      </c>
      <c r="R27" s="151"/>
      <c r="S27" s="154">
        <v>137</v>
      </c>
      <c r="T27" s="151"/>
      <c r="U27" s="154">
        <v>464</v>
      </c>
      <c r="V27" s="151"/>
      <c r="W27" s="154">
        <v>493</v>
      </c>
      <c r="Y27" s="154">
        <v>780</v>
      </c>
      <c r="AA27" s="154">
        <v>732</v>
      </c>
    </row>
    <row r="28" spans="2:27" ht="13.5" customHeight="1">
      <c r="B28" s="155" t="s">
        <v>47</v>
      </c>
      <c r="C28" s="156"/>
      <c r="D28" s="157"/>
      <c r="E28" s="158">
        <f>SUM(E29:E38)</f>
        <v>7632</v>
      </c>
      <c r="F28" s="151"/>
      <c r="G28" s="158">
        <f>SUM(G29:G38)</f>
        <v>8163</v>
      </c>
      <c r="H28" s="151"/>
      <c r="I28" s="158">
        <f>SUM(I29:I38)</f>
        <v>8573</v>
      </c>
      <c r="J28" s="151"/>
      <c r="K28" s="158">
        <f>SUM(K29:K38)</f>
        <v>8420</v>
      </c>
      <c r="L28" s="151"/>
      <c r="M28" s="158">
        <f>SUM(M29:M38)</f>
        <v>9090</v>
      </c>
      <c r="N28" s="151"/>
      <c r="O28" s="158">
        <f>SUM(O29:O38)</f>
        <v>10082</v>
      </c>
      <c r="P28" s="151"/>
      <c r="Q28" s="158">
        <f>SUM(Q29:Q38)</f>
        <v>11103</v>
      </c>
      <c r="R28" s="151"/>
      <c r="S28" s="158">
        <f>SUM(S29:S38)</f>
        <v>11669</v>
      </c>
      <c r="T28" s="151"/>
      <c r="U28" s="158">
        <f>SUM(U29:U38)</f>
        <v>12359</v>
      </c>
      <c r="V28" s="151"/>
      <c r="W28" s="158">
        <f>SUM(W29:W38)</f>
        <v>13535</v>
      </c>
      <c r="Y28" s="158">
        <f>SUM(Y29:Y38)</f>
        <v>14654</v>
      </c>
      <c r="AA28" s="158">
        <f>SUM(AA29:AA38)</f>
        <v>15446</v>
      </c>
    </row>
    <row r="29" spans="2:27" ht="12" customHeight="1">
      <c r="B29" s="147" t="s">
        <v>88</v>
      </c>
      <c r="C29" s="148"/>
      <c r="D29" s="149"/>
      <c r="E29" s="150">
        <v>1934</v>
      </c>
      <c r="F29" s="151"/>
      <c r="G29" s="150">
        <v>2049</v>
      </c>
      <c r="H29" s="151"/>
      <c r="I29" s="150">
        <v>2086</v>
      </c>
      <c r="J29" s="151"/>
      <c r="K29" s="150">
        <v>1471</v>
      </c>
      <c r="L29" s="151"/>
      <c r="M29" s="150">
        <v>1460</v>
      </c>
      <c r="N29" s="151"/>
      <c r="O29" s="150">
        <v>1585</v>
      </c>
      <c r="P29" s="151"/>
      <c r="Q29" s="150">
        <v>1699</v>
      </c>
      <c r="R29" s="151"/>
      <c r="S29" s="150">
        <v>1635</v>
      </c>
      <c r="T29" s="151"/>
      <c r="U29" s="150">
        <v>1690</v>
      </c>
      <c r="V29" s="151"/>
      <c r="W29" s="150">
        <v>1790</v>
      </c>
      <c r="Y29" s="150">
        <v>1785</v>
      </c>
      <c r="AA29" s="150">
        <v>1721</v>
      </c>
    </row>
    <row r="30" spans="2:27" ht="10.5" customHeight="1">
      <c r="B30" s="159" t="s">
        <v>89</v>
      </c>
      <c r="C30" s="160"/>
      <c r="D30" s="161"/>
      <c r="E30" s="162">
        <v>3982</v>
      </c>
      <c r="F30" s="151"/>
      <c r="G30" s="162">
        <v>4302</v>
      </c>
      <c r="H30" s="151"/>
      <c r="I30" s="162">
        <v>4556</v>
      </c>
      <c r="J30" s="151"/>
      <c r="K30" s="162">
        <v>4882</v>
      </c>
      <c r="L30" s="151"/>
      <c r="M30" s="162">
        <v>5425</v>
      </c>
      <c r="N30" s="151"/>
      <c r="O30" s="162">
        <v>6038</v>
      </c>
      <c r="P30" s="151"/>
      <c r="Q30" s="162">
        <v>6690</v>
      </c>
      <c r="R30" s="151"/>
      <c r="S30" s="162">
        <v>7267</v>
      </c>
      <c r="T30" s="151"/>
      <c r="U30" s="162">
        <v>7931</v>
      </c>
      <c r="V30" s="151"/>
      <c r="W30" s="162">
        <v>8853</v>
      </c>
      <c r="Y30" s="162">
        <v>9657</v>
      </c>
      <c r="AA30" s="162">
        <v>10167</v>
      </c>
    </row>
    <row r="31" spans="2:28" ht="10.5" customHeight="1">
      <c r="B31" s="147" t="s">
        <v>90</v>
      </c>
      <c r="C31" s="160"/>
      <c r="D31" s="161"/>
      <c r="E31" s="162">
        <v>286</v>
      </c>
      <c r="F31" s="151"/>
      <c r="G31" s="162">
        <v>307</v>
      </c>
      <c r="H31" s="151"/>
      <c r="I31" s="162">
        <v>328</v>
      </c>
      <c r="J31" s="151"/>
      <c r="K31" s="162">
        <v>345</v>
      </c>
      <c r="L31" s="151"/>
      <c r="M31" s="162">
        <v>360</v>
      </c>
      <c r="N31" s="151"/>
      <c r="O31" s="162">
        <v>398</v>
      </c>
      <c r="P31" s="151"/>
      <c r="Q31" s="162">
        <v>414</v>
      </c>
      <c r="R31" s="151"/>
      <c r="S31" s="162">
        <v>430</v>
      </c>
      <c r="T31" s="151"/>
      <c r="U31" s="162">
        <v>448</v>
      </c>
      <c r="V31" s="151"/>
      <c r="W31" s="162">
        <v>456</v>
      </c>
      <c r="Y31" s="162">
        <v>458</v>
      </c>
      <c r="AA31" s="162">
        <v>452</v>
      </c>
      <c r="AB31" s="22"/>
    </row>
    <row r="32" spans="2:27" ht="10.5" customHeight="1">
      <c r="B32" s="159" t="s">
        <v>91</v>
      </c>
      <c r="C32" s="160"/>
      <c r="D32" s="161"/>
      <c r="E32" s="162">
        <v>140</v>
      </c>
      <c r="F32" s="151"/>
      <c r="G32" s="162">
        <v>140</v>
      </c>
      <c r="H32" s="151"/>
      <c r="I32" s="162">
        <v>143</v>
      </c>
      <c r="J32" s="151"/>
      <c r="K32" s="162">
        <v>134</v>
      </c>
      <c r="L32" s="151"/>
      <c r="M32" s="162">
        <v>147</v>
      </c>
      <c r="N32" s="151"/>
      <c r="O32" s="162">
        <v>151</v>
      </c>
      <c r="P32" s="151"/>
      <c r="Q32" s="162">
        <v>161</v>
      </c>
      <c r="R32" s="151"/>
      <c r="S32" s="162">
        <v>176</v>
      </c>
      <c r="T32" s="151"/>
      <c r="U32" s="162">
        <v>185</v>
      </c>
      <c r="V32" s="151"/>
      <c r="W32" s="162">
        <v>178</v>
      </c>
      <c r="Y32" s="162">
        <v>165</v>
      </c>
      <c r="AA32" s="162">
        <v>159</v>
      </c>
    </row>
    <row r="33" spans="2:28" ht="10.5" customHeight="1">
      <c r="B33" s="147" t="s">
        <v>92</v>
      </c>
      <c r="C33" s="160"/>
      <c r="D33" s="161"/>
      <c r="E33" s="162">
        <v>451</v>
      </c>
      <c r="F33" s="151"/>
      <c r="G33" s="162">
        <v>450</v>
      </c>
      <c r="H33" s="151"/>
      <c r="I33" s="162">
        <v>499</v>
      </c>
      <c r="J33" s="151"/>
      <c r="K33" s="162">
        <v>428</v>
      </c>
      <c r="L33" s="151"/>
      <c r="M33" s="162">
        <v>420</v>
      </c>
      <c r="N33" s="151"/>
      <c r="O33" s="162">
        <v>463</v>
      </c>
      <c r="P33" s="151"/>
      <c r="Q33" s="162">
        <v>547</v>
      </c>
      <c r="R33" s="151"/>
      <c r="S33" s="162">
        <v>490</v>
      </c>
      <c r="T33" s="151"/>
      <c r="U33" s="162">
        <v>366</v>
      </c>
      <c r="V33" s="151"/>
      <c r="W33" s="162">
        <v>250</v>
      </c>
      <c r="Y33" s="162">
        <v>260</v>
      </c>
      <c r="AA33" s="162">
        <v>222</v>
      </c>
      <c r="AB33" s="3"/>
    </row>
    <row r="34" spans="2:28" ht="10.5" customHeight="1">
      <c r="B34" s="147" t="s">
        <v>93</v>
      </c>
      <c r="C34" s="160"/>
      <c r="D34" s="161"/>
      <c r="E34" s="162">
        <v>510</v>
      </c>
      <c r="F34" s="151"/>
      <c r="G34" s="162">
        <v>478</v>
      </c>
      <c r="H34" s="151"/>
      <c r="I34" s="162">
        <v>534</v>
      </c>
      <c r="J34" s="151"/>
      <c r="K34" s="162">
        <v>569</v>
      </c>
      <c r="L34" s="151"/>
      <c r="M34" s="162">
        <v>642</v>
      </c>
      <c r="N34" s="151"/>
      <c r="O34" s="162">
        <v>743</v>
      </c>
      <c r="P34" s="151"/>
      <c r="Q34" s="162">
        <v>877</v>
      </c>
      <c r="R34" s="151"/>
      <c r="S34" s="162">
        <v>886</v>
      </c>
      <c r="T34" s="151"/>
      <c r="U34" s="162">
        <v>957</v>
      </c>
      <c r="V34" s="151"/>
      <c r="W34" s="162">
        <v>958</v>
      </c>
      <c r="Y34" s="162">
        <v>1072</v>
      </c>
      <c r="AA34" s="162">
        <v>1203</v>
      </c>
      <c r="AB34" s="3"/>
    </row>
    <row r="35" spans="2:27" ht="10.5" customHeight="1">
      <c r="B35" s="159" t="s">
        <v>94</v>
      </c>
      <c r="C35" s="160"/>
      <c r="D35" s="161"/>
      <c r="E35" s="162">
        <v>225</v>
      </c>
      <c r="F35" s="151"/>
      <c r="G35" s="162">
        <v>318</v>
      </c>
      <c r="H35" s="151"/>
      <c r="I35" s="162">
        <v>269</v>
      </c>
      <c r="J35" s="151"/>
      <c r="K35" s="162">
        <v>359</v>
      </c>
      <c r="L35" s="151"/>
      <c r="M35" s="162">
        <v>440</v>
      </c>
      <c r="N35" s="151"/>
      <c r="O35" s="162">
        <v>494</v>
      </c>
      <c r="P35" s="151"/>
      <c r="Q35" s="162">
        <v>487</v>
      </c>
      <c r="R35" s="151"/>
      <c r="S35" s="162">
        <v>492</v>
      </c>
      <c r="T35" s="151"/>
      <c r="U35" s="162">
        <v>506</v>
      </c>
      <c r="V35" s="151"/>
      <c r="W35" s="162">
        <v>554</v>
      </c>
      <c r="Y35" s="162">
        <v>481</v>
      </c>
      <c r="AA35" s="162">
        <v>485</v>
      </c>
    </row>
    <row r="36" spans="2:27" ht="10.5" customHeight="1">
      <c r="B36" s="147" t="s">
        <v>95</v>
      </c>
      <c r="C36" s="160"/>
      <c r="D36" s="161"/>
      <c r="E36" s="162">
        <v>45</v>
      </c>
      <c r="F36" s="151"/>
      <c r="G36" s="162">
        <v>63</v>
      </c>
      <c r="H36" s="151"/>
      <c r="I36" s="162">
        <v>51</v>
      </c>
      <c r="J36" s="151"/>
      <c r="K36" s="162">
        <v>52</v>
      </c>
      <c r="L36" s="151"/>
      <c r="M36" s="162">
        <v>43</v>
      </c>
      <c r="N36" s="151"/>
      <c r="O36" s="162">
        <v>53</v>
      </c>
      <c r="P36" s="151"/>
      <c r="Q36" s="162">
        <v>57</v>
      </c>
      <c r="R36" s="151"/>
      <c r="S36" s="162">
        <v>82</v>
      </c>
      <c r="T36" s="151"/>
      <c r="U36" s="162">
        <v>70</v>
      </c>
      <c r="V36" s="151"/>
      <c r="W36" s="162">
        <v>43</v>
      </c>
      <c r="Y36" s="162">
        <v>37</v>
      </c>
      <c r="AA36" s="162">
        <v>46</v>
      </c>
    </row>
    <row r="37" spans="2:27" ht="10.5" customHeight="1">
      <c r="B37" s="159" t="s">
        <v>96</v>
      </c>
      <c r="C37" s="148"/>
      <c r="D37" s="149"/>
      <c r="E37" s="150">
        <v>13</v>
      </c>
      <c r="F37" s="151"/>
      <c r="G37" s="150">
        <v>12</v>
      </c>
      <c r="H37" s="151"/>
      <c r="I37" s="150">
        <v>16</v>
      </c>
      <c r="J37" s="151"/>
      <c r="K37" s="150">
        <v>15</v>
      </c>
      <c r="L37" s="151"/>
      <c r="M37" s="150">
        <v>28</v>
      </c>
      <c r="N37" s="151"/>
      <c r="O37" s="150">
        <v>29</v>
      </c>
      <c r="P37" s="151"/>
      <c r="Q37" s="150">
        <v>38</v>
      </c>
      <c r="R37" s="151"/>
      <c r="S37" s="150">
        <v>38</v>
      </c>
      <c r="T37" s="151"/>
      <c r="U37" s="150">
        <v>20</v>
      </c>
      <c r="V37" s="151"/>
      <c r="W37" s="150">
        <v>19</v>
      </c>
      <c r="Y37" s="150">
        <v>43</v>
      </c>
      <c r="AA37" s="150">
        <v>107</v>
      </c>
    </row>
    <row r="38" spans="2:27" ht="10.5" customHeight="1">
      <c r="B38" s="152" t="s">
        <v>87</v>
      </c>
      <c r="C38" s="153"/>
      <c r="D38" s="149"/>
      <c r="E38" s="163">
        <v>46</v>
      </c>
      <c r="F38" s="151">
        <v>46</v>
      </c>
      <c r="G38" s="163">
        <v>44</v>
      </c>
      <c r="H38" s="151"/>
      <c r="I38" s="163">
        <v>91</v>
      </c>
      <c r="J38" s="151">
        <v>46</v>
      </c>
      <c r="K38" s="163">
        <v>165</v>
      </c>
      <c r="L38" s="151">
        <v>46</v>
      </c>
      <c r="M38" s="163">
        <v>125</v>
      </c>
      <c r="N38" s="151">
        <v>46</v>
      </c>
      <c r="O38" s="163">
        <v>128</v>
      </c>
      <c r="P38" s="151">
        <v>46</v>
      </c>
      <c r="Q38" s="163">
        <v>133</v>
      </c>
      <c r="R38" s="151">
        <v>46</v>
      </c>
      <c r="S38" s="163">
        <v>173</v>
      </c>
      <c r="T38" s="151">
        <v>46</v>
      </c>
      <c r="U38" s="163">
        <v>186</v>
      </c>
      <c r="V38" s="151">
        <v>46</v>
      </c>
      <c r="W38" s="163">
        <v>434</v>
      </c>
      <c r="Y38" s="163">
        <v>696</v>
      </c>
      <c r="AA38" s="163">
        <v>884</v>
      </c>
    </row>
    <row r="39" spans="2:27" ht="13.5" customHeight="1">
      <c r="B39" s="164" t="s">
        <v>97</v>
      </c>
      <c r="C39" s="165"/>
      <c r="D39" s="157"/>
      <c r="E39" s="166">
        <v>64567</v>
      </c>
      <c r="F39" s="190"/>
      <c r="G39" s="166">
        <v>68734</v>
      </c>
      <c r="H39" s="190"/>
      <c r="I39" s="166">
        <v>77932</v>
      </c>
      <c r="J39" s="190"/>
      <c r="K39" s="166">
        <v>77968</v>
      </c>
      <c r="L39" s="190"/>
      <c r="M39" s="166">
        <v>87043</v>
      </c>
      <c r="N39" s="190"/>
      <c r="O39" s="166">
        <v>100072</v>
      </c>
      <c r="P39" s="190"/>
      <c r="Q39" s="166">
        <v>116284</v>
      </c>
      <c r="R39" s="190"/>
      <c r="S39" s="166">
        <v>137029</v>
      </c>
      <c r="T39" s="190"/>
      <c r="U39" s="166">
        <v>116517</v>
      </c>
      <c r="V39" s="190"/>
      <c r="W39" s="166">
        <v>101078</v>
      </c>
      <c r="Y39" s="166">
        <v>99562</v>
      </c>
      <c r="AA39" s="166">
        <v>101626</v>
      </c>
    </row>
    <row r="40" spans="2:27" ht="13.5" customHeight="1">
      <c r="B40" s="167" t="s">
        <v>98</v>
      </c>
      <c r="C40" s="168"/>
      <c r="D40" s="169"/>
      <c r="E40" s="170">
        <v>61817</v>
      </c>
      <c r="F40" s="151"/>
      <c r="G40" s="170">
        <v>65896</v>
      </c>
      <c r="H40" s="151"/>
      <c r="I40" s="170">
        <v>75003</v>
      </c>
      <c r="J40" s="151"/>
      <c r="K40" s="170">
        <v>74915</v>
      </c>
      <c r="L40" s="151"/>
      <c r="M40" s="170">
        <v>83854</v>
      </c>
      <c r="N40" s="151"/>
      <c r="O40" s="170">
        <v>96516</v>
      </c>
      <c r="P40" s="151"/>
      <c r="Q40" s="170">
        <v>112339</v>
      </c>
      <c r="R40" s="151"/>
      <c r="S40" s="170">
        <v>132555</v>
      </c>
      <c r="T40" s="151"/>
      <c r="U40" s="170">
        <v>111610</v>
      </c>
      <c r="V40" s="151"/>
      <c r="W40" s="170">
        <v>98398</v>
      </c>
      <c r="Y40" s="170">
        <v>96796</v>
      </c>
      <c r="AA40" s="170">
        <v>98928</v>
      </c>
    </row>
    <row r="41" spans="2:27" ht="12" customHeight="1">
      <c r="B41" s="147" t="s">
        <v>99</v>
      </c>
      <c r="C41" s="148"/>
      <c r="D41" s="147"/>
      <c r="E41" s="171">
        <v>42070</v>
      </c>
      <c r="F41" s="151"/>
      <c r="G41" s="171">
        <v>46304</v>
      </c>
      <c r="H41" s="151"/>
      <c r="I41" s="171">
        <v>51240</v>
      </c>
      <c r="J41" s="151"/>
      <c r="K41" s="171">
        <v>50381</v>
      </c>
      <c r="L41" s="151"/>
      <c r="M41" s="171">
        <v>54736</v>
      </c>
      <c r="N41" s="151"/>
      <c r="O41" s="171">
        <v>60839</v>
      </c>
      <c r="P41" s="151"/>
      <c r="Q41" s="171">
        <v>70832</v>
      </c>
      <c r="R41" s="151"/>
      <c r="S41" s="171">
        <v>82376</v>
      </c>
      <c r="T41" s="151"/>
      <c r="U41" s="171">
        <v>79995</v>
      </c>
      <c r="V41" s="151"/>
      <c r="W41" s="171">
        <v>73962</v>
      </c>
      <c r="Y41" s="171">
        <v>77373</v>
      </c>
      <c r="AA41" s="171">
        <v>79076</v>
      </c>
    </row>
    <row r="42" spans="2:27" ht="10.5" customHeight="1">
      <c r="B42" s="147" t="s">
        <v>100</v>
      </c>
      <c r="C42" s="148"/>
      <c r="D42" s="147"/>
      <c r="E42" s="171">
        <v>19747</v>
      </c>
      <c r="F42" s="151"/>
      <c r="G42" s="171">
        <v>19592</v>
      </c>
      <c r="H42" s="151"/>
      <c r="I42" s="171">
        <v>23763</v>
      </c>
      <c r="J42" s="151"/>
      <c r="K42" s="171">
        <v>24534</v>
      </c>
      <c r="L42" s="151"/>
      <c r="M42" s="171">
        <v>29118</v>
      </c>
      <c r="N42" s="151"/>
      <c r="O42" s="171">
        <v>35677</v>
      </c>
      <c r="P42" s="151"/>
      <c r="Q42" s="171">
        <v>41507</v>
      </c>
      <c r="R42" s="151"/>
      <c r="S42" s="171">
        <v>50179</v>
      </c>
      <c r="T42" s="151"/>
      <c r="U42" s="171">
        <v>31615</v>
      </c>
      <c r="V42" s="151"/>
      <c r="W42" s="171">
        <v>24436</v>
      </c>
      <c r="Y42" s="171">
        <v>19423</v>
      </c>
      <c r="AA42" s="171">
        <v>19852</v>
      </c>
    </row>
    <row r="43" spans="2:27" ht="10.5" customHeight="1">
      <c r="B43" s="147" t="s">
        <v>87</v>
      </c>
      <c r="C43" s="148"/>
      <c r="D43" s="147"/>
      <c r="E43" s="171">
        <v>0</v>
      </c>
      <c r="F43" s="151"/>
      <c r="G43" s="171">
        <v>0</v>
      </c>
      <c r="H43" s="151"/>
      <c r="I43" s="171">
        <v>0</v>
      </c>
      <c r="J43" s="151"/>
      <c r="K43" s="171">
        <v>0</v>
      </c>
      <c r="L43" s="151"/>
      <c r="M43" s="171">
        <v>0</v>
      </c>
      <c r="N43" s="151"/>
      <c r="O43" s="171">
        <v>0</v>
      </c>
      <c r="P43" s="151"/>
      <c r="Q43" s="171">
        <v>0</v>
      </c>
      <c r="R43" s="151"/>
      <c r="S43" s="171">
        <v>0</v>
      </c>
      <c r="T43" s="151"/>
      <c r="U43" s="171">
        <v>0</v>
      </c>
      <c r="V43" s="151"/>
      <c r="W43" s="171">
        <v>0</v>
      </c>
      <c r="Y43" s="171">
        <v>0</v>
      </c>
      <c r="AA43" s="171">
        <v>0</v>
      </c>
    </row>
    <row r="44" spans="2:27" ht="13.5" customHeight="1">
      <c r="B44" s="172" t="s">
        <v>101</v>
      </c>
      <c r="C44" s="173"/>
      <c r="D44" s="169"/>
      <c r="E44" s="158">
        <f>SUM(E45:E48)</f>
        <v>2750</v>
      </c>
      <c r="F44" s="151"/>
      <c r="G44" s="158">
        <f>SUM(G45:G48)</f>
        <v>2838</v>
      </c>
      <c r="H44" s="151"/>
      <c r="I44" s="158">
        <f>SUM(I45:I48)</f>
        <v>2929</v>
      </c>
      <c r="J44" s="151"/>
      <c r="K44" s="158">
        <f>SUM(K45:K48)</f>
        <v>3053</v>
      </c>
      <c r="L44" s="151"/>
      <c r="M44" s="158">
        <f>SUM(M45:M48)</f>
        <v>3189</v>
      </c>
      <c r="N44" s="151"/>
      <c r="O44" s="158">
        <f>SUM(O45:O48)</f>
        <v>3556</v>
      </c>
      <c r="P44" s="151"/>
      <c r="Q44" s="158">
        <f>SUM(Q45:Q48)</f>
        <v>3945</v>
      </c>
      <c r="R44" s="151"/>
      <c r="S44" s="158">
        <f>SUM(S45:S48)</f>
        <v>4474</v>
      </c>
      <c r="T44" s="151"/>
      <c r="U44" s="158">
        <f>SUM(U45:U48)</f>
        <v>4907</v>
      </c>
      <c r="V44" s="151"/>
      <c r="W44" s="158">
        <f>SUM(W45:W48)</f>
        <v>2680</v>
      </c>
      <c r="Y44" s="158">
        <f>SUM(Y45:Y48)</f>
        <v>2766</v>
      </c>
      <c r="AA44" s="158">
        <f>SUM(AA45:AA48)</f>
        <v>2698</v>
      </c>
    </row>
    <row r="45" spans="2:27" ht="12" customHeight="1">
      <c r="B45" s="147" t="s">
        <v>102</v>
      </c>
      <c r="C45" s="148"/>
      <c r="D45" s="147"/>
      <c r="E45" s="150">
        <v>1200</v>
      </c>
      <c r="F45" s="151"/>
      <c r="G45" s="150">
        <v>1185</v>
      </c>
      <c r="H45" s="151"/>
      <c r="I45" s="150">
        <v>1171</v>
      </c>
      <c r="J45" s="151"/>
      <c r="K45" s="150">
        <v>1203</v>
      </c>
      <c r="L45" s="151"/>
      <c r="M45" s="150">
        <v>1227</v>
      </c>
      <c r="N45" s="151"/>
      <c r="O45" s="150">
        <v>1395</v>
      </c>
      <c r="P45" s="151"/>
      <c r="Q45" s="150">
        <v>1667</v>
      </c>
      <c r="R45" s="151"/>
      <c r="S45" s="150">
        <v>2059</v>
      </c>
      <c r="T45" s="151"/>
      <c r="U45" s="150">
        <v>2416</v>
      </c>
      <c r="V45" s="151"/>
      <c r="W45" s="150">
        <v>93</v>
      </c>
      <c r="Y45" s="150">
        <v>110</v>
      </c>
      <c r="AA45" s="150">
        <v>56</v>
      </c>
    </row>
    <row r="46" spans="2:27" ht="10.5" customHeight="1">
      <c r="B46" s="147" t="s">
        <v>90</v>
      </c>
      <c r="C46" s="148"/>
      <c r="D46" s="147"/>
      <c r="E46" s="150">
        <v>1129</v>
      </c>
      <c r="F46" s="151"/>
      <c r="G46" s="150">
        <v>1213</v>
      </c>
      <c r="H46" s="151"/>
      <c r="I46" s="150">
        <v>1296</v>
      </c>
      <c r="J46" s="151"/>
      <c r="K46" s="150">
        <v>1363</v>
      </c>
      <c r="L46" s="151"/>
      <c r="M46" s="150">
        <v>1423</v>
      </c>
      <c r="N46" s="151"/>
      <c r="O46" s="150">
        <v>1572</v>
      </c>
      <c r="P46" s="151"/>
      <c r="Q46" s="150">
        <v>1634</v>
      </c>
      <c r="R46" s="151"/>
      <c r="S46" s="150">
        <v>1698</v>
      </c>
      <c r="T46" s="151"/>
      <c r="U46" s="150">
        <v>1769</v>
      </c>
      <c r="V46" s="151"/>
      <c r="W46" s="150">
        <v>1800</v>
      </c>
      <c r="Y46" s="150">
        <v>1810</v>
      </c>
      <c r="AA46" s="150">
        <v>1787</v>
      </c>
    </row>
    <row r="47" spans="2:27" ht="10.5" customHeight="1">
      <c r="B47" s="147" t="s">
        <v>94</v>
      </c>
      <c r="C47" s="148"/>
      <c r="D47" s="147"/>
      <c r="E47" s="150">
        <v>179</v>
      </c>
      <c r="F47" s="151"/>
      <c r="G47" s="150">
        <v>179</v>
      </c>
      <c r="H47" s="151"/>
      <c r="I47" s="150">
        <v>180</v>
      </c>
      <c r="J47" s="151"/>
      <c r="K47" s="150">
        <v>197</v>
      </c>
      <c r="L47" s="151"/>
      <c r="M47" s="150">
        <v>224</v>
      </c>
      <c r="N47" s="151"/>
      <c r="O47" s="150">
        <v>245</v>
      </c>
      <c r="P47" s="151"/>
      <c r="Q47" s="150">
        <v>256</v>
      </c>
      <c r="R47" s="151"/>
      <c r="S47" s="150">
        <v>264</v>
      </c>
      <c r="T47" s="151"/>
      <c r="U47" s="150">
        <v>214</v>
      </c>
      <c r="V47" s="151"/>
      <c r="W47" s="150">
        <v>223</v>
      </c>
      <c r="Y47" s="150">
        <v>228</v>
      </c>
      <c r="AA47" s="150">
        <v>212</v>
      </c>
    </row>
    <row r="48" spans="2:27" ht="10.5" customHeight="1">
      <c r="B48" s="174" t="s">
        <v>87</v>
      </c>
      <c r="C48" s="175"/>
      <c r="D48" s="176"/>
      <c r="E48" s="154">
        <v>242</v>
      </c>
      <c r="F48" s="151"/>
      <c r="G48" s="154">
        <v>261</v>
      </c>
      <c r="H48" s="151"/>
      <c r="I48" s="154">
        <v>282</v>
      </c>
      <c r="J48" s="151"/>
      <c r="K48" s="154">
        <v>290</v>
      </c>
      <c r="L48" s="151"/>
      <c r="M48" s="154">
        <v>315</v>
      </c>
      <c r="N48" s="151"/>
      <c r="O48" s="154">
        <v>344</v>
      </c>
      <c r="P48" s="151"/>
      <c r="Q48" s="154">
        <v>388</v>
      </c>
      <c r="R48" s="151"/>
      <c r="S48" s="154">
        <v>453</v>
      </c>
      <c r="T48" s="151"/>
      <c r="U48" s="154">
        <v>508</v>
      </c>
      <c r="V48" s="151"/>
      <c r="W48" s="154">
        <v>564</v>
      </c>
      <c r="Y48" s="154">
        <v>618</v>
      </c>
      <c r="AA48" s="154">
        <v>643</v>
      </c>
    </row>
    <row r="49" spans="2:27" ht="13.5" customHeight="1">
      <c r="B49" s="177" t="s">
        <v>103</v>
      </c>
      <c r="C49" s="178"/>
      <c r="D49" s="179"/>
      <c r="E49" s="180">
        <f>SUM(E50:E54)</f>
        <v>2489</v>
      </c>
      <c r="F49" s="151"/>
      <c r="G49" s="180">
        <f>SUM(G50:G54)</f>
        <v>2518</v>
      </c>
      <c r="H49" s="151"/>
      <c r="I49" s="180">
        <f>SUM(I50:I54)</f>
        <v>2756</v>
      </c>
      <c r="J49" s="151"/>
      <c r="K49" s="180">
        <f>SUM(K50:K54)</f>
        <v>3119</v>
      </c>
      <c r="L49" s="151"/>
      <c r="M49" s="180">
        <f>SUM(M50:M54)</f>
        <v>3605</v>
      </c>
      <c r="N49" s="151"/>
      <c r="O49" s="180">
        <f>SUM(O50:O54)</f>
        <v>4317</v>
      </c>
      <c r="P49" s="151"/>
      <c r="Q49" s="180">
        <f>SUM(Q50:Q54)</f>
        <v>4863</v>
      </c>
      <c r="R49" s="151"/>
      <c r="S49" s="180">
        <f>SUM(S50:S54)</f>
        <v>5352</v>
      </c>
      <c r="T49" s="151"/>
      <c r="U49" s="180">
        <f>SUM(U50:U54)</f>
        <v>4849</v>
      </c>
      <c r="V49" s="151"/>
      <c r="W49" s="180">
        <f>SUM(W50:W54)</f>
        <v>4318</v>
      </c>
      <c r="Y49" s="180">
        <f>SUM(Y50:Y54)</f>
        <v>4234</v>
      </c>
      <c r="AA49" s="180">
        <f>SUM(AA50:AA54)</f>
        <v>3872</v>
      </c>
    </row>
    <row r="50" spans="2:27" ht="12.75" customHeight="1">
      <c r="B50" s="147" t="s">
        <v>104</v>
      </c>
      <c r="C50" s="148"/>
      <c r="D50" s="147"/>
      <c r="E50" s="150">
        <v>1381</v>
      </c>
      <c r="F50" s="151"/>
      <c r="G50" s="150">
        <v>1392</v>
      </c>
      <c r="H50" s="151"/>
      <c r="I50" s="150">
        <v>1504</v>
      </c>
      <c r="J50" s="151"/>
      <c r="K50" s="150">
        <v>1715</v>
      </c>
      <c r="L50" s="151"/>
      <c r="M50" s="150">
        <v>1972</v>
      </c>
      <c r="N50" s="151"/>
      <c r="O50" s="150">
        <v>2419</v>
      </c>
      <c r="P50" s="151"/>
      <c r="Q50" s="150">
        <v>2635</v>
      </c>
      <c r="R50" s="151"/>
      <c r="S50" s="150">
        <v>2905</v>
      </c>
      <c r="T50" s="151"/>
      <c r="U50" s="150">
        <v>2915</v>
      </c>
      <c r="V50" s="151"/>
      <c r="W50" s="150">
        <v>2667</v>
      </c>
      <c r="Y50" s="150">
        <v>2425</v>
      </c>
      <c r="AA50" s="150">
        <v>2220</v>
      </c>
    </row>
    <row r="51" spans="2:27" ht="10.5" customHeight="1">
      <c r="B51" s="181" t="s">
        <v>105</v>
      </c>
      <c r="C51" s="182"/>
      <c r="D51" s="181"/>
      <c r="E51" s="183">
        <v>180</v>
      </c>
      <c r="F51" s="151"/>
      <c r="G51" s="183">
        <v>186</v>
      </c>
      <c r="H51" s="151"/>
      <c r="I51" s="183">
        <v>154</v>
      </c>
      <c r="J51" s="151"/>
      <c r="K51" s="183">
        <v>147</v>
      </c>
      <c r="L51" s="151"/>
      <c r="M51" s="183">
        <v>198</v>
      </c>
      <c r="N51" s="151"/>
      <c r="O51" s="183">
        <v>175</v>
      </c>
      <c r="P51" s="151"/>
      <c r="Q51" s="183">
        <v>243</v>
      </c>
      <c r="R51" s="151"/>
      <c r="S51" s="183">
        <v>168</v>
      </c>
      <c r="T51" s="151"/>
      <c r="U51" s="183">
        <v>147</v>
      </c>
      <c r="V51" s="151"/>
      <c r="W51" s="183">
        <v>135</v>
      </c>
      <c r="Y51" s="183">
        <v>129</v>
      </c>
      <c r="AA51" s="183">
        <v>144</v>
      </c>
    </row>
    <row r="52" spans="2:27" ht="10.5" customHeight="1">
      <c r="B52" s="181" t="s">
        <v>106</v>
      </c>
      <c r="C52" s="182"/>
      <c r="D52" s="181"/>
      <c r="E52" s="183">
        <v>705</v>
      </c>
      <c r="F52" s="151"/>
      <c r="G52" s="183">
        <v>743</v>
      </c>
      <c r="H52" s="151"/>
      <c r="I52" s="183">
        <v>832</v>
      </c>
      <c r="J52" s="151"/>
      <c r="K52" s="183">
        <v>970</v>
      </c>
      <c r="L52" s="151"/>
      <c r="M52" s="183">
        <v>1082</v>
      </c>
      <c r="N52" s="151"/>
      <c r="O52" s="183">
        <v>1204</v>
      </c>
      <c r="P52" s="151"/>
      <c r="Q52" s="183">
        <v>1371</v>
      </c>
      <c r="R52" s="151"/>
      <c r="S52" s="183">
        <v>1416</v>
      </c>
      <c r="T52" s="151"/>
      <c r="U52" s="183">
        <v>1164</v>
      </c>
      <c r="V52" s="151"/>
      <c r="W52" s="183">
        <v>1111</v>
      </c>
      <c r="Y52" s="183">
        <v>1263</v>
      </c>
      <c r="AA52" s="183">
        <v>1232</v>
      </c>
    </row>
    <row r="53" spans="2:27" ht="10.5" customHeight="1">
      <c r="B53" s="181" t="s">
        <v>107</v>
      </c>
      <c r="C53" s="182"/>
      <c r="D53" s="181"/>
      <c r="E53" s="183">
        <v>223</v>
      </c>
      <c r="F53" s="151"/>
      <c r="G53" s="183">
        <v>197</v>
      </c>
      <c r="H53" s="151"/>
      <c r="I53" s="183">
        <v>266</v>
      </c>
      <c r="J53" s="151"/>
      <c r="K53" s="183">
        <v>287</v>
      </c>
      <c r="L53" s="151"/>
      <c r="M53" s="183">
        <v>149</v>
      </c>
      <c r="N53" s="151"/>
      <c r="O53" s="183">
        <v>206</v>
      </c>
      <c r="P53" s="151"/>
      <c r="Q53" s="183">
        <v>206</v>
      </c>
      <c r="R53" s="151"/>
      <c r="S53" s="183">
        <v>368</v>
      </c>
      <c r="T53" s="151"/>
      <c r="U53" s="183">
        <v>299</v>
      </c>
      <c r="V53" s="151"/>
      <c r="W53" s="183">
        <v>226</v>
      </c>
      <c r="Y53" s="183">
        <v>225</v>
      </c>
      <c r="AA53" s="183">
        <v>157</v>
      </c>
    </row>
    <row r="54" spans="2:27" ht="10.5" customHeight="1">
      <c r="B54" s="152" t="s">
        <v>87</v>
      </c>
      <c r="C54" s="153"/>
      <c r="D54" s="147"/>
      <c r="E54" s="184">
        <v>0</v>
      </c>
      <c r="F54" s="151"/>
      <c r="G54" s="184">
        <v>0</v>
      </c>
      <c r="H54" s="151"/>
      <c r="I54" s="184">
        <v>0</v>
      </c>
      <c r="J54" s="151"/>
      <c r="K54" s="184">
        <v>0</v>
      </c>
      <c r="L54" s="151"/>
      <c r="M54" s="184">
        <v>204</v>
      </c>
      <c r="N54" s="151"/>
      <c r="O54" s="184">
        <v>313</v>
      </c>
      <c r="P54" s="151"/>
      <c r="Q54" s="184">
        <v>408</v>
      </c>
      <c r="R54" s="151"/>
      <c r="S54" s="184">
        <v>495</v>
      </c>
      <c r="T54" s="151"/>
      <c r="U54" s="184">
        <v>324</v>
      </c>
      <c r="V54" s="151"/>
      <c r="W54" s="184">
        <v>179</v>
      </c>
      <c r="Y54" s="184">
        <v>192</v>
      </c>
      <c r="AA54" s="184">
        <v>119</v>
      </c>
    </row>
    <row r="55" spans="2:27" ht="13.5" customHeight="1">
      <c r="B55" s="185" t="s">
        <v>0</v>
      </c>
      <c r="C55" s="186"/>
      <c r="D55" s="187"/>
      <c r="E55" s="188">
        <v>138916</v>
      </c>
      <c r="F55" s="151"/>
      <c r="G55" s="188">
        <v>146713</v>
      </c>
      <c r="H55" s="151"/>
      <c r="I55" s="188">
        <v>162304</v>
      </c>
      <c r="J55" s="151"/>
      <c r="K55" s="188">
        <v>170849</v>
      </c>
      <c r="L55" s="151"/>
      <c r="M55" s="188">
        <v>190984</v>
      </c>
      <c r="N55" s="151"/>
      <c r="O55" s="188">
        <v>217102</v>
      </c>
      <c r="P55" s="151"/>
      <c r="Q55" s="188">
        <v>244244</v>
      </c>
      <c r="R55" s="151"/>
      <c r="S55" s="188">
        <v>264386</v>
      </c>
      <c r="T55" s="151"/>
      <c r="U55" s="188">
        <v>227937</v>
      </c>
      <c r="V55" s="151"/>
      <c r="W55" s="188">
        <v>197751</v>
      </c>
      <c r="Y55" s="188">
        <v>213669</v>
      </c>
      <c r="AA55" s="188">
        <v>210454</v>
      </c>
    </row>
    <row r="56" spans="2:27" ht="12.75">
      <c r="B56" s="9"/>
      <c r="C56" s="15"/>
      <c r="D56" s="49"/>
      <c r="E56" s="50"/>
      <c r="F56" s="50"/>
      <c r="G56" s="50"/>
      <c r="H56" s="50"/>
      <c r="I56" s="50"/>
      <c r="J56" s="50"/>
      <c r="K56" s="50"/>
      <c r="L56" s="50"/>
      <c r="M56" s="50"/>
      <c r="N56" s="50"/>
      <c r="O56" s="50"/>
      <c r="P56" s="50"/>
      <c r="Q56" s="50"/>
      <c r="R56" s="50"/>
      <c r="S56" s="50"/>
      <c r="T56" s="50"/>
      <c r="U56" s="50"/>
      <c r="V56" s="50"/>
      <c r="W56" s="50"/>
      <c r="Y56" s="50"/>
      <c r="AA56" s="50"/>
    </row>
    <row r="57" ht="12.75" customHeight="1">
      <c r="B57" s="41">
        <f>IF('Table 1'!$B$100="(P)","(P)  Estimación provisional","")</f>
      </c>
    </row>
    <row r="58" spans="2:3" ht="12.75" customHeight="1">
      <c r="B58" s="238" t="s">
        <v>63</v>
      </c>
      <c r="C58" s="239" t="s">
        <v>64</v>
      </c>
    </row>
    <row r="59" spans="2:3" ht="26.25" customHeight="1">
      <c r="B59" s="238" t="s">
        <v>65</v>
      </c>
      <c r="C59" s="239" t="s">
        <v>66</v>
      </c>
    </row>
    <row r="60" ht="0" customHeight="1" hidden="1"/>
    <row r="61" ht="0" customHeight="1" hidden="1"/>
    <row r="62" ht="0" customHeight="1" hidden="1"/>
    <row r="63" ht="0" customHeight="1" hidden="1"/>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sheetData>
  <sheetProtection/>
  <conditionalFormatting sqref="AB9 E9 S9 G9 I9 K9 M9 O9 Q9 U9 W9 Y9">
    <cfRule type="cellIs" priority="10" dxfId="0" operator="notEqual" stopIfTrue="1">
      <formula>E10+E28</formula>
    </cfRule>
  </conditionalFormatting>
  <conditionalFormatting sqref="E39 G39 I39 K39 M39 O39 Q39 S39 U39 AB39 W39 Y39">
    <cfRule type="cellIs" priority="11" dxfId="0" operator="notEqual" stopIfTrue="1">
      <formula>E40+E44</formula>
    </cfRule>
  </conditionalFormatting>
  <conditionalFormatting sqref="S40 Q40 O40 M40 K40 I40 G40 U40 AB40 E40 W40 Y40">
    <cfRule type="cellIs" priority="12" dxfId="0" operator="notEqual" stopIfTrue="1">
      <formula>E41+E42</formula>
    </cfRule>
  </conditionalFormatting>
  <conditionalFormatting sqref="S44 Q44 O44 M44 K44 I44 G44 U44 AB44 E44 W44 Y44">
    <cfRule type="cellIs" priority="13" dxfId="0" operator="notEqual" stopIfTrue="1">
      <formula>SUM(E45:E48)</formula>
    </cfRule>
  </conditionalFormatting>
  <conditionalFormatting sqref="E49 S49 Q49 O49 M49 K49 I49 G49 U49 AB49 W49 Y49">
    <cfRule type="cellIs" priority="14" dxfId="0" operator="notEqual" stopIfTrue="1">
      <formula>SUM(E50:E54)</formula>
    </cfRule>
  </conditionalFormatting>
  <conditionalFormatting sqref="AB10 E10 S10 Q10 O10 M10 K10 I10 G10 U10 W10 Y10">
    <cfRule type="cellIs" priority="15" dxfId="0" operator="notEqual" stopIfTrue="1">
      <formula>E11+E12+E16</formula>
    </cfRule>
  </conditionalFormatting>
  <conditionalFormatting sqref="AB28 E28 M28 S28 Q28 O28 K28 I28 G28 U28 W28 Y28">
    <cfRule type="cellIs" priority="16" dxfId="0" operator="notEqual" stopIfTrue="1">
      <formula>SUM(E29:E38)</formula>
    </cfRule>
  </conditionalFormatting>
  <conditionalFormatting sqref="E55 G55 I55 K55 M55 O55 Q55 S55 U55 AB55 W55 Y55">
    <cfRule type="cellIs" priority="17" dxfId="0" operator="notEqual" stopIfTrue="1">
      <formula>E9+E39+E49</formula>
    </cfRule>
  </conditionalFormatting>
  <conditionalFormatting sqref="AB16 E16 S16 Q16 O16 M16 K16 I16 G16 U16 W16 Y16">
    <cfRule type="cellIs" priority="18" dxfId="0" operator="notEqual" stopIfTrue="1">
      <formula>SUM(E17:E27)</formula>
    </cfRule>
  </conditionalFormatting>
  <conditionalFormatting sqref="AA9">
    <cfRule type="cellIs" priority="9" dxfId="0" operator="notEqual" stopIfTrue="1">
      <formula>AA10+AA28</formula>
    </cfRule>
  </conditionalFormatting>
  <conditionalFormatting sqref="AA39">
    <cfRule type="cellIs" priority="8" dxfId="0" operator="notEqual" stopIfTrue="1">
      <formula>AA40+AA44</formula>
    </cfRule>
  </conditionalFormatting>
  <conditionalFormatting sqref="AA40">
    <cfRule type="cellIs" priority="7" dxfId="0" operator="notEqual" stopIfTrue="1">
      <formula>AA41+AA42</formula>
    </cfRule>
  </conditionalFormatting>
  <conditionalFormatting sqref="AA44">
    <cfRule type="cellIs" priority="6" dxfId="0" operator="notEqual" stopIfTrue="1">
      <formula>SUM(AA45:AA48)</formula>
    </cfRule>
  </conditionalFormatting>
  <conditionalFormatting sqref="AA49">
    <cfRule type="cellIs" priority="5" dxfId="0" operator="notEqual" stopIfTrue="1">
      <formula>SUM(AA50:AA54)</formula>
    </cfRule>
  </conditionalFormatting>
  <conditionalFormatting sqref="AA10">
    <cfRule type="cellIs" priority="4" dxfId="0" operator="notEqual" stopIfTrue="1">
      <formula>AA11+AA12+AA16</formula>
    </cfRule>
  </conditionalFormatting>
  <conditionalFormatting sqref="AA28">
    <cfRule type="cellIs" priority="3" dxfId="0" operator="notEqual" stopIfTrue="1">
      <formula>SUM(AA29:AA38)</formula>
    </cfRule>
  </conditionalFormatting>
  <conditionalFormatting sqref="AA55">
    <cfRule type="cellIs" priority="2" dxfId="0" operator="notEqual" stopIfTrue="1">
      <formula>AA9+AA39+AA49</formula>
    </cfRule>
  </conditionalFormatting>
  <conditionalFormatting sqref="AA16">
    <cfRule type="cellIs" priority="1" dxfId="0" operator="notEqual" stopIfTrue="1">
      <formula>SUM(AA17:AA27)</formula>
    </cfRule>
  </conditionalFormatting>
  <printOptions/>
  <pageMargins left="0.75" right="0.75" top="1" bottom="1" header="0" footer="0"/>
  <pageSetup fitToHeight="1" fitToWidth="1" horizontalDpi="300" verticalDpi="300" orientation="portrait" paperSize="9" scale="62" r:id="rId1"/>
  <headerFooter alignWithMargins="0">
    <oddFooter>&amp;RINE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B69"/>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46" customWidth="1"/>
    <col min="2" max="2" width="2.7109375" style="51" customWidth="1"/>
    <col min="3" max="3" width="62.28125" style="52" customWidth="1"/>
    <col min="4" max="4" width="0.5625" style="46"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5625" style="20" customWidth="1"/>
    <col min="25" max="25" width="8.140625" style="2" customWidth="1"/>
    <col min="26" max="26" width="0.5625" style="20" customWidth="1"/>
    <col min="27" max="27" width="8.140625" style="2" customWidth="1"/>
    <col min="28" max="28" width="2.57421875" style="2" customWidth="1"/>
    <col min="29" max="16384" width="0" style="46" hidden="1" customWidth="1"/>
  </cols>
  <sheetData>
    <row r="1" ht="12.75" customHeight="1"/>
    <row r="2" s="20" customFormat="1" ht="22.5" customHeight="1">
      <c r="B2" s="237" t="s">
        <v>2</v>
      </c>
    </row>
    <row r="3" s="20" customFormat="1" ht="19.5">
      <c r="B3" s="240" t="str">
        <f>'List of tables'!B5</f>
        <v>Annexe tables</v>
      </c>
    </row>
    <row r="4" s="20" customFormat="1" ht="18.75" customHeight="1">
      <c r="B4" s="1"/>
    </row>
    <row r="5" spans="2:27" s="20" customFormat="1" ht="19.5" customHeight="1">
      <c r="B5" s="11" t="str">
        <f>'List of tables'!B9&amp;" "&amp;'List of tables'!C9</f>
        <v>Table 3. Taxes received by central government (S.1311)</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5" customHeight="1">
      <c r="B6" s="117" t="s">
        <v>178</v>
      </c>
      <c r="C6" s="11"/>
      <c r="D6" s="11"/>
      <c r="E6" s="11"/>
      <c r="F6" s="11"/>
      <c r="G6" s="11"/>
      <c r="H6" s="11"/>
      <c r="I6" s="11"/>
      <c r="J6" s="11"/>
      <c r="K6" s="11"/>
      <c r="L6" s="11"/>
      <c r="M6" s="11"/>
      <c r="N6" s="11"/>
      <c r="O6" s="11"/>
      <c r="P6" s="11"/>
      <c r="Q6" s="11"/>
      <c r="R6" s="11"/>
      <c r="S6" s="11"/>
      <c r="T6" s="11"/>
      <c r="U6" s="11"/>
      <c r="V6" s="11"/>
      <c r="W6" s="11"/>
      <c r="X6" s="11"/>
      <c r="Y6" s="11"/>
      <c r="Z6" s="11"/>
      <c r="AA6" s="11"/>
    </row>
    <row r="7" spans="2:27" s="21" customFormat="1" ht="15.75" customHeight="1">
      <c r="B7" s="23"/>
      <c r="C7" s="23"/>
      <c r="D7" s="12"/>
      <c r="E7" s="23" t="s">
        <v>191</v>
      </c>
      <c r="F7" s="8"/>
      <c r="G7" s="23" t="s">
        <v>190</v>
      </c>
      <c r="H7" s="8"/>
      <c r="I7" s="23" t="s">
        <v>189</v>
      </c>
      <c r="J7" s="8"/>
      <c r="K7" s="23" t="s">
        <v>188</v>
      </c>
      <c r="L7" s="8"/>
      <c r="M7" s="23" t="s">
        <v>187</v>
      </c>
      <c r="N7" s="8"/>
      <c r="O7" s="23" t="s">
        <v>186</v>
      </c>
      <c r="P7" s="8"/>
      <c r="Q7" s="23" t="s">
        <v>185</v>
      </c>
      <c r="R7" s="8"/>
      <c r="S7" s="23" t="s">
        <v>184</v>
      </c>
      <c r="T7" s="8"/>
      <c r="U7" s="23" t="s">
        <v>183</v>
      </c>
      <c r="V7" s="8"/>
      <c r="W7" s="23" t="s">
        <v>192</v>
      </c>
      <c r="X7" s="20"/>
      <c r="Y7" s="23" t="s">
        <v>193</v>
      </c>
      <c r="Z7" s="20"/>
      <c r="AA7" s="23" t="s">
        <v>194</v>
      </c>
    </row>
    <row r="8" s="20" customFormat="1" ht="5.25" customHeight="1">
      <c r="AB8" s="21"/>
    </row>
    <row r="9" spans="2:28" ht="13.5" customHeight="1">
      <c r="B9" s="164" t="s">
        <v>69</v>
      </c>
      <c r="C9" s="165"/>
      <c r="D9" s="151"/>
      <c r="E9" s="166">
        <v>49505</v>
      </c>
      <c r="F9" s="151"/>
      <c r="G9" s="166">
        <v>51963</v>
      </c>
      <c r="H9" s="151"/>
      <c r="I9" s="166">
        <v>36602</v>
      </c>
      <c r="J9" s="151"/>
      <c r="K9" s="166">
        <v>37940</v>
      </c>
      <c r="L9" s="151"/>
      <c r="M9" s="166">
        <v>41026</v>
      </c>
      <c r="N9" s="151"/>
      <c r="O9" s="166">
        <v>45201</v>
      </c>
      <c r="P9" s="151"/>
      <c r="Q9" s="166">
        <v>48443</v>
      </c>
      <c r="R9" s="151"/>
      <c r="S9" s="166">
        <v>45361</v>
      </c>
      <c r="T9" s="151"/>
      <c r="U9" s="166">
        <v>37907</v>
      </c>
      <c r="V9" s="151"/>
      <c r="W9" s="166">
        <v>31750</v>
      </c>
      <c r="Y9" s="166">
        <v>56437</v>
      </c>
      <c r="AA9" s="166">
        <v>41371</v>
      </c>
      <c r="AB9" s="45"/>
    </row>
    <row r="10" spans="2:27" ht="13.5" customHeight="1">
      <c r="B10" s="167" t="s">
        <v>70</v>
      </c>
      <c r="C10" s="168"/>
      <c r="D10" s="151"/>
      <c r="E10" s="170">
        <v>49284</v>
      </c>
      <c r="F10" s="151"/>
      <c r="G10" s="170">
        <v>51751</v>
      </c>
      <c r="H10" s="151"/>
      <c r="I10" s="170">
        <v>36347</v>
      </c>
      <c r="J10" s="151"/>
      <c r="K10" s="170">
        <v>37663</v>
      </c>
      <c r="L10" s="151"/>
      <c r="M10" s="170">
        <v>40742</v>
      </c>
      <c r="N10" s="151"/>
      <c r="O10" s="170">
        <v>44792</v>
      </c>
      <c r="P10" s="151"/>
      <c r="Q10" s="170">
        <v>48050</v>
      </c>
      <c r="R10" s="151"/>
      <c r="S10" s="170">
        <v>44940</v>
      </c>
      <c r="T10" s="151"/>
      <c r="U10" s="170">
        <v>37442</v>
      </c>
      <c r="V10" s="151"/>
      <c r="W10" s="170">
        <v>30986</v>
      </c>
      <c r="Y10" s="170">
        <v>55477</v>
      </c>
      <c r="AA10" s="170">
        <v>40322</v>
      </c>
    </row>
    <row r="11" spans="2:27" ht="12" customHeight="1">
      <c r="B11" s="55" t="s">
        <v>108</v>
      </c>
      <c r="C11" s="56"/>
      <c r="D11" s="54"/>
      <c r="E11" s="107">
        <v>32085</v>
      </c>
      <c r="F11" s="28"/>
      <c r="G11" s="107">
        <v>33874</v>
      </c>
      <c r="H11" s="28"/>
      <c r="I11" s="107">
        <v>24874</v>
      </c>
      <c r="J11" s="28"/>
      <c r="K11" s="107">
        <v>26657</v>
      </c>
      <c r="L11" s="28"/>
      <c r="M11" s="107">
        <v>29658</v>
      </c>
      <c r="N11" s="28"/>
      <c r="O11" s="107">
        <v>33558</v>
      </c>
      <c r="P11" s="28"/>
      <c r="Q11" s="107">
        <v>36607</v>
      </c>
      <c r="R11" s="28"/>
      <c r="S11" s="107">
        <v>31885</v>
      </c>
      <c r="T11" s="28"/>
      <c r="U11" s="107">
        <v>24277</v>
      </c>
      <c r="V11" s="28"/>
      <c r="W11" s="107">
        <v>18919</v>
      </c>
      <c r="Y11" s="107">
        <v>42914</v>
      </c>
      <c r="AA11" s="107">
        <v>31575</v>
      </c>
    </row>
    <row r="12" spans="2:27" ht="12" customHeight="1">
      <c r="B12" s="55" t="s">
        <v>72</v>
      </c>
      <c r="C12" s="56"/>
      <c r="D12" s="54"/>
      <c r="E12" s="36">
        <v>27</v>
      </c>
      <c r="F12" s="36"/>
      <c r="G12" s="36">
        <v>29</v>
      </c>
      <c r="H12" s="36"/>
      <c r="I12" s="36">
        <v>16</v>
      </c>
      <c r="J12" s="36"/>
      <c r="K12" s="36">
        <v>15</v>
      </c>
      <c r="L12" s="36"/>
      <c r="M12" s="36">
        <v>21</v>
      </c>
      <c r="N12" s="36"/>
      <c r="O12" s="36">
        <v>27</v>
      </c>
      <c r="P12" s="36"/>
      <c r="Q12" s="36">
        <v>31</v>
      </c>
      <c r="R12" s="36"/>
      <c r="S12" s="36">
        <v>31</v>
      </c>
      <c r="T12" s="36">
        <f>SUM(T13:T15)</f>
        <v>0</v>
      </c>
      <c r="U12" s="36">
        <v>29</v>
      </c>
      <c r="V12" s="36">
        <f>SUM(V13:V15)</f>
        <v>0</v>
      </c>
      <c r="W12" s="36">
        <v>27</v>
      </c>
      <c r="Y12" s="36">
        <v>28</v>
      </c>
      <c r="AA12" s="36">
        <v>19</v>
      </c>
    </row>
    <row r="13" spans="2:27" ht="10.5" customHeight="1">
      <c r="B13" s="58" t="s">
        <v>73</v>
      </c>
      <c r="C13" s="59"/>
      <c r="D13" s="58"/>
      <c r="E13" s="84">
        <v>0</v>
      </c>
      <c r="F13" s="84"/>
      <c r="G13" s="84">
        <v>0</v>
      </c>
      <c r="H13" s="84"/>
      <c r="I13" s="84">
        <v>0</v>
      </c>
      <c r="J13" s="84"/>
      <c r="K13" s="84">
        <v>0</v>
      </c>
      <c r="L13" s="84"/>
      <c r="M13" s="84">
        <v>0</v>
      </c>
      <c r="N13" s="84"/>
      <c r="O13" s="84">
        <v>0</v>
      </c>
      <c r="P13" s="84"/>
      <c r="Q13" s="84">
        <v>0</v>
      </c>
      <c r="R13" s="84"/>
      <c r="S13" s="84">
        <v>0</v>
      </c>
      <c r="T13" s="84"/>
      <c r="U13" s="84">
        <v>0</v>
      </c>
      <c r="V13" s="84"/>
      <c r="W13" s="84">
        <v>0</v>
      </c>
      <c r="Y13" s="84">
        <v>0</v>
      </c>
      <c r="AA13" s="84">
        <v>0</v>
      </c>
    </row>
    <row r="14" spans="2:27" ht="10.5" customHeight="1">
      <c r="B14" s="58" t="s">
        <v>74</v>
      </c>
      <c r="C14" s="59"/>
      <c r="D14" s="58"/>
      <c r="E14" s="84">
        <v>0</v>
      </c>
      <c r="F14" s="84"/>
      <c r="G14" s="84">
        <v>0</v>
      </c>
      <c r="H14" s="84"/>
      <c r="I14" s="84">
        <v>0</v>
      </c>
      <c r="J14" s="84"/>
      <c r="K14" s="84">
        <v>0</v>
      </c>
      <c r="L14" s="84"/>
      <c r="M14" s="84">
        <v>0</v>
      </c>
      <c r="N14" s="84"/>
      <c r="O14" s="84">
        <v>0</v>
      </c>
      <c r="P14" s="84"/>
      <c r="Q14" s="84">
        <v>0</v>
      </c>
      <c r="R14" s="84"/>
      <c r="S14" s="84">
        <v>0</v>
      </c>
      <c r="T14" s="84"/>
      <c r="U14" s="84">
        <v>0</v>
      </c>
      <c r="V14" s="84"/>
      <c r="W14" s="84">
        <v>0</v>
      </c>
      <c r="Y14" s="84">
        <v>0</v>
      </c>
      <c r="AA14" s="84">
        <v>0</v>
      </c>
    </row>
    <row r="15" spans="2:27" ht="10.5" customHeight="1">
      <c r="B15" s="58" t="s">
        <v>75</v>
      </c>
      <c r="C15" s="59"/>
      <c r="D15" s="58"/>
      <c r="E15" s="84">
        <v>27</v>
      </c>
      <c r="F15" s="84"/>
      <c r="G15" s="84">
        <v>29</v>
      </c>
      <c r="H15" s="84"/>
      <c r="I15" s="84">
        <v>16</v>
      </c>
      <c r="J15" s="84"/>
      <c r="K15" s="84">
        <v>15</v>
      </c>
      <c r="L15" s="84"/>
      <c r="M15" s="84">
        <v>21</v>
      </c>
      <c r="N15" s="84"/>
      <c r="O15" s="84">
        <v>27</v>
      </c>
      <c r="P15" s="84"/>
      <c r="Q15" s="84">
        <v>31</v>
      </c>
      <c r="R15" s="84"/>
      <c r="S15" s="84">
        <v>31</v>
      </c>
      <c r="T15" s="84"/>
      <c r="U15" s="84">
        <v>29</v>
      </c>
      <c r="V15" s="84"/>
      <c r="W15" s="84">
        <v>27</v>
      </c>
      <c r="Y15" s="84">
        <v>28</v>
      </c>
      <c r="AA15" s="84">
        <v>19</v>
      </c>
    </row>
    <row r="16" spans="2:28" s="47" customFormat="1" ht="12.75">
      <c r="B16" s="53" t="s">
        <v>76</v>
      </c>
      <c r="C16" s="64"/>
      <c r="D16" s="64"/>
      <c r="E16" s="36">
        <v>17172</v>
      </c>
      <c r="F16" s="36"/>
      <c r="G16" s="36">
        <v>17848</v>
      </c>
      <c r="H16" s="36"/>
      <c r="I16" s="36">
        <v>11457</v>
      </c>
      <c r="J16" s="36"/>
      <c r="K16" s="36">
        <v>10991</v>
      </c>
      <c r="L16" s="36"/>
      <c r="M16" s="36">
        <v>11063</v>
      </c>
      <c r="N16" s="36"/>
      <c r="O16" s="36">
        <v>11207</v>
      </c>
      <c r="P16" s="36"/>
      <c r="Q16" s="36">
        <v>11412</v>
      </c>
      <c r="R16" s="36"/>
      <c r="S16" s="36">
        <v>13024</v>
      </c>
      <c r="T16" s="36"/>
      <c r="U16" s="36">
        <v>13136</v>
      </c>
      <c r="V16" s="36"/>
      <c r="W16" s="36">
        <v>12040</v>
      </c>
      <c r="X16" s="20"/>
      <c r="Y16" s="36">
        <v>12535</v>
      </c>
      <c r="Z16" s="20"/>
      <c r="AA16" s="36">
        <v>8728</v>
      </c>
      <c r="AB16" s="2"/>
    </row>
    <row r="17" spans="2:27" ht="12" customHeight="1">
      <c r="B17" s="58" t="s">
        <v>77</v>
      </c>
      <c r="C17" s="59"/>
      <c r="D17" s="58"/>
      <c r="E17" s="60">
        <v>10</v>
      </c>
      <c r="F17" s="60"/>
      <c r="G17" s="60">
        <v>9</v>
      </c>
      <c r="H17" s="60"/>
      <c r="I17" s="60">
        <v>10</v>
      </c>
      <c r="J17" s="60"/>
      <c r="K17" s="60">
        <v>7</v>
      </c>
      <c r="L17" s="60"/>
      <c r="M17" s="60">
        <v>7</v>
      </c>
      <c r="N17" s="60"/>
      <c r="O17" s="60">
        <v>10</v>
      </c>
      <c r="P17" s="60"/>
      <c r="Q17" s="60">
        <v>12</v>
      </c>
      <c r="R17" s="60"/>
      <c r="S17" s="60">
        <v>12</v>
      </c>
      <c r="T17" s="60"/>
      <c r="U17" s="60">
        <v>8</v>
      </c>
      <c r="V17" s="60"/>
      <c r="W17" s="60">
        <v>6</v>
      </c>
      <c r="Y17" s="60">
        <v>6</v>
      </c>
      <c r="AA17" s="60">
        <v>5</v>
      </c>
    </row>
    <row r="18" spans="2:27" ht="12" customHeight="1">
      <c r="B18" s="58" t="s">
        <v>78</v>
      </c>
      <c r="C18" s="59"/>
      <c r="D18" s="58"/>
      <c r="E18" s="108">
        <v>14868</v>
      </c>
      <c r="F18" s="60"/>
      <c r="G18" s="108">
        <v>15412</v>
      </c>
      <c r="H18" s="60"/>
      <c r="I18" s="108">
        <v>10356</v>
      </c>
      <c r="J18" s="60"/>
      <c r="K18" s="108">
        <v>9762</v>
      </c>
      <c r="L18" s="60"/>
      <c r="M18" s="108">
        <v>9715</v>
      </c>
      <c r="N18" s="60"/>
      <c r="O18" s="108">
        <v>9756</v>
      </c>
      <c r="P18" s="60"/>
      <c r="Q18" s="108">
        <v>9828</v>
      </c>
      <c r="R18" s="60"/>
      <c r="S18" s="108">
        <v>11387</v>
      </c>
      <c r="T18" s="60"/>
      <c r="U18" s="108">
        <v>11148</v>
      </c>
      <c r="V18" s="60"/>
      <c r="W18" s="108">
        <v>10126</v>
      </c>
      <c r="Y18" s="108">
        <v>10309</v>
      </c>
      <c r="AA18" s="108">
        <v>6553</v>
      </c>
    </row>
    <row r="19" spans="2:27" ht="12" customHeight="1">
      <c r="B19" s="58" t="s">
        <v>79</v>
      </c>
      <c r="C19" s="59"/>
      <c r="D19" s="58"/>
      <c r="E19" s="60">
        <v>1185</v>
      </c>
      <c r="F19" s="60"/>
      <c r="G19" s="60">
        <v>1217</v>
      </c>
      <c r="H19" s="60"/>
      <c r="I19" s="60">
        <v>0</v>
      </c>
      <c r="J19" s="60"/>
      <c r="K19" s="60">
        <v>0</v>
      </c>
      <c r="L19" s="60"/>
      <c r="M19" s="60">
        <v>0</v>
      </c>
      <c r="N19" s="60"/>
      <c r="O19" s="60">
        <v>0</v>
      </c>
      <c r="P19" s="60"/>
      <c r="Q19" s="60">
        <v>8</v>
      </c>
      <c r="R19" s="60"/>
      <c r="S19" s="60">
        <v>1</v>
      </c>
      <c r="T19" s="60"/>
      <c r="U19" s="60">
        <v>0</v>
      </c>
      <c r="V19" s="60"/>
      <c r="W19" s="60">
        <v>1</v>
      </c>
      <c r="Y19" s="60">
        <v>1</v>
      </c>
      <c r="AA19" s="60">
        <v>8</v>
      </c>
    </row>
    <row r="20" spans="2:27" ht="12" customHeight="1">
      <c r="B20" s="58" t="s">
        <v>80</v>
      </c>
      <c r="C20" s="59"/>
      <c r="D20" s="58"/>
      <c r="E20" s="60">
        <v>0</v>
      </c>
      <c r="F20" s="60"/>
      <c r="G20" s="60">
        <v>0</v>
      </c>
      <c r="H20" s="60"/>
      <c r="I20" s="60">
        <v>0</v>
      </c>
      <c r="J20" s="60"/>
      <c r="K20" s="60">
        <v>0</v>
      </c>
      <c r="L20" s="60"/>
      <c r="M20" s="60">
        <v>0</v>
      </c>
      <c r="N20" s="60"/>
      <c r="O20" s="60">
        <v>0</v>
      </c>
      <c r="P20" s="60"/>
      <c r="Q20" s="60">
        <v>0</v>
      </c>
      <c r="R20" s="60"/>
      <c r="S20" s="60">
        <v>0</v>
      </c>
      <c r="T20" s="60"/>
      <c r="U20" s="60">
        <v>0</v>
      </c>
      <c r="V20" s="60"/>
      <c r="W20" s="60">
        <v>0</v>
      </c>
      <c r="Y20" s="60">
        <v>0</v>
      </c>
      <c r="AA20" s="60">
        <v>0</v>
      </c>
    </row>
    <row r="21" spans="2:27" ht="12" customHeight="1">
      <c r="B21" s="58" t="s">
        <v>81</v>
      </c>
      <c r="C21" s="59"/>
      <c r="D21" s="58"/>
      <c r="E21" s="60">
        <v>0</v>
      </c>
      <c r="F21" s="60"/>
      <c r="G21" s="60">
        <v>0</v>
      </c>
      <c r="H21" s="60"/>
      <c r="I21" s="60">
        <v>0</v>
      </c>
      <c r="J21" s="60"/>
      <c r="K21" s="60">
        <v>0</v>
      </c>
      <c r="L21" s="60"/>
      <c r="M21" s="60">
        <v>0</v>
      </c>
      <c r="N21" s="60"/>
      <c r="O21" s="60">
        <v>0</v>
      </c>
      <c r="P21" s="60"/>
      <c r="Q21" s="60">
        <v>0</v>
      </c>
      <c r="R21" s="60"/>
      <c r="S21" s="60">
        <v>0</v>
      </c>
      <c r="T21" s="60"/>
      <c r="U21" s="60">
        <v>0</v>
      </c>
      <c r="V21" s="60"/>
      <c r="W21" s="60">
        <v>0</v>
      </c>
      <c r="Y21" s="60">
        <v>0</v>
      </c>
      <c r="AA21" s="60">
        <v>0</v>
      </c>
    </row>
    <row r="22" spans="2:28" ht="10.5" customHeight="1">
      <c r="B22" s="65" t="s">
        <v>82</v>
      </c>
      <c r="C22" s="66"/>
      <c r="D22" s="67"/>
      <c r="E22" s="60">
        <v>790</v>
      </c>
      <c r="F22" s="60"/>
      <c r="G22" s="60">
        <v>879</v>
      </c>
      <c r="H22" s="60"/>
      <c r="I22" s="60">
        <v>1004</v>
      </c>
      <c r="J22" s="60"/>
      <c r="K22" s="60">
        <v>1127</v>
      </c>
      <c r="L22" s="60"/>
      <c r="M22" s="60">
        <v>1232</v>
      </c>
      <c r="N22" s="60"/>
      <c r="O22" s="60">
        <v>1315</v>
      </c>
      <c r="P22" s="60"/>
      <c r="Q22" s="60">
        <v>1387</v>
      </c>
      <c r="R22" s="60"/>
      <c r="S22" s="60">
        <v>1481</v>
      </c>
      <c r="T22" s="60"/>
      <c r="U22" s="60">
        <v>1511</v>
      </c>
      <c r="V22" s="60"/>
      <c r="W22" s="60">
        <v>1406</v>
      </c>
      <c r="Y22" s="60">
        <v>1434</v>
      </c>
      <c r="AA22" s="60">
        <v>1420</v>
      </c>
      <c r="AB22" s="45"/>
    </row>
    <row r="23" spans="2:27" ht="10.5" customHeight="1">
      <c r="B23" s="58" t="s">
        <v>83</v>
      </c>
      <c r="C23" s="59"/>
      <c r="D23" s="58"/>
      <c r="E23" s="60">
        <v>291</v>
      </c>
      <c r="F23" s="60"/>
      <c r="G23" s="60">
        <v>302</v>
      </c>
      <c r="H23" s="60"/>
      <c r="I23" s="60">
        <v>45</v>
      </c>
      <c r="J23" s="60"/>
      <c r="K23" s="60">
        <v>10</v>
      </c>
      <c r="L23" s="60"/>
      <c r="M23" s="60">
        <v>13</v>
      </c>
      <c r="N23" s="60"/>
      <c r="O23" s="60">
        <v>15</v>
      </c>
      <c r="P23" s="60"/>
      <c r="Q23" s="60">
        <v>67</v>
      </c>
      <c r="R23" s="60"/>
      <c r="S23" s="60">
        <v>24</v>
      </c>
      <c r="T23" s="60"/>
      <c r="U23" s="60">
        <v>19</v>
      </c>
      <c r="V23" s="60"/>
      <c r="W23" s="60">
        <v>20</v>
      </c>
      <c r="Y23" s="60">
        <v>22</v>
      </c>
      <c r="AA23" s="60">
        <v>29</v>
      </c>
    </row>
    <row r="24" spans="2:27" ht="10.5" customHeight="1">
      <c r="B24" s="58" t="s">
        <v>84</v>
      </c>
      <c r="C24" s="59"/>
      <c r="D24" s="58"/>
      <c r="E24" s="60">
        <v>0</v>
      </c>
      <c r="F24" s="60"/>
      <c r="G24" s="60">
        <v>0</v>
      </c>
      <c r="H24" s="60"/>
      <c r="I24" s="60">
        <v>0</v>
      </c>
      <c r="J24" s="60"/>
      <c r="K24" s="60">
        <v>0</v>
      </c>
      <c r="L24" s="60"/>
      <c r="M24" s="60">
        <v>0</v>
      </c>
      <c r="N24" s="60"/>
      <c r="O24" s="60">
        <v>0</v>
      </c>
      <c r="P24" s="60"/>
      <c r="Q24" s="60">
        <v>0</v>
      </c>
      <c r="R24" s="60"/>
      <c r="S24" s="60">
        <v>0</v>
      </c>
      <c r="T24" s="60"/>
      <c r="U24" s="60">
        <v>0</v>
      </c>
      <c r="V24" s="60"/>
      <c r="W24" s="60">
        <v>0</v>
      </c>
      <c r="Y24" s="60">
        <v>0</v>
      </c>
      <c r="AA24" s="60">
        <v>0</v>
      </c>
    </row>
    <row r="25" spans="2:27" ht="10.5" customHeight="1">
      <c r="B25" s="58" t="s">
        <v>85</v>
      </c>
      <c r="C25" s="59"/>
      <c r="D25" s="58"/>
      <c r="E25" s="60">
        <v>0</v>
      </c>
      <c r="F25" s="60"/>
      <c r="G25" s="60">
        <v>0</v>
      </c>
      <c r="H25" s="60"/>
      <c r="I25" s="60">
        <v>0</v>
      </c>
      <c r="J25" s="60"/>
      <c r="K25" s="60">
        <v>0</v>
      </c>
      <c r="L25" s="60"/>
      <c r="M25" s="60">
        <v>0</v>
      </c>
      <c r="N25" s="60"/>
      <c r="O25" s="60">
        <v>0</v>
      </c>
      <c r="P25" s="60"/>
      <c r="Q25" s="60">
        <v>0</v>
      </c>
      <c r="R25" s="60"/>
      <c r="S25" s="60">
        <v>0</v>
      </c>
      <c r="T25" s="60"/>
      <c r="U25" s="60">
        <v>0</v>
      </c>
      <c r="V25" s="60"/>
      <c r="W25" s="60">
        <v>0</v>
      </c>
      <c r="Y25" s="60">
        <v>0</v>
      </c>
      <c r="AA25" s="60">
        <v>0</v>
      </c>
    </row>
    <row r="26" spans="2:27" ht="10.5" customHeight="1">
      <c r="B26" s="58" t="s">
        <v>86</v>
      </c>
      <c r="C26" s="59"/>
      <c r="D26" s="58"/>
      <c r="E26" s="60">
        <v>0</v>
      </c>
      <c r="F26" s="60"/>
      <c r="G26" s="60">
        <v>0</v>
      </c>
      <c r="H26" s="60"/>
      <c r="I26" s="60">
        <v>0</v>
      </c>
      <c r="J26" s="60"/>
      <c r="K26" s="60">
        <v>0</v>
      </c>
      <c r="L26" s="60"/>
      <c r="M26" s="60">
        <v>0</v>
      </c>
      <c r="N26" s="60"/>
      <c r="O26" s="60">
        <v>0</v>
      </c>
      <c r="P26" s="60"/>
      <c r="Q26" s="60">
        <v>0</v>
      </c>
      <c r="R26" s="60"/>
      <c r="S26" s="60">
        <v>0</v>
      </c>
      <c r="T26" s="60"/>
      <c r="U26" s="60">
        <v>0</v>
      </c>
      <c r="V26" s="60"/>
      <c r="W26" s="60">
        <v>0</v>
      </c>
      <c r="Y26" s="60">
        <v>0</v>
      </c>
      <c r="AA26" s="60">
        <v>0</v>
      </c>
    </row>
    <row r="27" spans="2:27" ht="12" customHeight="1">
      <c r="B27" s="61" t="s">
        <v>87</v>
      </c>
      <c r="C27" s="62"/>
      <c r="D27" s="58"/>
      <c r="E27" s="109">
        <v>28</v>
      </c>
      <c r="F27" s="108"/>
      <c r="G27" s="109">
        <v>29</v>
      </c>
      <c r="H27" s="108"/>
      <c r="I27" s="109">
        <v>42</v>
      </c>
      <c r="J27" s="108"/>
      <c r="K27" s="109">
        <v>85</v>
      </c>
      <c r="L27" s="108"/>
      <c r="M27" s="109">
        <v>96</v>
      </c>
      <c r="N27" s="108"/>
      <c r="O27" s="109">
        <v>111</v>
      </c>
      <c r="P27" s="108"/>
      <c r="Q27" s="109">
        <v>110</v>
      </c>
      <c r="R27" s="108"/>
      <c r="S27" s="109">
        <v>119</v>
      </c>
      <c r="T27" s="108"/>
      <c r="U27" s="109">
        <v>450</v>
      </c>
      <c r="V27" s="108"/>
      <c r="W27" s="109">
        <v>481</v>
      </c>
      <c r="Y27" s="109">
        <v>763</v>
      </c>
      <c r="AA27" s="109">
        <v>713</v>
      </c>
    </row>
    <row r="28" spans="2:27" ht="13.5" customHeight="1">
      <c r="B28" s="155" t="s">
        <v>47</v>
      </c>
      <c r="C28" s="156"/>
      <c r="D28" s="151"/>
      <c r="E28" s="158">
        <f>SUM(E29:E38)</f>
        <v>221</v>
      </c>
      <c r="F28" s="151"/>
      <c r="G28" s="158">
        <f>SUM(G29:G38)</f>
        <v>212</v>
      </c>
      <c r="H28" s="151"/>
      <c r="I28" s="158">
        <f>SUM(I29:I38)</f>
        <v>255</v>
      </c>
      <c r="J28" s="151"/>
      <c r="K28" s="158">
        <f>SUM(K29:K38)</f>
        <v>277</v>
      </c>
      <c r="L28" s="151"/>
      <c r="M28" s="158">
        <f>SUM(M29:M38)</f>
        <v>284</v>
      </c>
      <c r="N28" s="151"/>
      <c r="O28" s="158">
        <f>SUM(O29:O38)</f>
        <v>409</v>
      </c>
      <c r="P28" s="151"/>
      <c r="Q28" s="158">
        <f>SUM(Q29:Q38)</f>
        <v>393</v>
      </c>
      <c r="R28" s="151"/>
      <c r="S28" s="158">
        <f>SUM(S29:S38)</f>
        <v>421</v>
      </c>
      <c r="T28" s="151"/>
      <c r="U28" s="158">
        <f>SUM(U29:U38)</f>
        <v>465</v>
      </c>
      <c r="V28" s="151"/>
      <c r="W28" s="158">
        <f>SUM(W29:W38)</f>
        <v>764</v>
      </c>
      <c r="Y28" s="158">
        <f>SUM(Y29:Y38)</f>
        <v>960</v>
      </c>
      <c r="AA28" s="158">
        <f>SUM(AA29:AA38)</f>
        <v>1049</v>
      </c>
    </row>
    <row r="29" spans="2:27" ht="12" customHeight="1">
      <c r="B29" s="58" t="s">
        <v>88</v>
      </c>
      <c r="C29" s="59"/>
      <c r="D29" s="58"/>
      <c r="E29" s="60">
        <v>0</v>
      </c>
      <c r="F29" s="60"/>
      <c r="G29" s="60">
        <v>0</v>
      </c>
      <c r="H29" s="60"/>
      <c r="I29" s="60">
        <v>0</v>
      </c>
      <c r="J29" s="60"/>
      <c r="K29" s="60">
        <v>0</v>
      </c>
      <c r="L29" s="60"/>
      <c r="M29" s="60">
        <v>0</v>
      </c>
      <c r="N29" s="60"/>
      <c r="O29" s="60">
        <v>0</v>
      </c>
      <c r="P29" s="60"/>
      <c r="Q29" s="60">
        <v>0</v>
      </c>
      <c r="R29" s="60"/>
      <c r="S29" s="60">
        <v>0</v>
      </c>
      <c r="T29" s="60"/>
      <c r="U29" s="60">
        <v>0</v>
      </c>
      <c r="V29" s="60"/>
      <c r="W29" s="60">
        <v>0</v>
      </c>
      <c r="Y29" s="60">
        <v>0</v>
      </c>
      <c r="AA29" s="60">
        <v>0</v>
      </c>
    </row>
    <row r="30" spans="2:27" ht="10.5" customHeight="1">
      <c r="B30" s="65" t="s">
        <v>89</v>
      </c>
      <c r="C30" s="66"/>
      <c r="D30" s="67"/>
      <c r="E30" s="68">
        <v>0</v>
      </c>
      <c r="F30" s="68"/>
      <c r="G30" s="68">
        <v>0</v>
      </c>
      <c r="H30" s="68"/>
      <c r="I30" s="68">
        <v>0</v>
      </c>
      <c r="J30" s="68"/>
      <c r="K30" s="68">
        <v>0</v>
      </c>
      <c r="L30" s="68"/>
      <c r="M30" s="68">
        <v>0</v>
      </c>
      <c r="N30" s="68"/>
      <c r="O30" s="68">
        <v>0</v>
      </c>
      <c r="P30" s="68"/>
      <c r="Q30" s="68">
        <v>0</v>
      </c>
      <c r="R30" s="68"/>
      <c r="S30" s="68">
        <v>0</v>
      </c>
      <c r="T30" s="68"/>
      <c r="U30" s="68">
        <v>0</v>
      </c>
      <c r="V30" s="68"/>
      <c r="W30" s="68">
        <v>0</v>
      </c>
      <c r="Y30" s="68">
        <v>0</v>
      </c>
      <c r="AA30" s="68">
        <v>0</v>
      </c>
    </row>
    <row r="31" spans="2:28" ht="10.5" customHeight="1">
      <c r="B31" s="58" t="s">
        <v>90</v>
      </c>
      <c r="C31" s="66"/>
      <c r="D31" s="67"/>
      <c r="E31" s="68">
        <v>0</v>
      </c>
      <c r="F31" s="68"/>
      <c r="G31" s="68">
        <v>0</v>
      </c>
      <c r="H31" s="68"/>
      <c r="I31" s="68">
        <v>0</v>
      </c>
      <c r="J31" s="68"/>
      <c r="K31" s="68">
        <v>0</v>
      </c>
      <c r="L31" s="68"/>
      <c r="M31" s="68">
        <v>0</v>
      </c>
      <c r="N31" s="68"/>
      <c r="O31" s="68">
        <v>0</v>
      </c>
      <c r="P31" s="68"/>
      <c r="Q31" s="68">
        <v>0</v>
      </c>
      <c r="R31" s="68"/>
      <c r="S31" s="68">
        <v>0</v>
      </c>
      <c r="T31" s="68"/>
      <c r="U31" s="68">
        <v>0</v>
      </c>
      <c r="V31" s="68"/>
      <c r="W31" s="68">
        <v>0</v>
      </c>
      <c r="Y31" s="68">
        <v>0</v>
      </c>
      <c r="AA31" s="68">
        <v>0</v>
      </c>
      <c r="AB31" s="22"/>
    </row>
    <row r="32" spans="2:27" ht="10.5" customHeight="1">
      <c r="B32" s="65" t="s">
        <v>91</v>
      </c>
      <c r="C32" s="66"/>
      <c r="D32" s="67"/>
      <c r="E32" s="68">
        <v>0</v>
      </c>
      <c r="F32" s="68"/>
      <c r="G32" s="68">
        <v>0</v>
      </c>
      <c r="H32" s="68"/>
      <c r="I32" s="68">
        <v>0</v>
      </c>
      <c r="J32" s="68"/>
      <c r="K32" s="68">
        <v>0</v>
      </c>
      <c r="L32" s="68"/>
      <c r="M32" s="68">
        <v>0</v>
      </c>
      <c r="N32" s="68"/>
      <c r="O32" s="68">
        <v>0</v>
      </c>
      <c r="P32" s="68"/>
      <c r="Q32" s="68">
        <v>0</v>
      </c>
      <c r="R32" s="68"/>
      <c r="S32" s="68">
        <v>0</v>
      </c>
      <c r="T32" s="68"/>
      <c r="U32" s="68">
        <v>0</v>
      </c>
      <c r="V32" s="68"/>
      <c r="W32" s="68">
        <v>0</v>
      </c>
      <c r="Y32" s="68">
        <v>0</v>
      </c>
      <c r="AA32" s="68">
        <v>0</v>
      </c>
    </row>
    <row r="33" spans="2:28" ht="10.5" customHeight="1">
      <c r="B33" s="58" t="s">
        <v>92</v>
      </c>
      <c r="C33" s="66"/>
      <c r="D33" s="67"/>
      <c r="E33" s="68">
        <v>0</v>
      </c>
      <c r="F33" s="68"/>
      <c r="G33" s="68">
        <v>0</v>
      </c>
      <c r="H33" s="68"/>
      <c r="I33" s="68">
        <v>0</v>
      </c>
      <c r="J33" s="68"/>
      <c r="K33" s="68">
        <v>0</v>
      </c>
      <c r="L33" s="68"/>
      <c r="M33" s="68">
        <v>0</v>
      </c>
      <c r="N33" s="68"/>
      <c r="O33" s="68">
        <v>0</v>
      </c>
      <c r="P33" s="68"/>
      <c r="Q33" s="68">
        <v>0</v>
      </c>
      <c r="R33" s="68"/>
      <c r="S33" s="68">
        <v>0</v>
      </c>
      <c r="T33" s="68"/>
      <c r="U33" s="68">
        <v>0</v>
      </c>
      <c r="V33" s="68"/>
      <c r="W33" s="68">
        <v>0</v>
      </c>
      <c r="Y33" s="68">
        <v>0</v>
      </c>
      <c r="AA33" s="68">
        <v>0</v>
      </c>
      <c r="AB33" s="3"/>
    </row>
    <row r="34" spans="2:28" ht="10.5" customHeight="1">
      <c r="B34" s="58" t="s">
        <v>93</v>
      </c>
      <c r="C34" s="66"/>
      <c r="D34" s="67"/>
      <c r="E34" s="68">
        <v>76</v>
      </c>
      <c r="F34" s="68"/>
      <c r="G34" s="68">
        <v>42</v>
      </c>
      <c r="H34" s="68"/>
      <c r="I34" s="68">
        <v>89</v>
      </c>
      <c r="J34" s="68"/>
      <c r="K34" s="68">
        <v>57</v>
      </c>
      <c r="L34" s="68"/>
      <c r="M34" s="68">
        <v>40</v>
      </c>
      <c r="N34" s="68"/>
      <c r="O34" s="68">
        <v>52</v>
      </c>
      <c r="P34" s="68"/>
      <c r="Q34" s="68">
        <v>63</v>
      </c>
      <c r="R34" s="68"/>
      <c r="S34" s="68">
        <v>66</v>
      </c>
      <c r="T34" s="68"/>
      <c r="U34" s="68">
        <v>55</v>
      </c>
      <c r="V34" s="68"/>
      <c r="W34" s="68">
        <v>49</v>
      </c>
      <c r="Y34" s="68">
        <v>44</v>
      </c>
      <c r="AA34" s="68">
        <v>50</v>
      </c>
      <c r="AB34" s="3"/>
    </row>
    <row r="35" spans="2:27" ht="10.5" customHeight="1">
      <c r="B35" s="65" t="s">
        <v>94</v>
      </c>
      <c r="C35" s="66"/>
      <c r="D35" s="67"/>
      <c r="E35" s="68">
        <v>95</v>
      </c>
      <c r="F35" s="68"/>
      <c r="G35" s="68">
        <v>107</v>
      </c>
      <c r="H35" s="68"/>
      <c r="I35" s="68">
        <v>117</v>
      </c>
      <c r="J35" s="68"/>
      <c r="K35" s="68">
        <v>174</v>
      </c>
      <c r="L35" s="68"/>
      <c r="M35" s="68">
        <v>200</v>
      </c>
      <c r="N35" s="68"/>
      <c r="O35" s="68">
        <v>301</v>
      </c>
      <c r="P35" s="68"/>
      <c r="Q35" s="68">
        <v>264</v>
      </c>
      <c r="R35" s="68"/>
      <c r="S35" s="68">
        <v>269</v>
      </c>
      <c r="T35" s="68"/>
      <c r="U35" s="68">
        <v>339</v>
      </c>
      <c r="V35" s="68"/>
      <c r="W35" s="68">
        <v>415</v>
      </c>
      <c r="Y35" s="68">
        <v>371</v>
      </c>
      <c r="AA35" s="68">
        <v>357</v>
      </c>
    </row>
    <row r="36" spans="2:27" ht="10.5" customHeight="1">
      <c r="B36" s="58" t="s">
        <v>95</v>
      </c>
      <c r="C36" s="66"/>
      <c r="D36" s="67"/>
      <c r="E36" s="68">
        <v>42</v>
      </c>
      <c r="F36" s="68"/>
      <c r="G36" s="68">
        <v>55</v>
      </c>
      <c r="H36" s="68"/>
      <c r="I36" s="68">
        <v>44</v>
      </c>
      <c r="J36" s="68"/>
      <c r="K36" s="68">
        <v>41</v>
      </c>
      <c r="L36" s="68"/>
      <c r="M36" s="68">
        <v>40</v>
      </c>
      <c r="N36" s="68"/>
      <c r="O36" s="68">
        <v>50</v>
      </c>
      <c r="P36" s="68"/>
      <c r="Q36" s="68">
        <v>53</v>
      </c>
      <c r="R36" s="68"/>
      <c r="S36" s="68">
        <v>75</v>
      </c>
      <c r="T36" s="68"/>
      <c r="U36" s="68">
        <v>61</v>
      </c>
      <c r="V36" s="68"/>
      <c r="W36" s="68">
        <v>23</v>
      </c>
      <c r="Y36" s="68">
        <v>23</v>
      </c>
      <c r="AA36" s="68">
        <v>26</v>
      </c>
    </row>
    <row r="37" spans="2:27" ht="10.5" customHeight="1">
      <c r="B37" s="65" t="s">
        <v>96</v>
      </c>
      <c r="C37" s="59"/>
      <c r="D37" s="58"/>
      <c r="E37" s="60">
        <v>0</v>
      </c>
      <c r="F37" s="60"/>
      <c r="G37" s="60">
        <v>0</v>
      </c>
      <c r="H37" s="60"/>
      <c r="I37" s="60">
        <v>0</v>
      </c>
      <c r="J37" s="60"/>
      <c r="K37" s="60">
        <v>0</v>
      </c>
      <c r="L37" s="60"/>
      <c r="M37" s="60">
        <v>0</v>
      </c>
      <c r="N37" s="60"/>
      <c r="O37" s="60">
        <v>0</v>
      </c>
      <c r="P37" s="60"/>
      <c r="Q37" s="60">
        <v>0</v>
      </c>
      <c r="R37" s="60"/>
      <c r="S37" s="60">
        <v>0</v>
      </c>
      <c r="T37" s="60"/>
      <c r="U37" s="60">
        <v>0</v>
      </c>
      <c r="V37" s="60"/>
      <c r="W37" s="60">
        <v>0</v>
      </c>
      <c r="Y37" s="60">
        <v>0</v>
      </c>
      <c r="AA37" s="60">
        <v>0</v>
      </c>
    </row>
    <row r="38" spans="2:27" ht="10.5" customHeight="1">
      <c r="B38" s="61" t="s">
        <v>87</v>
      </c>
      <c r="C38" s="62"/>
      <c r="D38" s="58"/>
      <c r="E38" s="110">
        <v>8</v>
      </c>
      <c r="F38" s="110">
        <v>8</v>
      </c>
      <c r="G38" s="110">
        <v>8</v>
      </c>
      <c r="H38" s="110"/>
      <c r="I38" s="110">
        <v>5</v>
      </c>
      <c r="J38" s="110">
        <v>8</v>
      </c>
      <c r="K38" s="110">
        <v>5</v>
      </c>
      <c r="L38" s="110">
        <v>8</v>
      </c>
      <c r="M38" s="110">
        <v>4</v>
      </c>
      <c r="N38" s="110">
        <v>8</v>
      </c>
      <c r="O38" s="110">
        <v>6</v>
      </c>
      <c r="P38" s="110">
        <v>8</v>
      </c>
      <c r="Q38" s="110">
        <v>13</v>
      </c>
      <c r="R38" s="110">
        <v>8</v>
      </c>
      <c r="S38" s="110">
        <v>11</v>
      </c>
      <c r="T38" s="110">
        <v>8</v>
      </c>
      <c r="U38" s="110">
        <v>10</v>
      </c>
      <c r="V38" s="110">
        <v>8</v>
      </c>
      <c r="W38" s="110">
        <v>277</v>
      </c>
      <c r="Y38" s="110">
        <v>522</v>
      </c>
      <c r="AA38" s="110">
        <v>616</v>
      </c>
    </row>
    <row r="39" spans="2:27" ht="13.5" customHeight="1">
      <c r="B39" s="164" t="s">
        <v>97</v>
      </c>
      <c r="C39" s="165"/>
      <c r="D39" s="151"/>
      <c r="E39" s="166">
        <f>E40+E44</f>
        <v>53201</v>
      </c>
      <c r="F39" s="151"/>
      <c r="G39" s="166">
        <f>G40+G44</f>
        <v>56838</v>
      </c>
      <c r="H39" s="151"/>
      <c r="I39" s="166">
        <f>I40+I44</f>
        <v>58380</v>
      </c>
      <c r="J39" s="151"/>
      <c r="K39" s="166">
        <f>K40+K44</f>
        <v>56479</v>
      </c>
      <c r="L39" s="151"/>
      <c r="M39" s="166">
        <f>M40+M44</f>
        <v>61482</v>
      </c>
      <c r="N39" s="151"/>
      <c r="O39" s="166">
        <f>O40+O44</f>
        <v>71873</v>
      </c>
      <c r="P39" s="151"/>
      <c r="Q39" s="166">
        <f>Q40+Q44</f>
        <v>84253</v>
      </c>
      <c r="R39" s="151"/>
      <c r="S39" s="166">
        <f>S40+S44</f>
        <v>100708</v>
      </c>
      <c r="T39" s="151"/>
      <c r="U39" s="166">
        <f>U40+U44</f>
        <v>76016</v>
      </c>
      <c r="V39" s="151"/>
      <c r="W39" s="166">
        <f>W40+W44</f>
        <v>58378</v>
      </c>
      <c r="Y39" s="166">
        <f>Y40+Y44</f>
        <v>62931</v>
      </c>
      <c r="AA39" s="166">
        <f>AA40+AA44</f>
        <v>59018</v>
      </c>
    </row>
    <row r="40" spans="2:27" ht="13.5" customHeight="1">
      <c r="B40" s="167" t="s">
        <v>98</v>
      </c>
      <c r="C40" s="168"/>
      <c r="D40" s="151"/>
      <c r="E40" s="170">
        <v>52696</v>
      </c>
      <c r="F40" s="151"/>
      <c r="G40" s="170">
        <v>56319</v>
      </c>
      <c r="H40" s="151"/>
      <c r="I40" s="170">
        <v>58171</v>
      </c>
      <c r="J40" s="151"/>
      <c r="K40" s="170">
        <v>56250</v>
      </c>
      <c r="L40" s="151"/>
      <c r="M40" s="170">
        <v>61227</v>
      </c>
      <c r="N40" s="151"/>
      <c r="O40" s="170">
        <v>71592</v>
      </c>
      <c r="P40" s="151"/>
      <c r="Q40" s="170">
        <v>83957</v>
      </c>
      <c r="R40" s="151"/>
      <c r="S40" s="170">
        <v>100399</v>
      </c>
      <c r="T40" s="151"/>
      <c r="U40" s="170">
        <v>75753</v>
      </c>
      <c r="V40" s="151"/>
      <c r="W40" s="170">
        <v>58150</v>
      </c>
      <c r="Y40" s="170">
        <v>62702</v>
      </c>
      <c r="AA40" s="170">
        <v>58804</v>
      </c>
    </row>
    <row r="41" spans="2:27" ht="12" customHeight="1">
      <c r="B41" s="58" t="s">
        <v>99</v>
      </c>
      <c r="C41" s="59"/>
      <c r="D41" s="58"/>
      <c r="E41" s="69">
        <v>34149</v>
      </c>
      <c r="F41" s="60"/>
      <c r="G41" s="69">
        <v>37960</v>
      </c>
      <c r="H41" s="60"/>
      <c r="I41" s="69">
        <v>35747</v>
      </c>
      <c r="J41" s="60"/>
      <c r="K41" s="69">
        <v>33054</v>
      </c>
      <c r="L41" s="60"/>
      <c r="M41" s="69">
        <v>33591</v>
      </c>
      <c r="N41" s="60"/>
      <c r="O41" s="69">
        <v>37746</v>
      </c>
      <c r="P41" s="60"/>
      <c r="Q41" s="69">
        <v>44660</v>
      </c>
      <c r="R41" s="60"/>
      <c r="S41" s="69">
        <v>52848</v>
      </c>
      <c r="T41" s="60"/>
      <c r="U41" s="69">
        <v>46412</v>
      </c>
      <c r="V41" s="60"/>
      <c r="W41" s="69">
        <v>35517</v>
      </c>
      <c r="Y41" s="69">
        <v>44464</v>
      </c>
      <c r="AA41" s="69">
        <v>40326</v>
      </c>
    </row>
    <row r="42" spans="2:27" ht="10.5" customHeight="1">
      <c r="B42" s="58" t="s">
        <v>100</v>
      </c>
      <c r="C42" s="59"/>
      <c r="D42" s="58"/>
      <c r="E42" s="69">
        <v>18547</v>
      </c>
      <c r="F42" s="60"/>
      <c r="G42" s="69">
        <v>18359</v>
      </c>
      <c r="H42" s="60"/>
      <c r="I42" s="69">
        <v>22424</v>
      </c>
      <c r="J42" s="60"/>
      <c r="K42" s="69">
        <v>23196</v>
      </c>
      <c r="L42" s="60"/>
      <c r="M42" s="69">
        <v>27636</v>
      </c>
      <c r="N42" s="60"/>
      <c r="O42" s="69">
        <v>33846</v>
      </c>
      <c r="P42" s="60"/>
      <c r="Q42" s="69">
        <v>39297</v>
      </c>
      <c r="R42" s="60"/>
      <c r="S42" s="69">
        <v>47551</v>
      </c>
      <c r="T42" s="60"/>
      <c r="U42" s="69">
        <v>29341</v>
      </c>
      <c r="V42" s="60"/>
      <c r="W42" s="69">
        <v>22633</v>
      </c>
      <c r="Y42" s="69">
        <v>18238</v>
      </c>
      <c r="AA42" s="69">
        <v>18478</v>
      </c>
    </row>
    <row r="43" spans="2:27" ht="10.5" customHeight="1">
      <c r="B43" s="61" t="s">
        <v>87</v>
      </c>
      <c r="C43" s="62"/>
      <c r="D43" s="58"/>
      <c r="E43" s="70">
        <v>0</v>
      </c>
      <c r="F43" s="60"/>
      <c r="G43" s="70">
        <v>0</v>
      </c>
      <c r="H43" s="60"/>
      <c r="I43" s="70">
        <v>0</v>
      </c>
      <c r="J43" s="60"/>
      <c r="K43" s="70">
        <v>0</v>
      </c>
      <c r="L43" s="60"/>
      <c r="M43" s="70">
        <v>0</v>
      </c>
      <c r="N43" s="60"/>
      <c r="O43" s="70">
        <v>0</v>
      </c>
      <c r="P43" s="60"/>
      <c r="Q43" s="70">
        <v>0</v>
      </c>
      <c r="R43" s="60"/>
      <c r="S43" s="70">
        <v>0</v>
      </c>
      <c r="T43" s="60"/>
      <c r="U43" s="70">
        <v>0</v>
      </c>
      <c r="V43" s="60"/>
      <c r="W43" s="70">
        <v>0</v>
      </c>
      <c r="Y43" s="70">
        <v>0</v>
      </c>
      <c r="AA43" s="70">
        <v>0</v>
      </c>
    </row>
    <row r="44" spans="2:27" ht="13.5" customHeight="1">
      <c r="B44" s="172" t="s">
        <v>101</v>
      </c>
      <c r="C44" s="173"/>
      <c r="D44" s="151"/>
      <c r="E44" s="158">
        <f>SUM(E45:E48)</f>
        <v>505</v>
      </c>
      <c r="F44" s="151"/>
      <c r="G44" s="158">
        <f>SUM(G45:G48)</f>
        <v>519</v>
      </c>
      <c r="H44" s="151"/>
      <c r="I44" s="158">
        <f>SUM(I45:I48)</f>
        <v>209</v>
      </c>
      <c r="J44" s="151"/>
      <c r="K44" s="158">
        <f>SUM(K45:K48)</f>
        <v>229</v>
      </c>
      <c r="L44" s="151"/>
      <c r="M44" s="158">
        <f>SUM(M45:M48)</f>
        <v>255</v>
      </c>
      <c r="N44" s="151"/>
      <c r="O44" s="158">
        <f>SUM(O45:O48)</f>
        <v>281</v>
      </c>
      <c r="P44" s="151"/>
      <c r="Q44" s="158">
        <f>SUM(Q45:Q48)</f>
        <v>296</v>
      </c>
      <c r="R44" s="151"/>
      <c r="S44" s="158">
        <f>SUM(S45:S48)</f>
        <v>309</v>
      </c>
      <c r="T44" s="151"/>
      <c r="U44" s="158">
        <f>SUM(U45:U48)</f>
        <v>263</v>
      </c>
      <c r="V44" s="151"/>
      <c r="W44" s="158">
        <f>SUM(W45:W48)</f>
        <v>228</v>
      </c>
      <c r="Y44" s="158">
        <f>SUM(Y45:Y48)</f>
        <v>229</v>
      </c>
      <c r="AA44" s="158">
        <f>SUM(AA45:AA48)</f>
        <v>214</v>
      </c>
    </row>
    <row r="45" spans="2:27" ht="12" customHeight="1">
      <c r="B45" s="58" t="s">
        <v>102</v>
      </c>
      <c r="C45" s="59"/>
      <c r="D45" s="58"/>
      <c r="E45" s="60">
        <v>326</v>
      </c>
      <c r="F45" s="60"/>
      <c r="G45" s="60">
        <v>340</v>
      </c>
      <c r="H45" s="60"/>
      <c r="I45" s="60">
        <v>29</v>
      </c>
      <c r="J45" s="60"/>
      <c r="K45" s="60">
        <v>32</v>
      </c>
      <c r="L45" s="60"/>
      <c r="M45" s="60">
        <v>31</v>
      </c>
      <c r="N45" s="60"/>
      <c r="O45" s="60">
        <v>37</v>
      </c>
      <c r="P45" s="60"/>
      <c r="Q45" s="60">
        <v>41</v>
      </c>
      <c r="R45" s="60"/>
      <c r="S45" s="60">
        <v>47</v>
      </c>
      <c r="T45" s="60"/>
      <c r="U45" s="60">
        <v>50</v>
      </c>
      <c r="V45" s="60"/>
      <c r="W45" s="60">
        <v>6</v>
      </c>
      <c r="Y45" s="60">
        <v>2</v>
      </c>
      <c r="AA45" s="60">
        <v>2</v>
      </c>
    </row>
    <row r="46" spans="2:27" ht="10.5" customHeight="1">
      <c r="B46" s="58" t="s">
        <v>90</v>
      </c>
      <c r="C46" s="59"/>
      <c r="D46" s="58"/>
      <c r="E46" s="60">
        <v>0</v>
      </c>
      <c r="F46" s="60"/>
      <c r="G46" s="60">
        <v>0</v>
      </c>
      <c r="H46" s="60"/>
      <c r="I46" s="60">
        <v>0</v>
      </c>
      <c r="J46" s="60"/>
      <c r="K46" s="60">
        <v>0</v>
      </c>
      <c r="L46" s="60"/>
      <c r="M46" s="60">
        <v>0</v>
      </c>
      <c r="N46" s="60"/>
      <c r="O46" s="60">
        <v>0</v>
      </c>
      <c r="P46" s="60"/>
      <c r="Q46" s="60">
        <v>0</v>
      </c>
      <c r="R46" s="60"/>
      <c r="S46" s="60">
        <v>0</v>
      </c>
      <c r="T46" s="60"/>
      <c r="U46" s="60">
        <v>0</v>
      </c>
      <c r="V46" s="60"/>
      <c r="W46" s="60">
        <v>0</v>
      </c>
      <c r="Y46" s="60">
        <v>0</v>
      </c>
      <c r="AA46" s="60">
        <v>0</v>
      </c>
    </row>
    <row r="47" spans="2:27" ht="10.5" customHeight="1">
      <c r="B47" s="58" t="s">
        <v>94</v>
      </c>
      <c r="C47" s="59"/>
      <c r="D47" s="58"/>
      <c r="E47" s="60">
        <v>179</v>
      </c>
      <c r="F47" s="60"/>
      <c r="G47" s="60">
        <v>179</v>
      </c>
      <c r="H47" s="60"/>
      <c r="I47" s="60">
        <v>180</v>
      </c>
      <c r="J47" s="60"/>
      <c r="K47" s="60">
        <v>197</v>
      </c>
      <c r="L47" s="60"/>
      <c r="M47" s="60">
        <v>224</v>
      </c>
      <c r="N47" s="60"/>
      <c r="O47" s="60">
        <v>244</v>
      </c>
      <c r="P47" s="60"/>
      <c r="Q47" s="60">
        <v>255</v>
      </c>
      <c r="R47" s="60"/>
      <c r="S47" s="60">
        <v>262</v>
      </c>
      <c r="T47" s="60"/>
      <c r="U47" s="60">
        <v>213</v>
      </c>
      <c r="V47" s="60"/>
      <c r="W47" s="60">
        <v>222</v>
      </c>
      <c r="Y47" s="60">
        <v>227</v>
      </c>
      <c r="AA47" s="60">
        <v>212</v>
      </c>
    </row>
    <row r="48" spans="2:27" ht="10.5" customHeight="1">
      <c r="B48" s="71" t="s">
        <v>87</v>
      </c>
      <c r="C48" s="72"/>
      <c r="D48" s="67"/>
      <c r="E48" s="109">
        <v>0</v>
      </c>
      <c r="F48" s="108"/>
      <c r="G48" s="109">
        <v>0</v>
      </c>
      <c r="H48" s="108"/>
      <c r="I48" s="109">
        <v>0</v>
      </c>
      <c r="J48" s="108"/>
      <c r="K48" s="109">
        <v>0</v>
      </c>
      <c r="L48" s="108"/>
      <c r="M48" s="109">
        <v>0</v>
      </c>
      <c r="N48" s="108"/>
      <c r="O48" s="109">
        <v>0</v>
      </c>
      <c r="P48" s="108"/>
      <c r="Q48" s="109">
        <v>0</v>
      </c>
      <c r="R48" s="108"/>
      <c r="S48" s="109">
        <v>0</v>
      </c>
      <c r="T48" s="108"/>
      <c r="U48" s="109">
        <v>0</v>
      </c>
      <c r="V48" s="108"/>
      <c r="W48" s="109">
        <v>0</v>
      </c>
      <c r="Y48" s="109">
        <v>0</v>
      </c>
      <c r="AA48" s="109">
        <v>0</v>
      </c>
    </row>
    <row r="49" spans="2:27" ht="13.5" customHeight="1">
      <c r="B49" s="177" t="s">
        <v>103</v>
      </c>
      <c r="C49" s="178"/>
      <c r="D49" s="151"/>
      <c r="E49" s="180">
        <f>SUM(E50:E54)</f>
        <v>11</v>
      </c>
      <c r="F49" s="151"/>
      <c r="G49" s="180">
        <f>SUM(G50:G54)</f>
        <v>14</v>
      </c>
      <c r="H49" s="151"/>
      <c r="I49" s="180">
        <f>SUM(I50:I54)</f>
        <v>18</v>
      </c>
      <c r="J49" s="151"/>
      <c r="K49" s="180">
        <f>SUM(K50:K54)</f>
        <v>15</v>
      </c>
      <c r="L49" s="151"/>
      <c r="M49" s="180">
        <f>SUM(M50:M54)</f>
        <v>13</v>
      </c>
      <c r="N49" s="151"/>
      <c r="O49" s="180">
        <f>SUM(O50:O54)</f>
        <v>25</v>
      </c>
      <c r="P49" s="151"/>
      <c r="Q49" s="180">
        <f>SUM(Q50:Q54)</f>
        <v>40</v>
      </c>
      <c r="R49" s="151"/>
      <c r="S49" s="180">
        <f>SUM(S50:S54)</f>
        <v>70</v>
      </c>
      <c r="T49" s="151"/>
      <c r="U49" s="180">
        <f>SUM(U50:U54)</f>
        <v>59</v>
      </c>
      <c r="V49" s="151"/>
      <c r="W49" s="180">
        <f>SUM(W50:W54)</f>
        <v>75</v>
      </c>
      <c r="Y49" s="180">
        <f>SUM(Y50:Y54)</f>
        <v>99</v>
      </c>
      <c r="AA49" s="180">
        <f>SUM(AA50:AA54)</f>
        <v>123</v>
      </c>
    </row>
    <row r="50" spans="2:27" ht="12.75" customHeight="1">
      <c r="B50" s="58" t="s">
        <v>104</v>
      </c>
      <c r="C50" s="59"/>
      <c r="D50" s="58"/>
      <c r="E50" s="60">
        <v>11</v>
      </c>
      <c r="F50" s="60"/>
      <c r="G50" s="60">
        <v>14</v>
      </c>
      <c r="H50" s="60"/>
      <c r="I50" s="60">
        <v>18</v>
      </c>
      <c r="J50" s="60"/>
      <c r="K50" s="60">
        <v>15</v>
      </c>
      <c r="L50" s="60"/>
      <c r="M50" s="60">
        <v>13</v>
      </c>
      <c r="N50" s="60"/>
      <c r="O50" s="60">
        <v>25</v>
      </c>
      <c r="P50" s="60"/>
      <c r="Q50" s="60">
        <v>40</v>
      </c>
      <c r="R50" s="60"/>
      <c r="S50" s="60">
        <v>70</v>
      </c>
      <c r="T50" s="60"/>
      <c r="U50" s="60">
        <v>59</v>
      </c>
      <c r="V50" s="60"/>
      <c r="W50" s="60">
        <v>75</v>
      </c>
      <c r="Y50" s="60">
        <v>99</v>
      </c>
      <c r="AA50" s="60">
        <v>123</v>
      </c>
    </row>
    <row r="51" spans="2:27" ht="10.5" customHeight="1">
      <c r="B51" s="104" t="s">
        <v>105</v>
      </c>
      <c r="C51" s="105"/>
      <c r="D51" s="104"/>
      <c r="E51" s="84">
        <v>0</v>
      </c>
      <c r="F51" s="60"/>
      <c r="G51" s="84">
        <v>0</v>
      </c>
      <c r="H51" s="60"/>
      <c r="I51" s="84">
        <v>0</v>
      </c>
      <c r="J51" s="60"/>
      <c r="K51" s="84">
        <v>0</v>
      </c>
      <c r="L51" s="60"/>
      <c r="M51" s="84">
        <v>0</v>
      </c>
      <c r="N51" s="60"/>
      <c r="O51" s="84">
        <v>0</v>
      </c>
      <c r="P51" s="60"/>
      <c r="Q51" s="84">
        <v>0</v>
      </c>
      <c r="R51" s="60"/>
      <c r="S51" s="84">
        <v>0</v>
      </c>
      <c r="T51" s="60"/>
      <c r="U51" s="84">
        <v>0</v>
      </c>
      <c r="V51" s="60"/>
      <c r="W51" s="84">
        <v>0</v>
      </c>
      <c r="Y51" s="84">
        <v>0</v>
      </c>
      <c r="AA51" s="84">
        <v>0</v>
      </c>
    </row>
    <row r="52" spans="2:27" ht="10.5" customHeight="1">
      <c r="B52" s="104" t="s">
        <v>106</v>
      </c>
      <c r="C52" s="105"/>
      <c r="D52" s="104"/>
      <c r="E52" s="84">
        <v>0</v>
      </c>
      <c r="F52" s="60"/>
      <c r="G52" s="84">
        <v>0</v>
      </c>
      <c r="H52" s="60"/>
      <c r="I52" s="84">
        <v>0</v>
      </c>
      <c r="J52" s="60"/>
      <c r="K52" s="84">
        <v>0</v>
      </c>
      <c r="L52" s="60"/>
      <c r="M52" s="84">
        <v>0</v>
      </c>
      <c r="N52" s="60"/>
      <c r="O52" s="84">
        <v>0</v>
      </c>
      <c r="P52" s="60"/>
      <c r="Q52" s="84">
        <v>0</v>
      </c>
      <c r="R52" s="60"/>
      <c r="S52" s="84">
        <v>0</v>
      </c>
      <c r="T52" s="60"/>
      <c r="U52" s="84">
        <v>0</v>
      </c>
      <c r="V52" s="60"/>
      <c r="W52" s="84">
        <v>0</v>
      </c>
      <c r="Y52" s="84">
        <v>0</v>
      </c>
      <c r="AA52" s="84">
        <v>0</v>
      </c>
    </row>
    <row r="53" spans="2:27" ht="10.5" customHeight="1">
      <c r="B53" s="104" t="s">
        <v>107</v>
      </c>
      <c r="C53" s="105"/>
      <c r="D53" s="104"/>
      <c r="E53" s="84">
        <v>0</v>
      </c>
      <c r="F53" s="60"/>
      <c r="G53" s="84">
        <v>0</v>
      </c>
      <c r="H53" s="60"/>
      <c r="I53" s="84">
        <v>0</v>
      </c>
      <c r="J53" s="60"/>
      <c r="K53" s="84">
        <v>0</v>
      </c>
      <c r="L53" s="60"/>
      <c r="M53" s="84">
        <v>0</v>
      </c>
      <c r="N53" s="60"/>
      <c r="O53" s="84">
        <v>0</v>
      </c>
      <c r="P53" s="60"/>
      <c r="Q53" s="84">
        <v>0</v>
      </c>
      <c r="R53" s="60"/>
      <c r="S53" s="84">
        <v>0</v>
      </c>
      <c r="T53" s="60"/>
      <c r="U53" s="84">
        <v>0</v>
      </c>
      <c r="V53" s="60"/>
      <c r="W53" s="84">
        <v>0</v>
      </c>
      <c r="Y53" s="84">
        <v>0</v>
      </c>
      <c r="AA53" s="84">
        <v>0</v>
      </c>
    </row>
    <row r="54" spans="2:27" ht="10.5" customHeight="1">
      <c r="B54" s="61" t="s">
        <v>87</v>
      </c>
      <c r="C54" s="62"/>
      <c r="D54" s="58"/>
      <c r="E54" s="63">
        <v>0</v>
      </c>
      <c r="F54" s="60"/>
      <c r="G54" s="63">
        <v>0</v>
      </c>
      <c r="H54" s="60"/>
      <c r="I54" s="63">
        <v>0</v>
      </c>
      <c r="J54" s="60"/>
      <c r="K54" s="63">
        <v>0</v>
      </c>
      <c r="L54" s="60"/>
      <c r="M54" s="63">
        <v>0</v>
      </c>
      <c r="N54" s="60"/>
      <c r="O54" s="63">
        <v>0</v>
      </c>
      <c r="P54" s="60"/>
      <c r="Q54" s="63">
        <v>0</v>
      </c>
      <c r="R54" s="60"/>
      <c r="S54" s="63">
        <v>0</v>
      </c>
      <c r="T54" s="60"/>
      <c r="U54" s="63">
        <v>0</v>
      </c>
      <c r="V54" s="60"/>
      <c r="W54" s="63">
        <v>0</v>
      </c>
      <c r="Y54" s="63">
        <v>0</v>
      </c>
      <c r="AA54" s="63">
        <v>0</v>
      </c>
    </row>
    <row r="55" spans="2:27" ht="13.5" customHeight="1">
      <c r="B55" s="185" t="s">
        <v>0</v>
      </c>
      <c r="C55" s="186"/>
      <c r="D55" s="151"/>
      <c r="E55" s="188">
        <v>102717</v>
      </c>
      <c r="F55" s="151"/>
      <c r="G55" s="188">
        <v>108815</v>
      </c>
      <c r="H55" s="151"/>
      <c r="I55" s="188">
        <v>95000</v>
      </c>
      <c r="J55" s="151"/>
      <c r="K55" s="188">
        <v>94434</v>
      </c>
      <c r="L55" s="151"/>
      <c r="M55" s="188">
        <v>102521</v>
      </c>
      <c r="N55" s="151"/>
      <c r="O55" s="188">
        <v>117099</v>
      </c>
      <c r="P55" s="151"/>
      <c r="Q55" s="188">
        <v>132736</v>
      </c>
      <c r="R55" s="151"/>
      <c r="S55" s="188">
        <v>146139</v>
      </c>
      <c r="T55" s="151"/>
      <c r="U55" s="188">
        <v>113982</v>
      </c>
      <c r="V55" s="151"/>
      <c r="W55" s="188">
        <v>90203</v>
      </c>
      <c r="Y55" s="188">
        <v>119467</v>
      </c>
      <c r="AA55" s="188">
        <v>100512</v>
      </c>
    </row>
    <row r="56" spans="2:27" ht="12.75">
      <c r="B56" s="9"/>
      <c r="C56" s="15"/>
      <c r="D56" s="49"/>
      <c r="E56" s="50"/>
      <c r="F56" s="50"/>
      <c r="G56" s="50"/>
      <c r="H56" s="50"/>
      <c r="I56" s="50"/>
      <c r="J56" s="50"/>
      <c r="K56" s="50"/>
      <c r="L56" s="50"/>
      <c r="M56" s="50"/>
      <c r="N56" s="50"/>
      <c r="O56" s="50"/>
      <c r="P56" s="50"/>
      <c r="Q56" s="50"/>
      <c r="R56" s="50"/>
      <c r="S56" s="50"/>
      <c r="T56" s="50"/>
      <c r="U56" s="50"/>
      <c r="V56" s="50"/>
      <c r="W56" s="50"/>
      <c r="Y56" s="50"/>
      <c r="AA56" s="50"/>
    </row>
    <row r="57" spans="2:3" ht="12.75" customHeight="1">
      <c r="B57" s="9" t="s">
        <v>63</v>
      </c>
      <c r="C57" s="15" t="s">
        <v>64</v>
      </c>
    </row>
    <row r="58" spans="2:3" ht="12.75" customHeight="1">
      <c r="B58" s="41" t="s">
        <v>65</v>
      </c>
      <c r="C58" s="52" t="s">
        <v>66</v>
      </c>
    </row>
    <row r="59" ht="12.75" customHeight="1">
      <c r="C59" s="115"/>
    </row>
    <row r="60" spans="3:27" ht="0" customHeight="1" hidden="1">
      <c r="C60" s="115"/>
      <c r="E60" s="112"/>
      <c r="F60" s="113"/>
      <c r="G60" s="112"/>
      <c r="H60" s="113"/>
      <c r="I60" s="112"/>
      <c r="J60" s="113"/>
      <c r="K60" s="112"/>
      <c r="L60" s="113"/>
      <c r="M60" s="112"/>
      <c r="N60" s="113"/>
      <c r="O60" s="112"/>
      <c r="P60" s="113"/>
      <c r="Q60" s="112"/>
      <c r="R60" s="113"/>
      <c r="S60" s="112"/>
      <c r="T60" s="113"/>
      <c r="U60" s="112"/>
      <c r="V60" s="113"/>
      <c r="W60" s="112"/>
      <c r="Y60" s="112"/>
      <c r="AA60" s="112"/>
    </row>
    <row r="61" spans="3:27" ht="0" customHeight="1" hidden="1">
      <c r="C61" s="115"/>
      <c r="E61" s="112"/>
      <c r="F61" s="112"/>
      <c r="G61" s="112"/>
      <c r="H61" s="112"/>
      <c r="I61" s="112"/>
      <c r="J61" s="112"/>
      <c r="K61" s="112"/>
      <c r="L61" s="112"/>
      <c r="M61" s="112"/>
      <c r="N61" s="112"/>
      <c r="O61" s="112"/>
      <c r="P61" s="112"/>
      <c r="Q61" s="112"/>
      <c r="R61" s="112"/>
      <c r="S61" s="112"/>
      <c r="T61" s="112"/>
      <c r="U61" s="112"/>
      <c r="V61" s="112"/>
      <c r="W61" s="112"/>
      <c r="Y61" s="112"/>
      <c r="AA61" s="112"/>
    </row>
    <row r="62" ht="0" customHeight="1" hidden="1"/>
    <row r="63" spans="3:27" ht="0" customHeight="1" hidden="1">
      <c r="C63" s="115"/>
      <c r="E63" s="111"/>
      <c r="G63" s="111"/>
      <c r="I63" s="111"/>
      <c r="K63" s="111"/>
      <c r="M63" s="111"/>
      <c r="O63" s="111"/>
      <c r="Q63" s="111"/>
      <c r="S63" s="111"/>
      <c r="U63" s="111"/>
      <c r="W63" s="111"/>
      <c r="Y63" s="111"/>
      <c r="AA63" s="111"/>
    </row>
    <row r="64" ht="0" customHeight="1" hidden="1">
      <c r="C64" s="115"/>
    </row>
    <row r="65" spans="3:27" ht="0" customHeight="1" hidden="1">
      <c r="C65" s="115"/>
      <c r="E65" s="111"/>
      <c r="G65" s="111"/>
      <c r="I65" s="111"/>
      <c r="K65" s="111"/>
      <c r="M65" s="111"/>
      <c r="O65" s="111"/>
      <c r="Q65" s="111"/>
      <c r="S65" s="111"/>
      <c r="U65" s="111"/>
      <c r="W65" s="111"/>
      <c r="Y65" s="111"/>
      <c r="AA65" s="111"/>
    </row>
    <row r="66" ht="0" customHeight="1" hidden="1">
      <c r="C66" s="115"/>
    </row>
    <row r="67" spans="3:27" ht="0" customHeight="1" hidden="1">
      <c r="C67" s="115"/>
      <c r="E67" s="111"/>
      <c r="G67" s="111"/>
      <c r="I67" s="111"/>
      <c r="K67" s="111"/>
      <c r="M67" s="111"/>
      <c r="O67" s="111"/>
      <c r="Q67" s="111"/>
      <c r="S67" s="111"/>
      <c r="U67" s="111"/>
      <c r="W67" s="111"/>
      <c r="Y67" s="111"/>
      <c r="AA67" s="111"/>
    </row>
    <row r="68" ht="0" customHeight="1" hidden="1"/>
    <row r="69" spans="3:5" ht="0" customHeight="1" hidden="1">
      <c r="C69" s="114"/>
      <c r="E69" s="116"/>
    </row>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sheetData>
  <sheetProtection/>
  <conditionalFormatting sqref="E9 G9 I9 K9 M9 O9 Q9 S9 U9 AB9 W9 Y9">
    <cfRule type="cellIs" priority="19" dxfId="0" operator="notEqual" stopIfTrue="1">
      <formula>E10+E28</formula>
    </cfRule>
  </conditionalFormatting>
  <conditionalFormatting sqref="E10 G10 I10 K10 M10 O10 Q10 S10 U10 AB10 W10 Y10">
    <cfRule type="cellIs" priority="20" dxfId="0" operator="notEqual" stopIfTrue="1">
      <formula>E11+E12+E16</formula>
    </cfRule>
  </conditionalFormatting>
  <conditionalFormatting sqref="E16 G16 I16 K16 M16 O16 Q16 S16 U16 AB16 W16 Y16">
    <cfRule type="cellIs" priority="21" dxfId="0" operator="notEqual" stopIfTrue="1">
      <formula>SUM(E17:E27)</formula>
    </cfRule>
  </conditionalFormatting>
  <conditionalFormatting sqref="E39 G39 I39 K39 M39 O39 Q39 S39 U39 AB39 W39 Y39">
    <cfRule type="cellIs" priority="22" dxfId="0" operator="notEqual" stopIfTrue="1">
      <formula>E40+E44</formula>
    </cfRule>
  </conditionalFormatting>
  <conditionalFormatting sqref="E40 G40 I40 K40 M40 O40 Q40 S40 U40 AB40 W40 Y40">
    <cfRule type="cellIs" priority="23" dxfId="0" operator="notEqual" stopIfTrue="1">
      <formula>E41+E42</formula>
    </cfRule>
  </conditionalFormatting>
  <conditionalFormatting sqref="E44 G44 I44 K44 M44 O44 Q44 S44 U44 AB44 W44 Y44">
    <cfRule type="cellIs" priority="24" dxfId="0" operator="notEqual" stopIfTrue="1">
      <formula>SUM(E45:E48)</formula>
    </cfRule>
  </conditionalFormatting>
  <conditionalFormatting sqref="E28 G28 I28 K28 M28 O28 Q28 S28 U28 AB28 W28 Y28">
    <cfRule type="cellIs" priority="26" dxfId="0" operator="notEqual" stopIfTrue="1">
      <formula>SUM(E29:E38)</formula>
    </cfRule>
  </conditionalFormatting>
  <conditionalFormatting sqref="E55 G55 I55 K55 M55 O55 Q55 S55 U55 AB55 W55 Y55">
    <cfRule type="cellIs" priority="27" dxfId="0" operator="notEqual" stopIfTrue="1">
      <formula>E9+E39+E49</formula>
    </cfRule>
  </conditionalFormatting>
  <conditionalFormatting sqref="E69">
    <cfRule type="cellIs" priority="28" dxfId="516" operator="notEqual" stopIfTrue="1">
      <formula>0</formula>
    </cfRule>
  </conditionalFormatting>
  <conditionalFormatting sqref="U65 U67 S63 Q63 O63 M63 K63 I63 G63 E63 S65 Q65 O65 M65 K65 I65 G65 E65 S67 Q67 O67 M67 K67 I67 G67 E67 U63 AB63 AB65 W63 W67 AB67 W65 Y63 Y65 Y67">
    <cfRule type="cellIs" priority="29" dxfId="543" operator="notEqual" stopIfTrue="1">
      <formula>0</formula>
    </cfRule>
  </conditionalFormatting>
  <conditionalFormatting sqref="AA9">
    <cfRule type="cellIs" priority="18" dxfId="0" operator="notEqual" stopIfTrue="1">
      <formula>AA10+AA28</formula>
    </cfRule>
  </conditionalFormatting>
  <conditionalFormatting sqref="AA10">
    <cfRule type="cellIs" priority="17" dxfId="0" operator="notEqual" stopIfTrue="1">
      <formula>AA11+AA12+AA16</formula>
    </cfRule>
  </conditionalFormatting>
  <conditionalFormatting sqref="AA16">
    <cfRule type="cellIs" priority="16" dxfId="0" operator="notEqual" stopIfTrue="1">
      <formula>SUM(AA17:AA27)</formula>
    </cfRule>
  </conditionalFormatting>
  <conditionalFormatting sqref="AA39">
    <cfRule type="cellIs" priority="15" dxfId="0" operator="notEqual" stopIfTrue="1">
      <formula>AA40+AA44</formula>
    </cfRule>
  </conditionalFormatting>
  <conditionalFormatting sqref="AA40">
    <cfRule type="cellIs" priority="14" dxfId="0" operator="notEqual" stopIfTrue="1">
      <formula>AA41+AA42</formula>
    </cfRule>
  </conditionalFormatting>
  <conditionalFormatting sqref="AA44">
    <cfRule type="cellIs" priority="13" dxfId="0" operator="notEqual" stopIfTrue="1">
      <formula>SUM(AA45:AA48)</formula>
    </cfRule>
  </conditionalFormatting>
  <conditionalFormatting sqref="AA28">
    <cfRule type="cellIs" priority="12" dxfId="0" operator="notEqual" stopIfTrue="1">
      <formula>SUM(AA29:AA38)</formula>
    </cfRule>
  </conditionalFormatting>
  <conditionalFormatting sqref="AA55">
    <cfRule type="cellIs" priority="11" dxfId="0" operator="notEqual" stopIfTrue="1">
      <formula>AA9+AA39+AA49</formula>
    </cfRule>
  </conditionalFormatting>
  <conditionalFormatting sqref="AA63 AA65 AA67">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9">
    <cfRule type="cellIs" priority="8" dxfId="0" operator="notEqual" stopIfTrue="1">
      <formula>AB40+AB44</formula>
    </cfRule>
  </conditionalFormatting>
  <conditionalFormatting sqref="AB40">
    <cfRule type="cellIs" priority="7" dxfId="0" operator="notEqual" stopIfTrue="1">
      <formula>AB41+AB42</formula>
    </cfRule>
  </conditionalFormatting>
  <conditionalFormatting sqref="AB44">
    <cfRule type="cellIs" priority="6" dxfId="0" operator="notEqual" stopIfTrue="1">
      <formula>SUM(AB45:AB48)</formula>
    </cfRule>
  </conditionalFormatting>
  <conditionalFormatting sqref="AB49">
    <cfRule type="cellIs" priority="5" dxfId="0" operator="notEqual" stopIfTrue="1">
      <formula>SUM(AB50:AB54)</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SUM(AB29:AB38)</formula>
    </cfRule>
  </conditionalFormatting>
  <conditionalFormatting sqref="AB55">
    <cfRule type="cellIs" priority="2" dxfId="0" operator="notEqual" stopIfTrue="1">
      <formula>AB9+AB39+AB49</formula>
    </cfRule>
  </conditionalFormatting>
  <conditionalFormatting sqref="AB16">
    <cfRule type="cellIs" priority="1" dxfId="0" operator="notEqual" stopIfTrue="1">
      <formula>SUM(AB17:AB27)</formula>
    </cfRule>
  </conditionalFormatting>
  <printOptions/>
  <pageMargins left="0.75" right="0.75" top="1" bottom="1" header="0" footer="0"/>
  <pageSetup fitToHeight="1" fitToWidth="1" horizontalDpi="300" verticalDpi="300" orientation="portrait" paperSize="9" scale="70" r:id="rId3"/>
  <headerFooter alignWithMargins="0">
    <oddFooter>&amp;RINE &amp;D</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AB58"/>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46" customWidth="1"/>
    <col min="2" max="2" width="3.57421875" style="51" customWidth="1"/>
    <col min="3" max="3" width="57.7109375" style="52" customWidth="1"/>
    <col min="4" max="4" width="0.5625" style="46"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5625" style="2" customWidth="1"/>
    <col min="25" max="25" width="8.140625" style="2" customWidth="1"/>
    <col min="26" max="26" width="0.5625" style="2" customWidth="1"/>
    <col min="27" max="27" width="8.140625" style="2" customWidth="1"/>
    <col min="28" max="28" width="2.57421875" style="2" customWidth="1"/>
    <col min="29" max="16384" width="0" style="46" hidden="1" customWidth="1"/>
  </cols>
  <sheetData>
    <row r="1" ht="12.75" customHeight="1"/>
    <row r="2" s="20" customFormat="1" ht="22.5" customHeight="1">
      <c r="B2" s="237" t="s">
        <v>2</v>
      </c>
    </row>
    <row r="3" s="20" customFormat="1" ht="18.75">
      <c r="B3" s="240" t="str">
        <f>'List of tables'!B5</f>
        <v>Annexe tables</v>
      </c>
    </row>
    <row r="4" s="20" customFormat="1" ht="18.75" customHeight="1">
      <c r="B4" s="1"/>
    </row>
    <row r="5" spans="2:27" s="20" customFormat="1" ht="19.5" customHeight="1">
      <c r="B5" s="11" t="str">
        <f>'List of tables'!B10&amp;" "&amp;'List of tables'!C10</f>
        <v>Table 4. Taxes received by state government (S.1312)</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5" customHeight="1">
      <c r="B6" s="117" t="s">
        <v>178</v>
      </c>
      <c r="C6" s="11"/>
      <c r="D6" s="11"/>
      <c r="E6" s="11"/>
      <c r="F6" s="11"/>
      <c r="G6" s="11"/>
      <c r="H6" s="11"/>
      <c r="I6" s="11"/>
      <c r="J6" s="11"/>
      <c r="K6" s="11"/>
      <c r="L6" s="11"/>
      <c r="M6" s="11"/>
      <c r="N6" s="11"/>
      <c r="O6" s="11"/>
      <c r="P6" s="11"/>
      <c r="Q6" s="11"/>
      <c r="R6" s="11"/>
      <c r="S6" s="11"/>
      <c r="T6" s="11"/>
      <c r="U6" s="11"/>
      <c r="V6" s="11"/>
      <c r="W6" s="11"/>
      <c r="X6" s="11"/>
      <c r="Y6" s="11"/>
      <c r="Z6" s="11"/>
      <c r="AA6" s="11"/>
    </row>
    <row r="7" spans="2:27" s="21" customFormat="1" ht="15.75" customHeight="1">
      <c r="B7" s="23"/>
      <c r="C7" s="23"/>
      <c r="D7" s="12"/>
      <c r="E7" s="23" t="s">
        <v>191</v>
      </c>
      <c r="F7" s="8"/>
      <c r="G7" s="23" t="s">
        <v>190</v>
      </c>
      <c r="H7" s="8"/>
      <c r="I7" s="23" t="s">
        <v>189</v>
      </c>
      <c r="J7" s="8"/>
      <c r="K7" s="23" t="s">
        <v>188</v>
      </c>
      <c r="L7" s="8"/>
      <c r="M7" s="23" t="s">
        <v>187</v>
      </c>
      <c r="N7" s="8"/>
      <c r="O7" s="23" t="s">
        <v>186</v>
      </c>
      <c r="P7" s="8"/>
      <c r="Q7" s="23" t="s">
        <v>185</v>
      </c>
      <c r="R7" s="8"/>
      <c r="S7" s="23" t="s">
        <v>184</v>
      </c>
      <c r="T7" s="8"/>
      <c r="U7" s="23" t="s">
        <v>183</v>
      </c>
      <c r="V7" s="8"/>
      <c r="W7" s="23" t="s">
        <v>192</v>
      </c>
      <c r="X7" s="8"/>
      <c r="Y7" s="23" t="s">
        <v>193</v>
      </c>
      <c r="Z7" s="8"/>
      <c r="AA7" s="23" t="s">
        <v>194</v>
      </c>
    </row>
    <row r="8" s="20" customFormat="1" ht="6.75" customHeight="1">
      <c r="AB8" s="21"/>
    </row>
    <row r="9" spans="2:28" ht="13.5" customHeight="1">
      <c r="B9" s="137" t="s">
        <v>69</v>
      </c>
      <c r="C9" s="138"/>
      <c r="D9" s="139"/>
      <c r="E9" s="166">
        <v>9046</v>
      </c>
      <c r="F9" s="151"/>
      <c r="G9" s="166">
        <v>9699</v>
      </c>
      <c r="H9" s="151"/>
      <c r="I9" s="166">
        <v>30457</v>
      </c>
      <c r="J9" s="151"/>
      <c r="K9" s="166">
        <v>36875</v>
      </c>
      <c r="L9" s="151"/>
      <c r="M9" s="166">
        <v>42055</v>
      </c>
      <c r="N9" s="151"/>
      <c r="O9" s="166">
        <v>48512</v>
      </c>
      <c r="P9" s="151"/>
      <c r="Q9" s="166">
        <v>53274</v>
      </c>
      <c r="R9" s="151"/>
      <c r="S9" s="166">
        <v>54685</v>
      </c>
      <c r="T9" s="151"/>
      <c r="U9" s="166">
        <v>47489</v>
      </c>
      <c r="V9" s="151"/>
      <c r="W9" s="166">
        <v>40353</v>
      </c>
      <c r="X9" s="151"/>
      <c r="Y9" s="166">
        <v>31617</v>
      </c>
      <c r="Z9" s="151"/>
      <c r="AA9" s="166">
        <v>42025</v>
      </c>
      <c r="AB9" s="45"/>
    </row>
    <row r="10" spans="2:27" ht="13.5" customHeight="1">
      <c r="B10" s="141" t="s">
        <v>70</v>
      </c>
      <c r="C10" s="142"/>
      <c r="D10" s="43"/>
      <c r="E10" s="170">
        <v>8860</v>
      </c>
      <c r="F10" s="151"/>
      <c r="G10" s="170">
        <v>9502</v>
      </c>
      <c r="H10" s="151"/>
      <c r="I10" s="170">
        <v>30206</v>
      </c>
      <c r="J10" s="151"/>
      <c r="K10" s="170">
        <v>36559</v>
      </c>
      <c r="L10" s="151"/>
      <c r="M10" s="170">
        <v>41761</v>
      </c>
      <c r="N10" s="151"/>
      <c r="O10" s="170">
        <v>48169</v>
      </c>
      <c r="P10" s="151"/>
      <c r="Q10" s="170">
        <v>52941</v>
      </c>
      <c r="R10" s="151"/>
      <c r="S10" s="170">
        <v>54327</v>
      </c>
      <c r="T10" s="151"/>
      <c r="U10" s="170">
        <v>47128</v>
      </c>
      <c r="V10" s="151"/>
      <c r="W10" s="170">
        <v>40034</v>
      </c>
      <c r="X10" s="151"/>
      <c r="Y10" s="170">
        <v>31268</v>
      </c>
      <c r="Z10" s="151"/>
      <c r="AA10" s="170">
        <v>41517</v>
      </c>
    </row>
    <row r="11" spans="2:27" ht="12" customHeight="1">
      <c r="B11" s="55" t="s">
        <v>108</v>
      </c>
      <c r="C11" s="56"/>
      <c r="D11" s="54"/>
      <c r="E11" s="107">
        <v>1108</v>
      </c>
      <c r="F11" s="28"/>
      <c r="G11" s="107">
        <v>1121</v>
      </c>
      <c r="H11" s="28"/>
      <c r="I11" s="107">
        <v>12399</v>
      </c>
      <c r="J11" s="28"/>
      <c r="K11" s="107">
        <v>14676</v>
      </c>
      <c r="L11" s="28"/>
      <c r="M11" s="107">
        <v>16329</v>
      </c>
      <c r="N11" s="28"/>
      <c r="O11" s="107">
        <v>18862</v>
      </c>
      <c r="P11" s="28"/>
      <c r="Q11" s="107">
        <v>20234</v>
      </c>
      <c r="R11" s="28"/>
      <c r="S11" s="107">
        <v>23239</v>
      </c>
      <c r="T11" s="28"/>
      <c r="U11" s="107">
        <v>23921</v>
      </c>
      <c r="V11" s="28"/>
      <c r="W11" s="107">
        <v>18521</v>
      </c>
      <c r="X11" s="28"/>
      <c r="Y11" s="107">
        <v>9960</v>
      </c>
      <c r="Z11" s="28"/>
      <c r="AA11" s="107">
        <v>19042</v>
      </c>
    </row>
    <row r="12" spans="2:27" ht="12" customHeight="1">
      <c r="B12" s="55" t="s">
        <v>72</v>
      </c>
      <c r="C12" s="56"/>
      <c r="D12" s="54"/>
      <c r="E12" s="36">
        <v>3</v>
      </c>
      <c r="F12" s="36"/>
      <c r="G12" s="36">
        <v>2</v>
      </c>
      <c r="H12" s="36"/>
      <c r="I12" s="36">
        <v>38</v>
      </c>
      <c r="J12" s="36"/>
      <c r="K12" s="36">
        <v>31</v>
      </c>
      <c r="L12" s="36"/>
      <c r="M12" s="36">
        <v>39</v>
      </c>
      <c r="N12" s="36"/>
      <c r="O12" s="36">
        <v>36</v>
      </c>
      <c r="P12" s="36"/>
      <c r="Q12" s="36">
        <v>40</v>
      </c>
      <c r="R12" s="36"/>
      <c r="S12" s="36">
        <v>41</v>
      </c>
      <c r="T12" s="36">
        <f>SUM(T13:T15)</f>
        <v>0</v>
      </c>
      <c r="U12" s="36">
        <v>37</v>
      </c>
      <c r="V12" s="36">
        <f>SUM(V13:V15)</f>
        <v>0</v>
      </c>
      <c r="W12" s="36">
        <v>34</v>
      </c>
      <c r="X12" s="36">
        <f>SUM(X13:X15)</f>
        <v>0</v>
      </c>
      <c r="Y12" s="36">
        <v>37</v>
      </c>
      <c r="Z12" s="36">
        <f>SUM(Z13:Z15)</f>
        <v>0</v>
      </c>
      <c r="AA12" s="36">
        <v>45</v>
      </c>
    </row>
    <row r="13" spans="2:27" ht="10.5" customHeight="1">
      <c r="B13" s="58" t="s">
        <v>73</v>
      </c>
      <c r="C13" s="59"/>
      <c r="D13" s="58"/>
      <c r="E13" s="84">
        <v>3</v>
      </c>
      <c r="F13" s="84"/>
      <c r="G13" s="84">
        <v>1</v>
      </c>
      <c r="H13" s="84"/>
      <c r="I13" s="84">
        <v>27</v>
      </c>
      <c r="J13" s="84"/>
      <c r="K13" s="84">
        <v>20</v>
      </c>
      <c r="L13" s="84"/>
      <c r="M13" s="84">
        <v>24</v>
      </c>
      <c r="N13" s="84"/>
      <c r="O13" s="84">
        <v>21</v>
      </c>
      <c r="P13" s="84"/>
      <c r="Q13" s="84">
        <v>22</v>
      </c>
      <c r="R13" s="84"/>
      <c r="S13" s="84">
        <v>23</v>
      </c>
      <c r="T13" s="84"/>
      <c r="U13" s="84">
        <v>21</v>
      </c>
      <c r="V13" s="84"/>
      <c r="W13" s="84">
        <v>18</v>
      </c>
      <c r="X13" s="84"/>
      <c r="Y13" s="84">
        <v>20</v>
      </c>
      <c r="Z13" s="84"/>
      <c r="AA13" s="84">
        <v>21</v>
      </c>
    </row>
    <row r="14" spans="2:27" ht="10.5" customHeight="1">
      <c r="B14" s="58" t="s">
        <v>74</v>
      </c>
      <c r="C14" s="59"/>
      <c r="D14" s="58"/>
      <c r="E14" s="84">
        <v>0</v>
      </c>
      <c r="F14" s="84"/>
      <c r="G14" s="84">
        <v>0</v>
      </c>
      <c r="H14" s="84"/>
      <c r="I14" s="84">
        <v>0</v>
      </c>
      <c r="J14" s="84"/>
      <c r="K14" s="84">
        <v>0</v>
      </c>
      <c r="L14" s="84"/>
      <c r="M14" s="84">
        <v>0</v>
      </c>
      <c r="N14" s="84"/>
      <c r="O14" s="84">
        <v>0</v>
      </c>
      <c r="P14" s="84"/>
      <c r="Q14" s="84">
        <v>0</v>
      </c>
      <c r="R14" s="84"/>
      <c r="S14" s="84">
        <v>0</v>
      </c>
      <c r="T14" s="84"/>
      <c r="U14" s="84">
        <v>0</v>
      </c>
      <c r="V14" s="84"/>
      <c r="W14" s="84">
        <v>0</v>
      </c>
      <c r="X14" s="84"/>
      <c r="Y14" s="84">
        <v>0</v>
      </c>
      <c r="Z14" s="84"/>
      <c r="AA14" s="84">
        <v>0</v>
      </c>
    </row>
    <row r="15" spans="2:27" ht="10.5" customHeight="1">
      <c r="B15" s="58" t="s">
        <v>75</v>
      </c>
      <c r="C15" s="59"/>
      <c r="D15" s="58"/>
      <c r="E15" s="84">
        <v>0</v>
      </c>
      <c r="F15" s="84"/>
      <c r="G15" s="84">
        <v>1</v>
      </c>
      <c r="H15" s="84"/>
      <c r="I15" s="84">
        <v>11</v>
      </c>
      <c r="J15" s="84"/>
      <c r="K15" s="84">
        <v>11</v>
      </c>
      <c r="L15" s="84"/>
      <c r="M15" s="84">
        <v>15</v>
      </c>
      <c r="N15" s="84"/>
      <c r="O15" s="84">
        <v>15</v>
      </c>
      <c r="P15" s="84"/>
      <c r="Q15" s="84">
        <v>18</v>
      </c>
      <c r="R15" s="84"/>
      <c r="S15" s="84">
        <v>18</v>
      </c>
      <c r="T15" s="84"/>
      <c r="U15" s="84">
        <v>16</v>
      </c>
      <c r="V15" s="84"/>
      <c r="W15" s="84">
        <v>16</v>
      </c>
      <c r="X15" s="84"/>
      <c r="Y15" s="84">
        <v>17</v>
      </c>
      <c r="Z15" s="84"/>
      <c r="AA15" s="84">
        <v>24</v>
      </c>
    </row>
    <row r="16" spans="2:28" s="47" customFormat="1" ht="12">
      <c r="B16" s="53" t="s">
        <v>76</v>
      </c>
      <c r="C16" s="64"/>
      <c r="D16" s="64"/>
      <c r="E16" s="36">
        <v>7749</v>
      </c>
      <c r="F16" s="36"/>
      <c r="G16" s="36">
        <v>8379</v>
      </c>
      <c r="H16" s="36"/>
      <c r="I16" s="36">
        <v>17769</v>
      </c>
      <c r="J16" s="36"/>
      <c r="K16" s="36">
        <v>21852</v>
      </c>
      <c r="L16" s="36"/>
      <c r="M16" s="36">
        <v>25393</v>
      </c>
      <c r="N16" s="36"/>
      <c r="O16" s="36">
        <v>29271</v>
      </c>
      <c r="P16" s="36"/>
      <c r="Q16" s="36">
        <v>32667</v>
      </c>
      <c r="R16" s="36"/>
      <c r="S16" s="36">
        <v>31047</v>
      </c>
      <c r="T16" s="36"/>
      <c r="U16" s="36">
        <v>23170</v>
      </c>
      <c r="V16" s="36"/>
      <c r="W16" s="36">
        <v>21479</v>
      </c>
      <c r="X16" s="36"/>
      <c r="Y16" s="36">
        <v>21271</v>
      </c>
      <c r="Z16" s="36"/>
      <c r="AA16" s="36">
        <v>22430</v>
      </c>
      <c r="AB16" s="2"/>
    </row>
    <row r="17" spans="2:27" ht="12" customHeight="1">
      <c r="B17" s="58" t="s">
        <v>77</v>
      </c>
      <c r="C17" s="59"/>
      <c r="D17" s="58"/>
      <c r="E17" s="60">
        <v>5810</v>
      </c>
      <c r="F17" s="60"/>
      <c r="G17" s="60">
        <v>6301</v>
      </c>
      <c r="H17" s="60"/>
      <c r="I17" s="60">
        <v>7842</v>
      </c>
      <c r="J17" s="60"/>
      <c r="K17" s="60">
        <v>10129</v>
      </c>
      <c r="L17" s="60"/>
      <c r="M17" s="60">
        <v>12734</v>
      </c>
      <c r="N17" s="60"/>
      <c r="O17" s="60">
        <v>15680</v>
      </c>
      <c r="P17" s="60"/>
      <c r="Q17" s="60">
        <v>18441</v>
      </c>
      <c r="R17" s="60"/>
      <c r="S17" s="60">
        <v>16880</v>
      </c>
      <c r="T17" s="60"/>
      <c r="U17" s="60">
        <v>10035</v>
      </c>
      <c r="V17" s="60"/>
      <c r="W17" s="60">
        <v>8230</v>
      </c>
      <c r="X17" s="60"/>
      <c r="Y17" s="60">
        <v>7946</v>
      </c>
      <c r="Z17" s="60"/>
      <c r="AA17" s="60">
        <v>6412</v>
      </c>
    </row>
    <row r="18" spans="2:27" ht="12" customHeight="1">
      <c r="B18" s="58" t="s">
        <v>78</v>
      </c>
      <c r="C18" s="59"/>
      <c r="D18" s="58"/>
      <c r="E18" s="108">
        <v>294</v>
      </c>
      <c r="F18" s="60"/>
      <c r="G18" s="108">
        <v>295</v>
      </c>
      <c r="H18" s="60"/>
      <c r="I18" s="108">
        <v>6071</v>
      </c>
      <c r="J18" s="60"/>
      <c r="K18" s="108">
        <v>7397</v>
      </c>
      <c r="L18" s="60"/>
      <c r="M18" s="108">
        <v>7961</v>
      </c>
      <c r="N18" s="60"/>
      <c r="O18" s="108">
        <v>8407</v>
      </c>
      <c r="P18" s="60"/>
      <c r="Q18" s="108">
        <v>8815</v>
      </c>
      <c r="R18" s="60"/>
      <c r="S18" s="108">
        <v>8534</v>
      </c>
      <c r="T18" s="60"/>
      <c r="U18" s="108">
        <v>8550</v>
      </c>
      <c r="V18" s="60"/>
      <c r="W18" s="108">
        <v>9360</v>
      </c>
      <c r="X18" s="60"/>
      <c r="Y18" s="108">
        <v>9593</v>
      </c>
      <c r="Z18" s="60"/>
      <c r="AA18" s="108">
        <v>12551</v>
      </c>
    </row>
    <row r="19" spans="2:27" ht="12" customHeight="1">
      <c r="B19" s="58" t="s">
        <v>79</v>
      </c>
      <c r="C19" s="59"/>
      <c r="D19" s="58"/>
      <c r="E19" s="60">
        <v>53</v>
      </c>
      <c r="F19" s="60"/>
      <c r="G19" s="60">
        <v>49</v>
      </c>
      <c r="H19" s="60"/>
      <c r="I19" s="60">
        <v>1226</v>
      </c>
      <c r="J19" s="60"/>
      <c r="K19" s="60">
        <v>1332</v>
      </c>
      <c r="L19" s="60"/>
      <c r="M19" s="60">
        <v>1511</v>
      </c>
      <c r="N19" s="60"/>
      <c r="O19" s="60">
        <v>1752</v>
      </c>
      <c r="P19" s="60"/>
      <c r="Q19" s="60">
        <v>1969</v>
      </c>
      <c r="R19" s="60"/>
      <c r="S19" s="60">
        <v>2034</v>
      </c>
      <c r="T19" s="60"/>
      <c r="U19" s="60">
        <v>1182</v>
      </c>
      <c r="V19" s="60"/>
      <c r="W19" s="60">
        <v>762</v>
      </c>
      <c r="X19" s="60"/>
      <c r="Y19" s="60">
        <v>690</v>
      </c>
      <c r="Z19" s="60"/>
      <c r="AA19" s="60">
        <v>523</v>
      </c>
    </row>
    <row r="20" spans="2:27" ht="12" customHeight="1">
      <c r="B20" s="58" t="s">
        <v>80</v>
      </c>
      <c r="C20" s="59"/>
      <c r="D20" s="58"/>
      <c r="E20" s="60">
        <v>237</v>
      </c>
      <c r="F20" s="60"/>
      <c r="G20" s="60">
        <v>260</v>
      </c>
      <c r="H20" s="60"/>
      <c r="I20" s="60">
        <v>225</v>
      </c>
      <c r="J20" s="60"/>
      <c r="K20" s="60">
        <v>252</v>
      </c>
      <c r="L20" s="60"/>
      <c r="M20" s="60">
        <v>253</v>
      </c>
      <c r="N20" s="60"/>
      <c r="O20" s="60">
        <v>257</v>
      </c>
      <c r="P20" s="60"/>
      <c r="Q20" s="60">
        <v>260</v>
      </c>
      <c r="R20" s="60"/>
      <c r="S20" s="60">
        <v>263</v>
      </c>
      <c r="T20" s="60"/>
      <c r="U20" s="60">
        <v>263</v>
      </c>
      <c r="V20" s="60"/>
      <c r="W20" s="60">
        <v>227</v>
      </c>
      <c r="X20" s="60"/>
      <c r="Y20" s="60">
        <v>220</v>
      </c>
      <c r="Z20" s="60"/>
      <c r="AA20" s="60">
        <v>216</v>
      </c>
    </row>
    <row r="21" spans="2:27" ht="12" customHeight="1">
      <c r="B21" s="58" t="s">
        <v>81</v>
      </c>
      <c r="C21" s="59"/>
      <c r="D21" s="58"/>
      <c r="E21" s="60">
        <v>0</v>
      </c>
      <c r="F21" s="60"/>
      <c r="G21" s="60">
        <v>0</v>
      </c>
      <c r="H21" s="60"/>
      <c r="I21" s="60">
        <v>557</v>
      </c>
      <c r="J21" s="60"/>
      <c r="K21" s="60">
        <v>857</v>
      </c>
      <c r="L21" s="60"/>
      <c r="M21" s="60">
        <v>948</v>
      </c>
      <c r="N21" s="60"/>
      <c r="O21" s="60">
        <v>1156</v>
      </c>
      <c r="P21" s="60"/>
      <c r="Q21" s="60">
        <v>1231</v>
      </c>
      <c r="R21" s="60"/>
      <c r="S21" s="60">
        <v>1304</v>
      </c>
      <c r="T21" s="60"/>
      <c r="U21" s="60">
        <v>1277</v>
      </c>
      <c r="V21" s="60"/>
      <c r="W21" s="60">
        <v>1181</v>
      </c>
      <c r="X21" s="60"/>
      <c r="Y21" s="60">
        <v>1189</v>
      </c>
      <c r="Z21" s="60"/>
      <c r="AA21" s="60">
        <v>1267</v>
      </c>
    </row>
    <row r="22" spans="2:28" ht="10.5" customHeight="1">
      <c r="B22" s="65" t="s">
        <v>82</v>
      </c>
      <c r="C22" s="66"/>
      <c r="D22" s="67"/>
      <c r="E22" s="60">
        <v>12</v>
      </c>
      <c r="F22" s="60"/>
      <c r="G22" s="60">
        <v>12</v>
      </c>
      <c r="H22" s="60"/>
      <c r="I22" s="60">
        <v>13</v>
      </c>
      <c r="J22" s="60"/>
      <c r="K22" s="60">
        <v>15</v>
      </c>
      <c r="L22" s="60"/>
      <c r="M22" s="60">
        <v>15</v>
      </c>
      <c r="N22" s="60"/>
      <c r="O22" s="60">
        <v>18</v>
      </c>
      <c r="P22" s="60"/>
      <c r="Q22" s="60">
        <v>19</v>
      </c>
      <c r="R22" s="60"/>
      <c r="S22" s="60">
        <v>22</v>
      </c>
      <c r="T22" s="60"/>
      <c r="U22" s="60">
        <v>20</v>
      </c>
      <c r="V22" s="60"/>
      <c r="W22" s="60">
        <v>19</v>
      </c>
      <c r="X22" s="60"/>
      <c r="Y22" s="60">
        <v>20</v>
      </c>
      <c r="Z22" s="60"/>
      <c r="AA22" s="60">
        <v>20</v>
      </c>
      <c r="AB22" s="45"/>
    </row>
    <row r="23" spans="2:27" ht="10.5" customHeight="1">
      <c r="B23" s="58" t="s">
        <v>83</v>
      </c>
      <c r="C23" s="59"/>
      <c r="D23" s="58"/>
      <c r="E23" s="60">
        <v>1340</v>
      </c>
      <c r="F23" s="60"/>
      <c r="G23" s="60">
        <v>1460</v>
      </c>
      <c r="H23" s="60"/>
      <c r="I23" s="60">
        <v>1783</v>
      </c>
      <c r="J23" s="60"/>
      <c r="K23" s="60">
        <v>1838</v>
      </c>
      <c r="L23" s="60"/>
      <c r="M23" s="60">
        <v>1932</v>
      </c>
      <c r="N23" s="60"/>
      <c r="O23" s="60">
        <v>1964</v>
      </c>
      <c r="P23" s="60"/>
      <c r="Q23" s="60">
        <v>1898</v>
      </c>
      <c r="R23" s="60"/>
      <c r="S23" s="60">
        <v>1969</v>
      </c>
      <c r="T23" s="60"/>
      <c r="U23" s="60">
        <v>1810</v>
      </c>
      <c r="V23" s="60"/>
      <c r="W23" s="60">
        <v>1666</v>
      </c>
      <c r="X23" s="60"/>
      <c r="Y23" s="60">
        <v>1581</v>
      </c>
      <c r="Z23" s="60"/>
      <c r="AA23" s="60">
        <v>1407</v>
      </c>
    </row>
    <row r="24" spans="2:27" ht="10.5" customHeight="1">
      <c r="B24" s="58" t="s">
        <v>84</v>
      </c>
      <c r="C24" s="59"/>
      <c r="D24" s="58"/>
      <c r="E24" s="60">
        <v>0</v>
      </c>
      <c r="F24" s="60"/>
      <c r="G24" s="60">
        <v>0</v>
      </c>
      <c r="H24" s="60"/>
      <c r="I24" s="60">
        <v>0</v>
      </c>
      <c r="J24" s="60"/>
      <c r="K24" s="60">
        <v>0</v>
      </c>
      <c r="L24" s="60"/>
      <c r="M24" s="60">
        <v>0</v>
      </c>
      <c r="N24" s="60"/>
      <c r="O24" s="60">
        <v>0</v>
      </c>
      <c r="P24" s="60"/>
      <c r="Q24" s="60">
        <v>0</v>
      </c>
      <c r="R24" s="60"/>
      <c r="S24" s="60">
        <v>0</v>
      </c>
      <c r="T24" s="60"/>
      <c r="U24" s="60">
        <v>0</v>
      </c>
      <c r="V24" s="60"/>
      <c r="W24" s="60">
        <v>0</v>
      </c>
      <c r="X24" s="60"/>
      <c r="Y24" s="60">
        <v>0</v>
      </c>
      <c r="Z24" s="60"/>
      <c r="AA24" s="60">
        <v>0</v>
      </c>
    </row>
    <row r="25" spans="2:27" ht="10.5" customHeight="1">
      <c r="B25" s="58" t="s">
        <v>85</v>
      </c>
      <c r="C25" s="59"/>
      <c r="D25" s="58"/>
      <c r="E25" s="60">
        <v>3</v>
      </c>
      <c r="F25" s="60"/>
      <c r="G25" s="60">
        <v>2</v>
      </c>
      <c r="H25" s="60"/>
      <c r="I25" s="60">
        <v>52</v>
      </c>
      <c r="J25" s="60"/>
      <c r="K25" s="60">
        <v>32</v>
      </c>
      <c r="L25" s="60"/>
      <c r="M25" s="60">
        <v>38</v>
      </c>
      <c r="N25" s="60"/>
      <c r="O25" s="60">
        <v>37</v>
      </c>
      <c r="P25" s="60"/>
      <c r="Q25" s="60">
        <v>34</v>
      </c>
      <c r="R25" s="60"/>
      <c r="S25" s="60">
        <v>41</v>
      </c>
      <c r="T25" s="60"/>
      <c r="U25" s="60">
        <v>33</v>
      </c>
      <c r="V25" s="60"/>
      <c r="W25" s="60">
        <v>34</v>
      </c>
      <c r="X25" s="60"/>
      <c r="Y25" s="60">
        <v>32</v>
      </c>
      <c r="Z25" s="60"/>
      <c r="AA25" s="60">
        <v>34</v>
      </c>
    </row>
    <row r="26" spans="2:27" ht="10.5" customHeight="1">
      <c r="B26" s="58" t="s">
        <v>86</v>
      </c>
      <c r="C26" s="59"/>
      <c r="D26" s="58"/>
      <c r="E26" s="60">
        <v>0</v>
      </c>
      <c r="F26" s="60"/>
      <c r="G26" s="60">
        <v>0</v>
      </c>
      <c r="H26" s="60"/>
      <c r="I26" s="60">
        <v>0</v>
      </c>
      <c r="J26" s="60"/>
      <c r="K26" s="60">
        <v>0</v>
      </c>
      <c r="L26" s="60"/>
      <c r="M26" s="60">
        <v>0</v>
      </c>
      <c r="N26" s="60"/>
      <c r="O26" s="60">
        <v>0</v>
      </c>
      <c r="P26" s="60"/>
      <c r="Q26" s="60">
        <v>0</v>
      </c>
      <c r="R26" s="60"/>
      <c r="S26" s="60">
        <v>0</v>
      </c>
      <c r="T26" s="60"/>
      <c r="U26" s="60">
        <v>0</v>
      </c>
      <c r="V26" s="60"/>
      <c r="W26" s="60">
        <v>0</v>
      </c>
      <c r="X26" s="60"/>
      <c r="Y26" s="60">
        <v>0</v>
      </c>
      <c r="Z26" s="60"/>
      <c r="AA26" s="60">
        <v>0</v>
      </c>
    </row>
    <row r="27" spans="2:27" ht="12" customHeight="1">
      <c r="B27" s="61" t="s">
        <v>87</v>
      </c>
      <c r="C27" s="62"/>
      <c r="D27" s="58"/>
      <c r="E27" s="109">
        <v>0</v>
      </c>
      <c r="F27" s="108"/>
      <c r="G27" s="109">
        <v>0</v>
      </c>
      <c r="H27" s="108"/>
      <c r="I27" s="109">
        <v>0</v>
      </c>
      <c r="J27" s="108"/>
      <c r="K27" s="109">
        <v>0</v>
      </c>
      <c r="L27" s="108"/>
      <c r="M27" s="109">
        <v>1</v>
      </c>
      <c r="N27" s="108"/>
      <c r="O27" s="109">
        <v>0</v>
      </c>
      <c r="P27" s="108"/>
      <c r="Q27" s="109">
        <v>0</v>
      </c>
      <c r="R27" s="108"/>
      <c r="S27" s="109">
        <v>0</v>
      </c>
      <c r="T27" s="108"/>
      <c r="U27" s="109">
        <v>0</v>
      </c>
      <c r="V27" s="108"/>
      <c r="W27" s="109">
        <v>0</v>
      </c>
      <c r="X27" s="108"/>
      <c r="Y27" s="109">
        <v>0</v>
      </c>
      <c r="Z27" s="108"/>
      <c r="AA27" s="109">
        <v>0</v>
      </c>
    </row>
    <row r="28" spans="2:27" ht="13.5" customHeight="1">
      <c r="B28" s="191" t="s">
        <v>47</v>
      </c>
      <c r="C28" s="192"/>
      <c r="D28" s="139"/>
      <c r="E28" s="158">
        <f>SUM(E29:E38)</f>
        <v>186</v>
      </c>
      <c r="F28" s="151"/>
      <c r="G28" s="158">
        <f>SUM(G29:G38)</f>
        <v>197</v>
      </c>
      <c r="H28" s="151"/>
      <c r="I28" s="158">
        <f>SUM(I29:I38)</f>
        <v>251</v>
      </c>
      <c r="J28" s="151"/>
      <c r="K28" s="158">
        <f>SUM(K29:K38)</f>
        <v>316</v>
      </c>
      <c r="L28" s="151"/>
      <c r="M28" s="158">
        <f>SUM(M29:M38)</f>
        <v>294</v>
      </c>
      <c r="N28" s="151"/>
      <c r="O28" s="158">
        <f>SUM(O29:O38)</f>
        <v>343</v>
      </c>
      <c r="P28" s="151"/>
      <c r="Q28" s="158">
        <f>SUM(Q29:Q38)</f>
        <v>333</v>
      </c>
      <c r="R28" s="151"/>
      <c r="S28" s="158">
        <f>SUM(S29:S38)</f>
        <v>358</v>
      </c>
      <c r="T28" s="151"/>
      <c r="U28" s="158">
        <f>SUM(U29:U38)</f>
        <v>361</v>
      </c>
      <c r="V28" s="151"/>
      <c r="W28" s="158">
        <f>SUM(W29:W38)</f>
        <v>319</v>
      </c>
      <c r="X28" s="151"/>
      <c r="Y28" s="158">
        <f>SUM(Y29:Y38)</f>
        <v>349</v>
      </c>
      <c r="Z28" s="151"/>
      <c r="AA28" s="158">
        <f>SUM(AA29:AA38)</f>
        <v>508</v>
      </c>
    </row>
    <row r="29" spans="2:27" ht="12" customHeight="1">
      <c r="B29" s="58" t="s">
        <v>88</v>
      </c>
      <c r="C29" s="59"/>
      <c r="D29" s="58"/>
      <c r="E29" s="60">
        <v>55</v>
      </c>
      <c r="F29" s="60"/>
      <c r="G29" s="60">
        <v>39</v>
      </c>
      <c r="H29" s="60"/>
      <c r="I29" s="60">
        <v>47</v>
      </c>
      <c r="J29" s="60"/>
      <c r="K29" s="60">
        <v>37</v>
      </c>
      <c r="L29" s="60"/>
      <c r="M29" s="60">
        <v>40</v>
      </c>
      <c r="N29" s="60"/>
      <c r="O29" s="60">
        <v>80</v>
      </c>
      <c r="P29" s="60"/>
      <c r="Q29" s="60">
        <v>55</v>
      </c>
      <c r="R29" s="60"/>
      <c r="S29" s="60">
        <v>51</v>
      </c>
      <c r="T29" s="60"/>
      <c r="U29" s="60">
        <v>67</v>
      </c>
      <c r="V29" s="60"/>
      <c r="W29" s="60">
        <v>52</v>
      </c>
      <c r="X29" s="60"/>
      <c r="Y29" s="60">
        <v>48</v>
      </c>
      <c r="Z29" s="60"/>
      <c r="AA29" s="60">
        <v>35</v>
      </c>
    </row>
    <row r="30" spans="2:27" ht="10.5" customHeight="1">
      <c r="B30" s="65" t="s">
        <v>89</v>
      </c>
      <c r="C30" s="66"/>
      <c r="D30" s="67"/>
      <c r="E30" s="68">
        <v>0</v>
      </c>
      <c r="F30" s="68"/>
      <c r="G30" s="68">
        <v>0</v>
      </c>
      <c r="H30" s="68"/>
      <c r="I30" s="68">
        <v>0</v>
      </c>
      <c r="J30" s="68"/>
      <c r="K30" s="68">
        <v>0</v>
      </c>
      <c r="L30" s="68"/>
      <c r="M30" s="68">
        <v>0</v>
      </c>
      <c r="N30" s="68"/>
      <c r="O30" s="68">
        <v>0</v>
      </c>
      <c r="P30" s="68"/>
      <c r="Q30" s="68">
        <v>0</v>
      </c>
      <c r="R30" s="68"/>
      <c r="S30" s="68">
        <v>0</v>
      </c>
      <c r="T30" s="68"/>
      <c r="U30" s="68">
        <v>0</v>
      </c>
      <c r="V30" s="68"/>
      <c r="W30" s="68">
        <v>0</v>
      </c>
      <c r="X30" s="68"/>
      <c r="Y30" s="68">
        <v>0</v>
      </c>
      <c r="Z30" s="68"/>
      <c r="AA30" s="68">
        <v>0</v>
      </c>
    </row>
    <row r="31" spans="2:28" ht="10.5" customHeight="1">
      <c r="B31" s="58" t="s">
        <v>90</v>
      </c>
      <c r="C31" s="66"/>
      <c r="D31" s="67"/>
      <c r="E31" s="68">
        <v>0</v>
      </c>
      <c r="F31" s="68"/>
      <c r="G31" s="68">
        <v>0</v>
      </c>
      <c r="H31" s="68"/>
      <c r="I31" s="68">
        <v>0</v>
      </c>
      <c r="J31" s="68"/>
      <c r="K31" s="68">
        <v>0</v>
      </c>
      <c r="L31" s="68"/>
      <c r="M31" s="68">
        <v>0</v>
      </c>
      <c r="N31" s="68"/>
      <c r="O31" s="68">
        <v>0</v>
      </c>
      <c r="P31" s="68"/>
      <c r="Q31" s="68">
        <v>0</v>
      </c>
      <c r="R31" s="68"/>
      <c r="S31" s="68">
        <v>0</v>
      </c>
      <c r="T31" s="68"/>
      <c r="U31" s="68">
        <v>0</v>
      </c>
      <c r="V31" s="68"/>
      <c r="W31" s="68">
        <v>0</v>
      </c>
      <c r="X31" s="68"/>
      <c r="Y31" s="68">
        <v>0</v>
      </c>
      <c r="Z31" s="68"/>
      <c r="AA31" s="68">
        <v>0</v>
      </c>
      <c r="AB31" s="22"/>
    </row>
    <row r="32" spans="2:27" ht="10.5" customHeight="1">
      <c r="B32" s="65" t="s">
        <v>91</v>
      </c>
      <c r="C32" s="66"/>
      <c r="D32" s="67"/>
      <c r="E32" s="68">
        <v>2</v>
      </c>
      <c r="F32" s="68"/>
      <c r="G32" s="68">
        <v>1</v>
      </c>
      <c r="H32" s="68"/>
      <c r="I32" s="68">
        <v>2</v>
      </c>
      <c r="J32" s="68"/>
      <c r="K32" s="68">
        <v>2</v>
      </c>
      <c r="L32" s="68"/>
      <c r="M32" s="68">
        <v>2</v>
      </c>
      <c r="N32" s="68"/>
      <c r="O32" s="68">
        <v>2</v>
      </c>
      <c r="P32" s="68"/>
      <c r="Q32" s="68">
        <v>0</v>
      </c>
      <c r="R32" s="68"/>
      <c r="S32" s="68">
        <v>3</v>
      </c>
      <c r="T32" s="68"/>
      <c r="U32" s="68">
        <v>3</v>
      </c>
      <c r="V32" s="68"/>
      <c r="W32" s="68">
        <v>2</v>
      </c>
      <c r="X32" s="68"/>
      <c r="Y32" s="68">
        <v>2</v>
      </c>
      <c r="Z32" s="68"/>
      <c r="AA32" s="68">
        <v>0</v>
      </c>
    </row>
    <row r="33" spans="2:28" ht="10.5" customHeight="1">
      <c r="B33" s="58" t="s">
        <v>92</v>
      </c>
      <c r="C33" s="66"/>
      <c r="D33" s="67"/>
      <c r="E33" s="68">
        <v>0</v>
      </c>
      <c r="F33" s="68"/>
      <c r="G33" s="68">
        <v>0</v>
      </c>
      <c r="H33" s="68"/>
      <c r="I33" s="68">
        <v>0</v>
      </c>
      <c r="J33" s="68"/>
      <c r="K33" s="68">
        <v>0</v>
      </c>
      <c r="L33" s="68"/>
      <c r="M33" s="68">
        <v>0</v>
      </c>
      <c r="N33" s="68"/>
      <c r="O33" s="68">
        <v>0</v>
      </c>
      <c r="P33" s="68"/>
      <c r="Q33" s="68">
        <v>0</v>
      </c>
      <c r="R33" s="68"/>
      <c r="S33" s="68">
        <v>0</v>
      </c>
      <c r="T33" s="68"/>
      <c r="U33" s="68">
        <v>1</v>
      </c>
      <c r="V33" s="68"/>
      <c r="W33" s="68">
        <v>0</v>
      </c>
      <c r="X33" s="68"/>
      <c r="Y33" s="68">
        <v>0</v>
      </c>
      <c r="Z33" s="68"/>
      <c r="AA33" s="68">
        <v>0</v>
      </c>
      <c r="AB33" s="3"/>
    </row>
    <row r="34" spans="2:28" ht="10.5" customHeight="1">
      <c r="B34" s="58" t="s">
        <v>93</v>
      </c>
      <c r="C34" s="66"/>
      <c r="D34" s="67"/>
      <c r="E34" s="68">
        <v>0</v>
      </c>
      <c r="F34" s="68"/>
      <c r="G34" s="68">
        <v>0</v>
      </c>
      <c r="H34" s="68"/>
      <c r="I34" s="68">
        <v>0</v>
      </c>
      <c r="J34" s="68"/>
      <c r="K34" s="68">
        <v>0</v>
      </c>
      <c r="L34" s="68"/>
      <c r="M34" s="68">
        <v>0</v>
      </c>
      <c r="N34" s="68"/>
      <c r="O34" s="68">
        <v>0</v>
      </c>
      <c r="P34" s="68"/>
      <c r="Q34" s="68">
        <v>0</v>
      </c>
      <c r="R34" s="68"/>
      <c r="S34" s="68">
        <v>0</v>
      </c>
      <c r="T34" s="68"/>
      <c r="U34" s="68">
        <v>0</v>
      </c>
      <c r="V34" s="68"/>
      <c r="W34" s="68">
        <v>0</v>
      </c>
      <c r="X34" s="68"/>
      <c r="Y34" s="68">
        <v>0</v>
      </c>
      <c r="Z34" s="68"/>
      <c r="AA34" s="68">
        <v>0</v>
      </c>
      <c r="AB34" s="3"/>
    </row>
    <row r="35" spans="2:27" ht="10.5" customHeight="1">
      <c r="B35" s="65" t="s">
        <v>94</v>
      </c>
      <c r="C35" s="66"/>
      <c r="D35" s="67"/>
      <c r="E35" s="68">
        <v>78</v>
      </c>
      <c r="F35" s="68"/>
      <c r="G35" s="68">
        <v>101</v>
      </c>
      <c r="H35" s="68"/>
      <c r="I35" s="68">
        <v>95</v>
      </c>
      <c r="J35" s="68"/>
      <c r="K35" s="68">
        <v>93</v>
      </c>
      <c r="L35" s="68"/>
      <c r="M35" s="68">
        <v>104</v>
      </c>
      <c r="N35" s="68"/>
      <c r="O35" s="68">
        <v>113</v>
      </c>
      <c r="P35" s="68"/>
      <c r="Q35" s="68">
        <v>122</v>
      </c>
      <c r="R35" s="68"/>
      <c r="S35" s="68">
        <v>101</v>
      </c>
      <c r="T35" s="68"/>
      <c r="U35" s="68">
        <v>87</v>
      </c>
      <c r="V35" s="68"/>
      <c r="W35" s="68">
        <v>72</v>
      </c>
      <c r="X35" s="68"/>
      <c r="Y35" s="68">
        <v>71</v>
      </c>
      <c r="Z35" s="68"/>
      <c r="AA35" s="68">
        <v>88</v>
      </c>
    </row>
    <row r="36" spans="2:27" ht="10.5" customHeight="1">
      <c r="B36" s="58" t="s">
        <v>95</v>
      </c>
      <c r="C36" s="66"/>
      <c r="D36" s="67"/>
      <c r="E36" s="68">
        <v>3</v>
      </c>
      <c r="F36" s="68"/>
      <c r="G36" s="68">
        <v>8</v>
      </c>
      <c r="H36" s="68"/>
      <c r="I36" s="68">
        <v>7</v>
      </c>
      <c r="J36" s="68"/>
      <c r="K36" s="68">
        <v>11</v>
      </c>
      <c r="L36" s="68"/>
      <c r="M36" s="68">
        <v>3</v>
      </c>
      <c r="N36" s="68"/>
      <c r="O36" s="68">
        <v>3</v>
      </c>
      <c r="P36" s="68"/>
      <c r="Q36" s="68">
        <v>4</v>
      </c>
      <c r="R36" s="68"/>
      <c r="S36" s="68">
        <v>7</v>
      </c>
      <c r="T36" s="68"/>
      <c r="U36" s="68">
        <v>9</v>
      </c>
      <c r="V36" s="68"/>
      <c r="W36" s="68">
        <v>20</v>
      </c>
      <c r="X36" s="68"/>
      <c r="Y36" s="68">
        <v>14</v>
      </c>
      <c r="Z36" s="68"/>
      <c r="AA36" s="68">
        <v>20</v>
      </c>
    </row>
    <row r="37" spans="2:27" ht="10.5" customHeight="1">
      <c r="B37" s="65" t="s">
        <v>96</v>
      </c>
      <c r="C37" s="59"/>
      <c r="D37" s="58"/>
      <c r="E37" s="60">
        <v>13</v>
      </c>
      <c r="F37" s="60"/>
      <c r="G37" s="60">
        <v>12</v>
      </c>
      <c r="H37" s="60"/>
      <c r="I37" s="60">
        <v>16</v>
      </c>
      <c r="J37" s="60"/>
      <c r="K37" s="60">
        <v>15</v>
      </c>
      <c r="L37" s="60"/>
      <c r="M37" s="60">
        <v>28</v>
      </c>
      <c r="N37" s="60"/>
      <c r="O37" s="60">
        <v>29</v>
      </c>
      <c r="P37" s="60"/>
      <c r="Q37" s="60">
        <v>38</v>
      </c>
      <c r="R37" s="60"/>
      <c r="S37" s="60">
        <v>38</v>
      </c>
      <c r="T37" s="60"/>
      <c r="U37" s="60">
        <v>20</v>
      </c>
      <c r="V37" s="60"/>
      <c r="W37" s="60">
        <v>19</v>
      </c>
      <c r="X37" s="60"/>
      <c r="Y37" s="60">
        <v>43</v>
      </c>
      <c r="Z37" s="60"/>
      <c r="AA37" s="60">
        <v>107</v>
      </c>
    </row>
    <row r="38" spans="2:27" ht="10.5" customHeight="1">
      <c r="B38" s="61" t="s">
        <v>87</v>
      </c>
      <c r="C38" s="62"/>
      <c r="D38" s="58"/>
      <c r="E38" s="110">
        <v>35</v>
      </c>
      <c r="F38" s="110">
        <v>35</v>
      </c>
      <c r="G38" s="110">
        <v>36</v>
      </c>
      <c r="H38" s="110"/>
      <c r="I38" s="110">
        <v>84</v>
      </c>
      <c r="J38" s="110">
        <v>35</v>
      </c>
      <c r="K38" s="110">
        <v>158</v>
      </c>
      <c r="L38" s="110">
        <v>35</v>
      </c>
      <c r="M38" s="110">
        <v>117</v>
      </c>
      <c r="N38" s="110">
        <v>35</v>
      </c>
      <c r="O38" s="110">
        <v>116</v>
      </c>
      <c r="P38" s="110">
        <v>35</v>
      </c>
      <c r="Q38" s="110">
        <v>114</v>
      </c>
      <c r="R38" s="110">
        <v>35</v>
      </c>
      <c r="S38" s="110">
        <v>158</v>
      </c>
      <c r="T38" s="110">
        <v>35</v>
      </c>
      <c r="U38" s="110">
        <v>174</v>
      </c>
      <c r="V38" s="110">
        <v>35</v>
      </c>
      <c r="W38" s="110">
        <v>154</v>
      </c>
      <c r="X38" s="110">
        <v>35</v>
      </c>
      <c r="Y38" s="110">
        <v>171</v>
      </c>
      <c r="Z38" s="110">
        <v>35</v>
      </c>
      <c r="AA38" s="110">
        <v>258</v>
      </c>
    </row>
    <row r="39" spans="2:27" ht="13.5" customHeight="1">
      <c r="B39" s="137" t="s">
        <v>97</v>
      </c>
      <c r="C39" s="138"/>
      <c r="D39" s="139"/>
      <c r="E39" s="166">
        <v>6365</v>
      </c>
      <c r="F39" s="151"/>
      <c r="G39" s="166">
        <v>6564</v>
      </c>
      <c r="H39" s="151"/>
      <c r="I39" s="166">
        <v>13949</v>
      </c>
      <c r="J39" s="151"/>
      <c r="K39" s="166">
        <v>15691</v>
      </c>
      <c r="L39" s="151"/>
      <c r="M39" s="166">
        <v>18910</v>
      </c>
      <c r="N39" s="151"/>
      <c r="O39" s="166">
        <v>20768</v>
      </c>
      <c r="P39" s="151"/>
      <c r="Q39" s="166">
        <v>23833</v>
      </c>
      <c r="R39" s="151"/>
      <c r="S39" s="166">
        <v>26863</v>
      </c>
      <c r="T39" s="151"/>
      <c r="U39" s="166">
        <v>30902</v>
      </c>
      <c r="V39" s="151"/>
      <c r="W39" s="166">
        <v>34047</v>
      </c>
      <c r="X39" s="151"/>
      <c r="Y39" s="166">
        <v>28230</v>
      </c>
      <c r="Z39" s="151"/>
      <c r="AA39" s="166">
        <v>34023</v>
      </c>
    </row>
    <row r="40" spans="2:27" ht="13.5" customHeight="1">
      <c r="B40" s="141" t="s">
        <v>98</v>
      </c>
      <c r="C40" s="142"/>
      <c r="D40" s="43"/>
      <c r="E40" s="170">
        <v>5591</v>
      </c>
      <c r="F40" s="151"/>
      <c r="G40" s="170">
        <v>5821</v>
      </c>
      <c r="H40" s="151"/>
      <c r="I40" s="170">
        <v>12891</v>
      </c>
      <c r="J40" s="151"/>
      <c r="K40" s="170">
        <v>14593</v>
      </c>
      <c r="L40" s="151"/>
      <c r="M40" s="170">
        <v>17788</v>
      </c>
      <c r="N40" s="151"/>
      <c r="O40" s="170">
        <v>19498</v>
      </c>
      <c r="P40" s="151"/>
      <c r="Q40" s="170">
        <v>22310</v>
      </c>
      <c r="R40" s="151"/>
      <c r="S40" s="170">
        <v>24978</v>
      </c>
      <c r="T40" s="151"/>
      <c r="U40" s="170">
        <v>28689</v>
      </c>
      <c r="V40" s="151"/>
      <c r="W40" s="170">
        <v>33982</v>
      </c>
      <c r="X40" s="151"/>
      <c r="Y40" s="170">
        <v>28099</v>
      </c>
      <c r="Z40" s="151"/>
      <c r="AA40" s="170">
        <v>33948</v>
      </c>
    </row>
    <row r="41" spans="2:27" ht="12" customHeight="1">
      <c r="B41" s="58" t="s">
        <v>99</v>
      </c>
      <c r="C41" s="59"/>
      <c r="D41" s="58"/>
      <c r="E41" s="69">
        <v>5300</v>
      </c>
      <c r="F41" s="60"/>
      <c r="G41" s="69">
        <v>5553</v>
      </c>
      <c r="H41" s="60"/>
      <c r="I41" s="69">
        <v>12590</v>
      </c>
      <c r="J41" s="60"/>
      <c r="K41" s="69">
        <v>14294</v>
      </c>
      <c r="L41" s="60"/>
      <c r="M41" s="69">
        <v>17446</v>
      </c>
      <c r="N41" s="60"/>
      <c r="O41" s="69">
        <v>19107</v>
      </c>
      <c r="P41" s="60"/>
      <c r="Q41" s="69">
        <v>21792</v>
      </c>
      <c r="R41" s="60"/>
      <c r="S41" s="69">
        <v>24384</v>
      </c>
      <c r="T41" s="60"/>
      <c r="U41" s="69">
        <v>28107</v>
      </c>
      <c r="V41" s="60"/>
      <c r="W41" s="69">
        <v>33411</v>
      </c>
      <c r="X41" s="60"/>
      <c r="Y41" s="69">
        <v>27901</v>
      </c>
      <c r="Z41" s="60"/>
      <c r="AA41" s="69">
        <v>33734</v>
      </c>
    </row>
    <row r="42" spans="2:27" ht="10.5" customHeight="1">
      <c r="B42" s="58" t="s">
        <v>100</v>
      </c>
      <c r="C42" s="59"/>
      <c r="D42" s="58"/>
      <c r="E42" s="69">
        <v>291</v>
      </c>
      <c r="F42" s="60"/>
      <c r="G42" s="69">
        <v>268</v>
      </c>
      <c r="H42" s="60"/>
      <c r="I42" s="69">
        <v>301</v>
      </c>
      <c r="J42" s="60"/>
      <c r="K42" s="69">
        <v>299</v>
      </c>
      <c r="L42" s="60"/>
      <c r="M42" s="69">
        <v>342</v>
      </c>
      <c r="N42" s="60"/>
      <c r="O42" s="69">
        <v>391</v>
      </c>
      <c r="P42" s="60"/>
      <c r="Q42" s="69">
        <v>518</v>
      </c>
      <c r="R42" s="60"/>
      <c r="S42" s="69">
        <v>594</v>
      </c>
      <c r="T42" s="60"/>
      <c r="U42" s="69">
        <v>582</v>
      </c>
      <c r="V42" s="60"/>
      <c r="W42" s="69">
        <v>571</v>
      </c>
      <c r="X42" s="60"/>
      <c r="Y42" s="69">
        <v>198</v>
      </c>
      <c r="Z42" s="60"/>
      <c r="AA42" s="69">
        <v>214</v>
      </c>
    </row>
    <row r="43" spans="2:27" ht="10.5" customHeight="1">
      <c r="B43" s="61" t="s">
        <v>87</v>
      </c>
      <c r="C43" s="62"/>
      <c r="D43" s="58"/>
      <c r="E43" s="70">
        <v>0</v>
      </c>
      <c r="F43" s="60"/>
      <c r="G43" s="70">
        <v>0</v>
      </c>
      <c r="H43" s="60"/>
      <c r="I43" s="70">
        <v>0</v>
      </c>
      <c r="J43" s="60"/>
      <c r="K43" s="70">
        <v>0</v>
      </c>
      <c r="L43" s="60"/>
      <c r="M43" s="70">
        <v>0</v>
      </c>
      <c r="N43" s="60"/>
      <c r="O43" s="70">
        <v>0</v>
      </c>
      <c r="P43" s="60"/>
      <c r="Q43" s="70">
        <v>0</v>
      </c>
      <c r="R43" s="60"/>
      <c r="S43" s="70">
        <v>0</v>
      </c>
      <c r="T43" s="60"/>
      <c r="U43" s="70">
        <v>0</v>
      </c>
      <c r="V43" s="60"/>
      <c r="W43" s="70">
        <v>0</v>
      </c>
      <c r="X43" s="60"/>
      <c r="Y43" s="70">
        <v>0</v>
      </c>
      <c r="Z43" s="60"/>
      <c r="AA43" s="70">
        <v>0</v>
      </c>
    </row>
    <row r="44" spans="2:27" ht="13.5" customHeight="1">
      <c r="B44" s="193" t="s">
        <v>101</v>
      </c>
      <c r="C44" s="194"/>
      <c r="D44" s="43"/>
      <c r="E44" s="158">
        <f>SUM(E45:E48)</f>
        <v>774</v>
      </c>
      <c r="F44" s="151"/>
      <c r="G44" s="158">
        <f>SUM(G45:G48)</f>
        <v>743</v>
      </c>
      <c r="H44" s="151"/>
      <c r="I44" s="158">
        <f>SUM(I45:I48)</f>
        <v>1058</v>
      </c>
      <c r="J44" s="151"/>
      <c r="K44" s="158">
        <f>SUM(K45:K48)</f>
        <v>1098</v>
      </c>
      <c r="L44" s="151"/>
      <c r="M44" s="158">
        <f>SUM(M45:M48)</f>
        <v>1122</v>
      </c>
      <c r="N44" s="151"/>
      <c r="O44" s="158">
        <f>SUM(O45:O48)</f>
        <v>1270</v>
      </c>
      <c r="P44" s="151"/>
      <c r="Q44" s="158">
        <f>SUM(Q45:Q48)</f>
        <v>1523</v>
      </c>
      <c r="R44" s="151"/>
      <c r="S44" s="158">
        <f>SUM(S45:S48)</f>
        <v>1885</v>
      </c>
      <c r="T44" s="151"/>
      <c r="U44" s="158">
        <f>SUM(U45:U48)</f>
        <v>2213</v>
      </c>
      <c r="V44" s="151"/>
      <c r="W44" s="158">
        <f>SUM(W45:W48)</f>
        <v>65</v>
      </c>
      <c r="X44" s="151"/>
      <c r="Y44" s="158">
        <f>SUM(Y45:Y48)</f>
        <v>131</v>
      </c>
      <c r="Z44" s="151"/>
      <c r="AA44" s="158">
        <f>SUM(AA45:AA48)</f>
        <v>75</v>
      </c>
    </row>
    <row r="45" spans="2:27" ht="12" customHeight="1">
      <c r="B45" s="58" t="s">
        <v>102</v>
      </c>
      <c r="C45" s="59"/>
      <c r="D45" s="58"/>
      <c r="E45" s="60">
        <v>757</v>
      </c>
      <c r="F45" s="60"/>
      <c r="G45" s="60">
        <v>726</v>
      </c>
      <c r="H45" s="60"/>
      <c r="I45" s="60">
        <v>1033</v>
      </c>
      <c r="J45" s="60"/>
      <c r="K45" s="60">
        <v>1075</v>
      </c>
      <c r="L45" s="60"/>
      <c r="M45" s="60">
        <v>1102</v>
      </c>
      <c r="N45" s="60"/>
      <c r="O45" s="60">
        <v>1251</v>
      </c>
      <c r="P45" s="60"/>
      <c r="Q45" s="60">
        <v>1499</v>
      </c>
      <c r="R45" s="60"/>
      <c r="S45" s="60">
        <v>1858</v>
      </c>
      <c r="T45" s="60"/>
      <c r="U45" s="60">
        <v>2185</v>
      </c>
      <c r="V45" s="60"/>
      <c r="W45" s="60">
        <v>38</v>
      </c>
      <c r="X45" s="60"/>
      <c r="Y45" s="60">
        <v>105</v>
      </c>
      <c r="Z45" s="60"/>
      <c r="AA45" s="60">
        <v>51</v>
      </c>
    </row>
    <row r="46" spans="2:27" ht="10.5" customHeight="1">
      <c r="B46" s="58" t="s">
        <v>90</v>
      </c>
      <c r="C46" s="59"/>
      <c r="D46" s="58"/>
      <c r="E46" s="60">
        <v>0</v>
      </c>
      <c r="F46" s="60"/>
      <c r="G46" s="60">
        <v>0</v>
      </c>
      <c r="H46" s="60"/>
      <c r="I46" s="60">
        <v>0</v>
      </c>
      <c r="J46" s="60"/>
      <c r="K46" s="60">
        <v>0</v>
      </c>
      <c r="L46" s="60"/>
      <c r="M46" s="60">
        <v>0</v>
      </c>
      <c r="N46" s="60"/>
      <c r="O46" s="60">
        <v>0</v>
      </c>
      <c r="P46" s="60"/>
      <c r="Q46" s="60">
        <v>0</v>
      </c>
      <c r="R46" s="60"/>
      <c r="S46" s="60">
        <v>0</v>
      </c>
      <c r="T46" s="60"/>
      <c r="U46" s="60">
        <v>0</v>
      </c>
      <c r="V46" s="60"/>
      <c r="W46" s="60">
        <v>0</v>
      </c>
      <c r="X46" s="60"/>
      <c r="Y46" s="60">
        <v>0</v>
      </c>
      <c r="Z46" s="60"/>
      <c r="AA46" s="60">
        <v>0</v>
      </c>
    </row>
    <row r="47" spans="2:27" ht="10.5" customHeight="1">
      <c r="B47" s="58" t="s">
        <v>94</v>
      </c>
      <c r="C47" s="59"/>
      <c r="D47" s="58"/>
      <c r="E47" s="60">
        <v>0</v>
      </c>
      <c r="F47" s="60"/>
      <c r="G47" s="60">
        <v>0</v>
      </c>
      <c r="H47" s="60"/>
      <c r="I47" s="60">
        <v>0</v>
      </c>
      <c r="J47" s="60"/>
      <c r="K47" s="60">
        <v>0</v>
      </c>
      <c r="L47" s="60"/>
      <c r="M47" s="60">
        <v>0</v>
      </c>
      <c r="N47" s="60"/>
      <c r="O47" s="60">
        <v>1</v>
      </c>
      <c r="P47" s="60"/>
      <c r="Q47" s="60">
        <v>1</v>
      </c>
      <c r="R47" s="60"/>
      <c r="S47" s="60">
        <v>2</v>
      </c>
      <c r="T47" s="60"/>
      <c r="U47" s="60">
        <v>1</v>
      </c>
      <c r="V47" s="60"/>
      <c r="W47" s="60">
        <v>1</v>
      </c>
      <c r="X47" s="60"/>
      <c r="Y47" s="60">
        <v>1</v>
      </c>
      <c r="Z47" s="60"/>
      <c r="AA47" s="60">
        <v>0</v>
      </c>
    </row>
    <row r="48" spans="2:27" ht="10.5" customHeight="1">
      <c r="B48" s="71" t="s">
        <v>87</v>
      </c>
      <c r="C48" s="72"/>
      <c r="D48" s="67"/>
      <c r="E48" s="109">
        <v>17</v>
      </c>
      <c r="F48" s="108"/>
      <c r="G48" s="109">
        <v>17</v>
      </c>
      <c r="H48" s="108"/>
      <c r="I48" s="109">
        <v>25</v>
      </c>
      <c r="J48" s="108"/>
      <c r="K48" s="109">
        <v>23</v>
      </c>
      <c r="L48" s="108"/>
      <c r="M48" s="109">
        <v>20</v>
      </c>
      <c r="N48" s="108"/>
      <c r="O48" s="109">
        <v>18</v>
      </c>
      <c r="P48" s="108"/>
      <c r="Q48" s="109">
        <v>23</v>
      </c>
      <c r="R48" s="108"/>
      <c r="S48" s="109">
        <v>25</v>
      </c>
      <c r="T48" s="108"/>
      <c r="U48" s="109">
        <v>27</v>
      </c>
      <c r="V48" s="108"/>
      <c r="W48" s="109">
        <v>26</v>
      </c>
      <c r="X48" s="108"/>
      <c r="Y48" s="109">
        <v>25</v>
      </c>
      <c r="Z48" s="108"/>
      <c r="AA48" s="109">
        <v>24</v>
      </c>
    </row>
    <row r="49" spans="2:27" ht="13.5" customHeight="1">
      <c r="B49" s="195" t="s">
        <v>103</v>
      </c>
      <c r="C49" s="196"/>
      <c r="D49" s="139"/>
      <c r="E49" s="180">
        <f>SUM(E50:E54)</f>
        <v>1327</v>
      </c>
      <c r="F49" s="151"/>
      <c r="G49" s="180">
        <f>SUM(G50:G54)</f>
        <v>1341</v>
      </c>
      <c r="H49" s="151"/>
      <c r="I49" s="180">
        <f>SUM(I50:I54)</f>
        <v>1442</v>
      </c>
      <c r="J49" s="151"/>
      <c r="K49" s="180">
        <f>SUM(K50:K54)</f>
        <v>1649</v>
      </c>
      <c r="L49" s="151"/>
      <c r="M49" s="180">
        <f>SUM(M50:M54)</f>
        <v>1913</v>
      </c>
      <c r="N49" s="151"/>
      <c r="O49" s="180">
        <f>SUM(O50:O54)</f>
        <v>2315</v>
      </c>
      <c r="P49" s="151"/>
      <c r="Q49" s="180">
        <f>SUM(Q50:Q54)</f>
        <v>2519</v>
      </c>
      <c r="R49" s="151"/>
      <c r="S49" s="180">
        <f>SUM(S50:S54)</f>
        <v>2759</v>
      </c>
      <c r="T49" s="151"/>
      <c r="U49" s="180">
        <f>SUM(U50:U54)</f>
        <v>2774</v>
      </c>
      <c r="V49" s="151"/>
      <c r="W49" s="180">
        <f>SUM(W50:W54)</f>
        <v>2512</v>
      </c>
      <c r="X49" s="151"/>
      <c r="Y49" s="180">
        <f>SUM(Y50:Y54)</f>
        <v>2255</v>
      </c>
      <c r="Z49" s="151"/>
      <c r="AA49" s="180">
        <f>SUM(AA50:AA54)</f>
        <v>2020</v>
      </c>
    </row>
    <row r="50" spans="2:27" ht="12.75" customHeight="1">
      <c r="B50" s="58" t="s">
        <v>104</v>
      </c>
      <c r="C50" s="59"/>
      <c r="D50" s="58"/>
      <c r="E50" s="60">
        <v>1327</v>
      </c>
      <c r="F50" s="60"/>
      <c r="G50" s="60">
        <v>1341</v>
      </c>
      <c r="H50" s="60"/>
      <c r="I50" s="60">
        <v>1442</v>
      </c>
      <c r="J50" s="60"/>
      <c r="K50" s="60">
        <v>1649</v>
      </c>
      <c r="L50" s="60"/>
      <c r="M50" s="60">
        <v>1913</v>
      </c>
      <c r="N50" s="60"/>
      <c r="O50" s="60">
        <v>2315</v>
      </c>
      <c r="P50" s="60"/>
      <c r="Q50" s="60">
        <v>2519</v>
      </c>
      <c r="R50" s="60"/>
      <c r="S50" s="60">
        <v>2759</v>
      </c>
      <c r="T50" s="60"/>
      <c r="U50" s="60">
        <v>2774</v>
      </c>
      <c r="V50" s="60"/>
      <c r="W50" s="60">
        <v>2512</v>
      </c>
      <c r="X50" s="60"/>
      <c r="Y50" s="60">
        <v>2255</v>
      </c>
      <c r="Z50" s="60"/>
      <c r="AA50" s="60">
        <v>2020</v>
      </c>
    </row>
    <row r="51" spans="2:27" ht="10.5" customHeight="1">
      <c r="B51" s="104" t="s">
        <v>105</v>
      </c>
      <c r="C51" s="105"/>
      <c r="D51" s="104"/>
      <c r="E51" s="84">
        <v>0</v>
      </c>
      <c r="F51" s="60"/>
      <c r="G51" s="84">
        <v>0</v>
      </c>
      <c r="H51" s="60"/>
      <c r="I51" s="84">
        <v>0</v>
      </c>
      <c r="J51" s="60"/>
      <c r="K51" s="84">
        <v>0</v>
      </c>
      <c r="L51" s="60"/>
      <c r="M51" s="84">
        <v>0</v>
      </c>
      <c r="N51" s="60"/>
      <c r="O51" s="84">
        <v>0</v>
      </c>
      <c r="P51" s="60"/>
      <c r="Q51" s="84">
        <v>0</v>
      </c>
      <c r="R51" s="60"/>
      <c r="S51" s="84">
        <v>0</v>
      </c>
      <c r="T51" s="60"/>
      <c r="U51" s="84">
        <v>0</v>
      </c>
      <c r="V51" s="60"/>
      <c r="W51" s="84">
        <v>0</v>
      </c>
      <c r="X51" s="60"/>
      <c r="Y51" s="84">
        <v>0</v>
      </c>
      <c r="Z51" s="60"/>
      <c r="AA51" s="84">
        <v>0</v>
      </c>
    </row>
    <row r="52" spans="2:27" ht="10.5" customHeight="1">
      <c r="B52" s="104" t="s">
        <v>106</v>
      </c>
      <c r="C52" s="105"/>
      <c r="D52" s="104"/>
      <c r="E52" s="84">
        <v>0</v>
      </c>
      <c r="F52" s="60"/>
      <c r="G52" s="84">
        <v>0</v>
      </c>
      <c r="H52" s="60"/>
      <c r="I52" s="84">
        <v>0</v>
      </c>
      <c r="J52" s="60"/>
      <c r="K52" s="84">
        <v>0</v>
      </c>
      <c r="L52" s="60"/>
      <c r="M52" s="84">
        <v>0</v>
      </c>
      <c r="N52" s="60"/>
      <c r="O52" s="84">
        <v>0</v>
      </c>
      <c r="P52" s="60"/>
      <c r="Q52" s="84">
        <v>0</v>
      </c>
      <c r="R52" s="60"/>
      <c r="S52" s="84">
        <v>0</v>
      </c>
      <c r="T52" s="60"/>
      <c r="U52" s="84">
        <v>0</v>
      </c>
      <c r="V52" s="60"/>
      <c r="W52" s="84">
        <v>0</v>
      </c>
      <c r="X52" s="60"/>
      <c r="Y52" s="84">
        <v>0</v>
      </c>
      <c r="Z52" s="60"/>
      <c r="AA52" s="84">
        <v>0</v>
      </c>
    </row>
    <row r="53" spans="2:27" ht="10.5" customHeight="1">
      <c r="B53" s="104" t="s">
        <v>107</v>
      </c>
      <c r="C53" s="105"/>
      <c r="D53" s="104"/>
      <c r="E53" s="84">
        <v>0</v>
      </c>
      <c r="F53" s="60"/>
      <c r="G53" s="84">
        <v>0</v>
      </c>
      <c r="H53" s="60"/>
      <c r="I53" s="84">
        <v>0</v>
      </c>
      <c r="J53" s="60"/>
      <c r="K53" s="84">
        <v>0</v>
      </c>
      <c r="L53" s="60"/>
      <c r="M53" s="84">
        <v>0</v>
      </c>
      <c r="N53" s="60"/>
      <c r="O53" s="84">
        <v>0</v>
      </c>
      <c r="P53" s="60"/>
      <c r="Q53" s="84">
        <v>0</v>
      </c>
      <c r="R53" s="60"/>
      <c r="S53" s="84">
        <v>0</v>
      </c>
      <c r="T53" s="60"/>
      <c r="U53" s="84">
        <v>0</v>
      </c>
      <c r="V53" s="60"/>
      <c r="W53" s="84">
        <v>0</v>
      </c>
      <c r="X53" s="60"/>
      <c r="Y53" s="84">
        <v>0</v>
      </c>
      <c r="Z53" s="60"/>
      <c r="AA53" s="84">
        <v>0</v>
      </c>
    </row>
    <row r="54" spans="2:27" ht="10.5" customHeight="1">
      <c r="B54" s="61" t="s">
        <v>87</v>
      </c>
      <c r="C54" s="62"/>
      <c r="D54" s="58"/>
      <c r="E54" s="63">
        <v>0</v>
      </c>
      <c r="F54" s="60"/>
      <c r="G54" s="63">
        <v>0</v>
      </c>
      <c r="H54" s="60"/>
      <c r="I54" s="63">
        <v>0</v>
      </c>
      <c r="J54" s="60"/>
      <c r="K54" s="63">
        <v>0</v>
      </c>
      <c r="L54" s="60"/>
      <c r="M54" s="63">
        <v>0</v>
      </c>
      <c r="N54" s="60"/>
      <c r="O54" s="63">
        <v>0</v>
      </c>
      <c r="P54" s="60"/>
      <c r="Q54" s="63">
        <v>0</v>
      </c>
      <c r="R54" s="60"/>
      <c r="S54" s="63">
        <v>0</v>
      </c>
      <c r="T54" s="60"/>
      <c r="U54" s="63">
        <v>0</v>
      </c>
      <c r="V54" s="60"/>
      <c r="W54" s="63">
        <v>0</v>
      </c>
      <c r="X54" s="60"/>
      <c r="Y54" s="63">
        <v>0</v>
      </c>
      <c r="Z54" s="60"/>
      <c r="AA54" s="63">
        <v>0</v>
      </c>
    </row>
    <row r="55" spans="2:27" ht="13.5" customHeight="1">
      <c r="B55" s="197" t="s">
        <v>0</v>
      </c>
      <c r="C55" s="198"/>
      <c r="D55" s="199"/>
      <c r="E55" s="188">
        <v>16738</v>
      </c>
      <c r="F55" s="151"/>
      <c r="G55" s="188">
        <v>17604</v>
      </c>
      <c r="H55" s="151"/>
      <c r="I55" s="188">
        <v>45848</v>
      </c>
      <c r="J55" s="151"/>
      <c r="K55" s="188">
        <v>54215</v>
      </c>
      <c r="L55" s="151"/>
      <c r="M55" s="188">
        <v>62878</v>
      </c>
      <c r="N55" s="151"/>
      <c r="O55" s="188">
        <v>71595</v>
      </c>
      <c r="P55" s="151"/>
      <c r="Q55" s="188">
        <v>79626</v>
      </c>
      <c r="R55" s="151"/>
      <c r="S55" s="188">
        <v>84307</v>
      </c>
      <c r="T55" s="151"/>
      <c r="U55" s="188">
        <v>81165</v>
      </c>
      <c r="V55" s="151"/>
      <c r="W55" s="188">
        <v>76912</v>
      </c>
      <c r="X55" s="151"/>
      <c r="Y55" s="188">
        <v>62102</v>
      </c>
      <c r="Z55" s="151"/>
      <c r="AA55" s="188">
        <v>78068</v>
      </c>
    </row>
    <row r="56" spans="2:27" ht="13.5" customHeight="1">
      <c r="B56" s="242"/>
      <c r="C56" s="243"/>
      <c r="D56" s="127"/>
      <c r="E56" s="244"/>
      <c r="F56" s="151"/>
      <c r="G56" s="244"/>
      <c r="H56" s="151"/>
      <c r="I56" s="244"/>
      <c r="J56" s="151"/>
      <c r="K56" s="244"/>
      <c r="L56" s="151"/>
      <c r="M56" s="244"/>
      <c r="N56" s="151"/>
      <c r="O56" s="244"/>
      <c r="P56" s="151"/>
      <c r="Q56" s="244"/>
      <c r="R56" s="151"/>
      <c r="S56" s="244"/>
      <c r="T56" s="151"/>
      <c r="U56" s="244"/>
      <c r="V56" s="151"/>
      <c r="W56" s="244"/>
      <c r="X56" s="151"/>
      <c r="Y56" s="244"/>
      <c r="Z56" s="151"/>
      <c r="AA56" s="244"/>
    </row>
    <row r="57" spans="2:27" ht="12">
      <c r="B57" s="9" t="s">
        <v>63</v>
      </c>
      <c r="C57" s="15" t="s">
        <v>64</v>
      </c>
      <c r="D57" s="49"/>
      <c r="E57" s="50"/>
      <c r="F57" s="50"/>
      <c r="G57" s="50"/>
      <c r="H57" s="50"/>
      <c r="I57" s="50"/>
      <c r="J57" s="50"/>
      <c r="K57" s="50"/>
      <c r="L57" s="50"/>
      <c r="M57" s="50"/>
      <c r="N57" s="50"/>
      <c r="O57" s="50"/>
      <c r="P57" s="50"/>
      <c r="Q57" s="50"/>
      <c r="R57" s="50"/>
      <c r="S57" s="50"/>
      <c r="T57" s="50"/>
      <c r="U57" s="50"/>
      <c r="V57" s="50"/>
      <c r="W57" s="50"/>
      <c r="X57" s="50"/>
      <c r="Y57" s="50"/>
      <c r="Z57" s="50"/>
      <c r="AA57" s="50"/>
    </row>
    <row r="58" spans="2:27" ht="12">
      <c r="B58" s="41" t="s">
        <v>65</v>
      </c>
      <c r="C58" s="52" t="s">
        <v>66</v>
      </c>
      <c r="D58" s="49"/>
      <c r="E58" s="50"/>
      <c r="F58" s="50"/>
      <c r="G58" s="50"/>
      <c r="H58" s="50"/>
      <c r="I58" s="50"/>
      <c r="J58" s="50"/>
      <c r="K58" s="50"/>
      <c r="L58" s="50"/>
      <c r="M58" s="50"/>
      <c r="N58" s="50"/>
      <c r="O58" s="50"/>
      <c r="P58" s="50"/>
      <c r="Q58" s="50"/>
      <c r="R58" s="50"/>
      <c r="S58" s="50"/>
      <c r="T58" s="50"/>
      <c r="U58" s="50"/>
      <c r="V58" s="50"/>
      <c r="W58" s="50"/>
      <c r="X58" s="50"/>
      <c r="Y58" s="50"/>
      <c r="Z58" s="50"/>
      <c r="AA58" s="50"/>
    </row>
    <row r="59" ht="12.75" customHeight="1"/>
    <row r="60" ht="0" customHeight="1" hidden="1"/>
    <row r="61" ht="0" customHeight="1" hidden="1"/>
    <row r="62" ht="0" customHeight="1" hidden="1"/>
    <row r="63" ht="0" customHeight="1" hidden="1"/>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sheetData>
  <sheetProtection/>
  <conditionalFormatting sqref="E9 G9 I9 K9 M9 O9 Q9 S9 U9 AB9 W9 Y9">
    <cfRule type="cellIs" priority="22" dxfId="0" operator="notEqual" stopIfTrue="1">
      <formula>E10+E28</formula>
    </cfRule>
  </conditionalFormatting>
  <conditionalFormatting sqref="E16 G16 I16 K16 M16 O16 Q16 S16 U16 AB16 W16 Y16">
    <cfRule type="cellIs" priority="24" dxfId="0" operator="notEqual" stopIfTrue="1">
      <formula>SUM(E17:E27)</formula>
    </cfRule>
  </conditionalFormatting>
  <conditionalFormatting sqref="E40 G40 I40 K40 M40 O40 Q40 S40 U40 AB40 W40 Y40">
    <cfRule type="cellIs" priority="26" dxfId="0" operator="notEqual" stopIfTrue="1">
      <formula>E41+E42</formula>
    </cfRule>
  </conditionalFormatting>
  <conditionalFormatting sqref="AA9">
    <cfRule type="cellIs" priority="21" dxfId="0" operator="notEqual" stopIfTrue="1">
      <formula>AA10+AA28</formula>
    </cfRule>
  </conditionalFormatting>
  <conditionalFormatting sqref="AA16">
    <cfRule type="cellIs" priority="20" dxfId="0" operator="notEqual" stopIfTrue="1">
      <formula>SUM(AA17:AA27)</formula>
    </cfRule>
  </conditionalFormatting>
  <conditionalFormatting sqref="AA40">
    <cfRule type="cellIs" priority="19" dxfId="0" operator="notEqual" stopIfTrue="1">
      <formula>AA41+AA42</formula>
    </cfRule>
  </conditionalFormatting>
  <conditionalFormatting sqref="AB9">
    <cfRule type="cellIs" priority="18" dxfId="0" operator="notEqual" stopIfTrue="1">
      <formula>AB10+AB28</formula>
    </cfRule>
  </conditionalFormatting>
  <conditionalFormatting sqref="AB10">
    <cfRule type="cellIs" priority="17" dxfId="0" operator="notEqual" stopIfTrue="1">
      <formula>AB11+AB12+AB16</formula>
    </cfRule>
  </conditionalFormatting>
  <conditionalFormatting sqref="AB16">
    <cfRule type="cellIs" priority="16" dxfId="0" operator="notEqual" stopIfTrue="1">
      <formula>SUM(AB17:AB27)</formula>
    </cfRule>
  </conditionalFormatting>
  <conditionalFormatting sqref="AB39">
    <cfRule type="cellIs" priority="15" dxfId="0" operator="notEqual" stopIfTrue="1">
      <formula>AB40+AB44</formula>
    </cfRule>
  </conditionalFormatting>
  <conditionalFormatting sqref="AB40">
    <cfRule type="cellIs" priority="14" dxfId="0" operator="notEqual" stopIfTrue="1">
      <formula>AB41+AB42</formula>
    </cfRule>
  </conditionalFormatting>
  <conditionalFormatting sqref="AB44">
    <cfRule type="cellIs" priority="13" dxfId="0" operator="notEqual" stopIfTrue="1">
      <formula>SUM(AB45:AB48)</formula>
    </cfRule>
  </conditionalFormatting>
  <conditionalFormatting sqref="AB28">
    <cfRule type="cellIs" priority="12" dxfId="0" operator="notEqual" stopIfTrue="1">
      <formula>SUM(AB29:AB38)</formula>
    </cfRule>
  </conditionalFormatting>
  <conditionalFormatting sqref="AB55:AB56">
    <cfRule type="cellIs" priority="11" dxfId="0" operator="notEqual" stopIfTrue="1">
      <formula>AB9+AB39+AB49</formula>
    </cfRule>
  </conditionalFormatting>
  <conditionalFormatting sqref="AB64 AB66 AB68">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9">
    <cfRule type="cellIs" priority="8" dxfId="0" operator="notEqual" stopIfTrue="1">
      <formula>AB40+AB44</formula>
    </cfRule>
  </conditionalFormatting>
  <conditionalFormatting sqref="AB40">
    <cfRule type="cellIs" priority="7" dxfId="0" operator="notEqual" stopIfTrue="1">
      <formula>AB41+AB42</formula>
    </cfRule>
  </conditionalFormatting>
  <conditionalFormatting sqref="AB44">
    <cfRule type="cellIs" priority="6" dxfId="0" operator="notEqual" stopIfTrue="1">
      <formula>SUM(AB45:AB48)</formula>
    </cfRule>
  </conditionalFormatting>
  <conditionalFormatting sqref="AB49">
    <cfRule type="cellIs" priority="5" dxfId="0" operator="notEqual" stopIfTrue="1">
      <formula>SUM(AB50:AB54)</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SUM(AB29:AB38)</formula>
    </cfRule>
  </conditionalFormatting>
  <conditionalFormatting sqref="AB55:AB56">
    <cfRule type="cellIs" priority="2" dxfId="0" operator="notEqual" stopIfTrue="1">
      <formula>AB9+AB39+AB49</formula>
    </cfRule>
  </conditionalFormatting>
  <conditionalFormatting sqref="AB16">
    <cfRule type="cellIs" priority="1" dxfId="0" operator="notEqual" stopIfTrue="1">
      <formula>SUM(AB17:AB27)</formula>
    </cfRule>
  </conditionalFormatting>
  <printOptions/>
  <pageMargins left="0.75" right="0.75" top="1" bottom="1" header="0" footer="0"/>
  <pageSetup fitToHeight="1" fitToWidth="1" horizontalDpi="300" verticalDpi="300" orientation="portrait" paperSize="9" scale="70" r:id="rId1"/>
  <headerFooter alignWithMargins="0">
    <oddFooter>&amp;RINE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B58"/>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46" customWidth="1"/>
    <col min="2" max="2" width="3.28125" style="51" customWidth="1"/>
    <col min="3" max="3" width="57.7109375" style="52" customWidth="1"/>
    <col min="4" max="4" width="0.5625" style="46" customWidth="1"/>
    <col min="5" max="5" width="8.140625" style="2" customWidth="1"/>
    <col min="6" max="6" width="0.5625" style="2" customWidth="1"/>
    <col min="7" max="7" width="8.140625" style="2" customWidth="1"/>
    <col min="8" max="8" width="0.5625" style="2" customWidth="1"/>
    <col min="9" max="9" width="8.140625" style="2" customWidth="1"/>
    <col min="10" max="10" width="0.5625" style="2" customWidth="1"/>
    <col min="11" max="11" width="8.140625" style="2" customWidth="1"/>
    <col min="12" max="12" width="0.5625" style="2" customWidth="1"/>
    <col min="13" max="13" width="8.140625" style="2" customWidth="1"/>
    <col min="14" max="14" width="0.5625" style="2" customWidth="1"/>
    <col min="15" max="15" width="8.140625" style="2" customWidth="1"/>
    <col min="16" max="16" width="0.5625" style="2" customWidth="1"/>
    <col min="17" max="17" width="8.140625" style="2" customWidth="1"/>
    <col min="18" max="18" width="0.5625" style="2" customWidth="1"/>
    <col min="19" max="19" width="8.140625" style="2" customWidth="1"/>
    <col min="20" max="20" width="0.5625" style="2" customWidth="1"/>
    <col min="21" max="21" width="8.140625" style="2" customWidth="1"/>
    <col min="22" max="22" width="0.5625" style="2" customWidth="1"/>
    <col min="23" max="23" width="8.140625" style="2" customWidth="1"/>
    <col min="24" max="24" width="0.5625" style="2" customWidth="1"/>
    <col min="25" max="25" width="8.140625" style="2" customWidth="1"/>
    <col min="26" max="26" width="0.5625" style="2" customWidth="1"/>
    <col min="27" max="27" width="8.140625" style="2" customWidth="1"/>
    <col min="28" max="28" width="2.57421875" style="2" customWidth="1"/>
    <col min="29" max="16384" width="0" style="46" hidden="1" customWidth="1"/>
  </cols>
  <sheetData>
    <row r="1" ht="12.75" customHeight="1"/>
    <row r="2" s="20" customFormat="1" ht="22.5" customHeight="1">
      <c r="B2" s="237" t="s">
        <v>2</v>
      </c>
    </row>
    <row r="3" s="20" customFormat="1" ht="18.75">
      <c r="B3" s="240" t="str">
        <f>'List of tables'!B5</f>
        <v>Annexe tables</v>
      </c>
    </row>
    <row r="4" s="20" customFormat="1" ht="18.75" customHeight="1">
      <c r="B4" s="1"/>
    </row>
    <row r="5" spans="2:27" s="20" customFormat="1" ht="19.5" customHeight="1">
      <c r="B5" s="11" t="str">
        <f>'List of tables'!B11&amp;" "&amp;'List of tables'!C11</f>
        <v>Table 5. Taxes received by local government (S.1313)</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5" customHeight="1">
      <c r="B6" s="117" t="s">
        <v>178</v>
      </c>
      <c r="C6" s="11"/>
      <c r="D6" s="11"/>
      <c r="E6" s="11"/>
      <c r="F6" s="11"/>
      <c r="G6" s="11"/>
      <c r="H6" s="11"/>
      <c r="I6" s="11"/>
      <c r="J6" s="11"/>
      <c r="K6" s="11"/>
      <c r="L6" s="11"/>
      <c r="M6" s="11"/>
      <c r="N6" s="11"/>
      <c r="O6" s="11"/>
      <c r="P6" s="11"/>
      <c r="Q6" s="11"/>
      <c r="R6" s="11"/>
      <c r="S6" s="11"/>
      <c r="T6" s="11"/>
      <c r="U6" s="11"/>
      <c r="V6" s="11"/>
      <c r="W6" s="11"/>
      <c r="X6" s="11"/>
      <c r="Y6" s="11"/>
      <c r="Z6" s="11"/>
      <c r="AA6" s="11"/>
    </row>
    <row r="7" spans="2:27" s="21" customFormat="1" ht="15.75" customHeight="1">
      <c r="B7" s="23"/>
      <c r="C7" s="23"/>
      <c r="D7" s="12"/>
      <c r="E7" s="23" t="s">
        <v>191</v>
      </c>
      <c r="F7" s="8"/>
      <c r="G7" s="23" t="s">
        <v>190</v>
      </c>
      <c r="H7" s="8"/>
      <c r="I7" s="23" t="s">
        <v>189</v>
      </c>
      <c r="J7" s="8"/>
      <c r="K7" s="23" t="s">
        <v>188</v>
      </c>
      <c r="L7" s="8"/>
      <c r="M7" s="23" t="s">
        <v>187</v>
      </c>
      <c r="N7" s="8"/>
      <c r="O7" s="23" t="s">
        <v>186</v>
      </c>
      <c r="P7" s="8"/>
      <c r="Q7" s="23" t="s">
        <v>185</v>
      </c>
      <c r="R7" s="8"/>
      <c r="S7" s="23" t="s">
        <v>184</v>
      </c>
      <c r="T7" s="8"/>
      <c r="U7" s="23" t="s">
        <v>183</v>
      </c>
      <c r="V7" s="8"/>
      <c r="W7" s="23" t="s">
        <v>192</v>
      </c>
      <c r="X7" s="8"/>
      <c r="Y7" s="23" t="s">
        <v>193</v>
      </c>
      <c r="Z7" s="8"/>
      <c r="AA7" s="23" t="s">
        <v>194</v>
      </c>
    </row>
    <row r="8" s="20" customFormat="1" ht="6.75" customHeight="1">
      <c r="AB8" s="21"/>
    </row>
    <row r="9" spans="2:28" ht="13.5" customHeight="1">
      <c r="B9" s="137" t="s">
        <v>69</v>
      </c>
      <c r="C9" s="138"/>
      <c r="D9" s="139"/>
      <c r="E9" s="166">
        <v>13309</v>
      </c>
      <c r="F9" s="151"/>
      <c r="G9" s="166">
        <v>13799</v>
      </c>
      <c r="H9" s="151"/>
      <c r="I9" s="166">
        <v>14557</v>
      </c>
      <c r="J9" s="151"/>
      <c r="K9" s="166">
        <v>14947</v>
      </c>
      <c r="L9" s="151"/>
      <c r="M9" s="166">
        <v>17255</v>
      </c>
      <c r="N9" s="151"/>
      <c r="O9" s="166">
        <v>19000</v>
      </c>
      <c r="P9" s="151"/>
      <c r="Q9" s="166">
        <v>21380</v>
      </c>
      <c r="R9" s="151"/>
      <c r="S9" s="166">
        <v>21959</v>
      </c>
      <c r="T9" s="151"/>
      <c r="U9" s="166">
        <v>21175</v>
      </c>
      <c r="V9" s="151"/>
      <c r="W9" s="166">
        <v>20252</v>
      </c>
      <c r="X9" s="151"/>
      <c r="Y9" s="166">
        <v>21819</v>
      </c>
      <c r="Z9" s="151"/>
      <c r="AA9" s="166">
        <v>21560</v>
      </c>
      <c r="AB9" s="45"/>
    </row>
    <row r="10" spans="2:27" ht="13.5" customHeight="1">
      <c r="B10" s="141" t="s">
        <v>70</v>
      </c>
      <c r="C10" s="142"/>
      <c r="D10" s="43"/>
      <c r="E10" s="170">
        <v>6084</v>
      </c>
      <c r="F10" s="151"/>
      <c r="G10" s="170">
        <v>6045</v>
      </c>
      <c r="H10" s="151"/>
      <c r="I10" s="170">
        <v>6490</v>
      </c>
      <c r="J10" s="151"/>
      <c r="K10" s="170">
        <v>7120</v>
      </c>
      <c r="L10" s="151"/>
      <c r="M10" s="170">
        <v>8743</v>
      </c>
      <c r="N10" s="151"/>
      <c r="O10" s="170">
        <v>9670</v>
      </c>
      <c r="P10" s="151"/>
      <c r="Q10" s="170">
        <v>11003</v>
      </c>
      <c r="R10" s="151"/>
      <c r="S10" s="170">
        <v>11069</v>
      </c>
      <c r="T10" s="151"/>
      <c r="U10" s="170">
        <v>9642</v>
      </c>
      <c r="V10" s="151"/>
      <c r="W10" s="170">
        <v>7800</v>
      </c>
      <c r="X10" s="151"/>
      <c r="Y10" s="170">
        <v>8474</v>
      </c>
      <c r="Z10" s="151"/>
      <c r="AA10" s="170">
        <v>7671</v>
      </c>
    </row>
    <row r="11" spans="2:27" ht="12" customHeight="1">
      <c r="B11" s="55" t="s">
        <v>108</v>
      </c>
      <c r="C11" s="56"/>
      <c r="D11" s="54"/>
      <c r="E11" s="107">
        <v>3121</v>
      </c>
      <c r="F11" s="28"/>
      <c r="G11" s="107">
        <v>3195</v>
      </c>
      <c r="H11" s="28"/>
      <c r="I11" s="107">
        <v>3478</v>
      </c>
      <c r="J11" s="28"/>
      <c r="K11" s="107">
        <v>3674</v>
      </c>
      <c r="L11" s="28"/>
      <c r="M11" s="107">
        <v>4660</v>
      </c>
      <c r="N11" s="28"/>
      <c r="O11" s="107">
        <v>5194</v>
      </c>
      <c r="P11" s="28"/>
      <c r="Q11" s="107">
        <v>5842</v>
      </c>
      <c r="R11" s="28"/>
      <c r="S11" s="107">
        <v>6137</v>
      </c>
      <c r="T11" s="28"/>
      <c r="U11" s="107">
        <v>5653</v>
      </c>
      <c r="V11" s="28"/>
      <c r="W11" s="107">
        <v>4438</v>
      </c>
      <c r="X11" s="28"/>
      <c r="Y11" s="107">
        <v>5167</v>
      </c>
      <c r="Z11" s="28"/>
      <c r="AA11" s="107">
        <v>4795</v>
      </c>
    </row>
    <row r="12" spans="2:27" ht="12" customHeight="1">
      <c r="B12" s="55" t="s">
        <v>72</v>
      </c>
      <c r="C12" s="56"/>
      <c r="D12" s="54"/>
      <c r="E12" s="36">
        <v>73</v>
      </c>
      <c r="F12" s="36"/>
      <c r="G12" s="36">
        <v>71</v>
      </c>
      <c r="H12" s="36"/>
      <c r="I12" s="36">
        <v>59</v>
      </c>
      <c r="J12" s="36"/>
      <c r="K12" s="36">
        <v>83</v>
      </c>
      <c r="L12" s="36"/>
      <c r="M12" s="36">
        <v>67</v>
      </c>
      <c r="N12" s="36"/>
      <c r="O12" s="36">
        <v>67</v>
      </c>
      <c r="P12" s="36"/>
      <c r="Q12" s="36">
        <v>79</v>
      </c>
      <c r="R12" s="36"/>
      <c r="S12" s="36">
        <v>73</v>
      </c>
      <c r="T12" s="36">
        <f>SUM(T13:T15)</f>
        <v>0</v>
      </c>
      <c r="U12" s="36">
        <v>74</v>
      </c>
      <c r="V12" s="36">
        <f>SUM(V13:V15)</f>
        <v>0</v>
      </c>
      <c r="W12" s="36">
        <v>59</v>
      </c>
      <c r="X12" s="36">
        <f>SUM(X13:X15)</f>
        <v>0</v>
      </c>
      <c r="Y12" s="36">
        <v>66</v>
      </c>
      <c r="Z12" s="36">
        <f>SUM(Z13:Z15)</f>
        <v>0</v>
      </c>
      <c r="AA12" s="36">
        <v>75</v>
      </c>
    </row>
    <row r="13" spans="2:27" ht="10.5" customHeight="1">
      <c r="B13" s="58" t="s">
        <v>73</v>
      </c>
      <c r="C13" s="59"/>
      <c r="D13" s="58"/>
      <c r="E13" s="84">
        <v>30</v>
      </c>
      <c r="F13" s="84"/>
      <c r="G13" s="84">
        <v>30</v>
      </c>
      <c r="H13" s="84"/>
      <c r="I13" s="84">
        <v>18</v>
      </c>
      <c r="J13" s="84"/>
      <c r="K13" s="84">
        <v>43</v>
      </c>
      <c r="L13" s="84"/>
      <c r="M13" s="84">
        <v>28</v>
      </c>
      <c r="N13" s="84"/>
      <c r="O13" s="84">
        <v>28</v>
      </c>
      <c r="P13" s="84"/>
      <c r="Q13" s="84">
        <v>28</v>
      </c>
      <c r="R13" s="84"/>
      <c r="S13" s="84">
        <v>28</v>
      </c>
      <c r="T13" s="84"/>
      <c r="U13" s="84">
        <v>31</v>
      </c>
      <c r="V13" s="84"/>
      <c r="W13" s="84">
        <v>18</v>
      </c>
      <c r="X13" s="84"/>
      <c r="Y13" s="84">
        <v>24</v>
      </c>
      <c r="Z13" s="84"/>
      <c r="AA13" s="84">
        <v>27</v>
      </c>
    </row>
    <row r="14" spans="2:27" ht="10.5" customHeight="1">
      <c r="B14" s="58" t="s">
        <v>74</v>
      </c>
      <c r="C14" s="59"/>
      <c r="D14" s="58"/>
      <c r="E14" s="84">
        <v>41</v>
      </c>
      <c r="F14" s="84"/>
      <c r="G14" s="84">
        <v>39</v>
      </c>
      <c r="H14" s="84"/>
      <c r="I14" s="84">
        <v>39</v>
      </c>
      <c r="J14" s="84"/>
      <c r="K14" s="84">
        <v>39</v>
      </c>
      <c r="L14" s="84"/>
      <c r="M14" s="84">
        <v>37</v>
      </c>
      <c r="N14" s="84"/>
      <c r="O14" s="84">
        <v>37</v>
      </c>
      <c r="P14" s="84"/>
      <c r="Q14" s="84">
        <v>48</v>
      </c>
      <c r="R14" s="84"/>
      <c r="S14" s="84">
        <v>42</v>
      </c>
      <c r="T14" s="84"/>
      <c r="U14" s="84">
        <v>40</v>
      </c>
      <c r="V14" s="84"/>
      <c r="W14" s="84">
        <v>39</v>
      </c>
      <c r="X14" s="84"/>
      <c r="Y14" s="84">
        <v>40</v>
      </c>
      <c r="Z14" s="84"/>
      <c r="AA14" s="84">
        <v>46</v>
      </c>
    </row>
    <row r="15" spans="2:27" ht="10.5" customHeight="1">
      <c r="B15" s="58" t="s">
        <v>75</v>
      </c>
      <c r="C15" s="59"/>
      <c r="D15" s="58"/>
      <c r="E15" s="84">
        <v>2</v>
      </c>
      <c r="F15" s="84"/>
      <c r="G15" s="84">
        <v>2</v>
      </c>
      <c r="H15" s="84"/>
      <c r="I15" s="84">
        <v>2</v>
      </c>
      <c r="J15" s="84"/>
      <c r="K15" s="84">
        <v>1</v>
      </c>
      <c r="L15" s="84"/>
      <c r="M15" s="84">
        <v>2</v>
      </c>
      <c r="N15" s="84"/>
      <c r="O15" s="84">
        <v>2</v>
      </c>
      <c r="P15" s="84"/>
      <c r="Q15" s="84">
        <v>3</v>
      </c>
      <c r="R15" s="84"/>
      <c r="S15" s="84">
        <v>3</v>
      </c>
      <c r="T15" s="84"/>
      <c r="U15" s="84">
        <v>3</v>
      </c>
      <c r="V15" s="84"/>
      <c r="W15" s="84">
        <v>2</v>
      </c>
      <c r="X15" s="84"/>
      <c r="Y15" s="84">
        <v>2</v>
      </c>
      <c r="Z15" s="84"/>
      <c r="AA15" s="84">
        <v>2</v>
      </c>
    </row>
    <row r="16" spans="2:28" s="47" customFormat="1" ht="12">
      <c r="B16" s="53" t="s">
        <v>76</v>
      </c>
      <c r="C16" s="64"/>
      <c r="D16" s="64"/>
      <c r="E16" s="36">
        <v>2890</v>
      </c>
      <c r="F16" s="36"/>
      <c r="G16" s="36">
        <v>2779</v>
      </c>
      <c r="H16" s="36"/>
      <c r="I16" s="36">
        <v>2953</v>
      </c>
      <c r="J16" s="36"/>
      <c r="K16" s="36">
        <v>3363</v>
      </c>
      <c r="L16" s="36"/>
      <c r="M16" s="36">
        <v>4016</v>
      </c>
      <c r="N16" s="36"/>
      <c r="O16" s="36">
        <v>4409</v>
      </c>
      <c r="P16" s="36"/>
      <c r="Q16" s="36">
        <v>5082</v>
      </c>
      <c r="R16" s="36"/>
      <c r="S16" s="36">
        <v>4859</v>
      </c>
      <c r="T16" s="36"/>
      <c r="U16" s="36">
        <v>3915</v>
      </c>
      <c r="V16" s="36"/>
      <c r="W16" s="36">
        <v>3303</v>
      </c>
      <c r="X16" s="36"/>
      <c r="Y16" s="36">
        <v>3241</v>
      </c>
      <c r="Z16" s="36"/>
      <c r="AA16" s="36">
        <v>2801</v>
      </c>
      <c r="AB16" s="2"/>
    </row>
    <row r="17" spans="2:27" ht="12" customHeight="1">
      <c r="B17" s="58" t="s">
        <v>77</v>
      </c>
      <c r="C17" s="59"/>
      <c r="D17" s="58"/>
      <c r="E17" s="60">
        <v>320</v>
      </c>
      <c r="F17" s="60"/>
      <c r="G17" s="60">
        <v>271</v>
      </c>
      <c r="H17" s="60"/>
      <c r="I17" s="60">
        <v>298</v>
      </c>
      <c r="J17" s="60"/>
      <c r="K17" s="60">
        <v>342</v>
      </c>
      <c r="L17" s="60"/>
      <c r="M17" s="60">
        <v>391</v>
      </c>
      <c r="N17" s="60"/>
      <c r="O17" s="60">
        <v>423</v>
      </c>
      <c r="P17" s="60"/>
      <c r="Q17" s="60">
        <v>505</v>
      </c>
      <c r="R17" s="60"/>
      <c r="S17" s="60">
        <v>507</v>
      </c>
      <c r="T17" s="60"/>
      <c r="U17" s="60">
        <v>301</v>
      </c>
      <c r="V17" s="60"/>
      <c r="W17" s="60">
        <v>247</v>
      </c>
      <c r="X17" s="60"/>
      <c r="Y17" s="60">
        <v>276</v>
      </c>
      <c r="Z17" s="60"/>
      <c r="AA17" s="60">
        <v>157</v>
      </c>
    </row>
    <row r="18" spans="2:27" ht="12" customHeight="1">
      <c r="B18" s="58" t="s">
        <v>78</v>
      </c>
      <c r="C18" s="59"/>
      <c r="D18" s="58"/>
      <c r="E18" s="108">
        <v>1084</v>
      </c>
      <c r="F18" s="60"/>
      <c r="G18" s="108">
        <v>1002</v>
      </c>
      <c r="H18" s="60"/>
      <c r="I18" s="108">
        <v>1083</v>
      </c>
      <c r="J18" s="60"/>
      <c r="K18" s="108">
        <v>1121</v>
      </c>
      <c r="L18" s="60"/>
      <c r="M18" s="108">
        <v>1481</v>
      </c>
      <c r="N18" s="60"/>
      <c r="O18" s="108">
        <v>1545</v>
      </c>
      <c r="P18" s="60"/>
      <c r="Q18" s="108">
        <v>1677</v>
      </c>
      <c r="R18" s="60"/>
      <c r="S18" s="108">
        <v>1629</v>
      </c>
      <c r="T18" s="60"/>
      <c r="U18" s="108">
        <v>1653</v>
      </c>
      <c r="V18" s="60"/>
      <c r="W18" s="108">
        <v>1683</v>
      </c>
      <c r="X18" s="60"/>
      <c r="Y18" s="108">
        <v>1715</v>
      </c>
      <c r="Z18" s="60"/>
      <c r="AA18" s="108">
        <v>1517</v>
      </c>
    </row>
    <row r="19" spans="2:27" ht="12" customHeight="1">
      <c r="B19" s="58" t="s">
        <v>79</v>
      </c>
      <c r="C19" s="59"/>
      <c r="D19" s="58"/>
      <c r="E19" s="60">
        <v>85</v>
      </c>
      <c r="F19" s="60"/>
      <c r="G19" s="60">
        <v>86</v>
      </c>
      <c r="H19" s="60"/>
      <c r="I19" s="60">
        <v>72</v>
      </c>
      <c r="J19" s="60"/>
      <c r="K19" s="60">
        <v>73</v>
      </c>
      <c r="L19" s="60"/>
      <c r="M19" s="60">
        <v>85</v>
      </c>
      <c r="N19" s="60"/>
      <c r="O19" s="60">
        <v>92</v>
      </c>
      <c r="P19" s="60"/>
      <c r="Q19" s="60">
        <v>105</v>
      </c>
      <c r="R19" s="60"/>
      <c r="S19" s="60">
        <v>124</v>
      </c>
      <c r="T19" s="60"/>
      <c r="U19" s="60">
        <v>91</v>
      </c>
      <c r="V19" s="60"/>
      <c r="W19" s="60">
        <v>56</v>
      </c>
      <c r="X19" s="60"/>
      <c r="Y19" s="60">
        <v>45</v>
      </c>
      <c r="Z19" s="60"/>
      <c r="AA19" s="60">
        <v>34</v>
      </c>
    </row>
    <row r="20" spans="2:27" ht="12" customHeight="1">
      <c r="B20" s="58" t="s">
        <v>80</v>
      </c>
      <c r="C20" s="59"/>
      <c r="D20" s="58"/>
      <c r="E20" s="60">
        <v>0</v>
      </c>
      <c r="F20" s="60"/>
      <c r="G20" s="60">
        <v>0</v>
      </c>
      <c r="H20" s="60"/>
      <c r="I20" s="60">
        <v>0</v>
      </c>
      <c r="J20" s="60"/>
      <c r="K20" s="60">
        <v>0</v>
      </c>
      <c r="L20" s="60"/>
      <c r="M20" s="60">
        <v>0</v>
      </c>
      <c r="N20" s="60"/>
      <c r="O20" s="60">
        <v>0</v>
      </c>
      <c r="P20" s="60"/>
      <c r="Q20" s="60">
        <v>0</v>
      </c>
      <c r="R20" s="60"/>
      <c r="S20" s="60">
        <v>0</v>
      </c>
      <c r="T20" s="60"/>
      <c r="U20" s="60">
        <v>0</v>
      </c>
      <c r="V20" s="60"/>
      <c r="W20" s="60">
        <v>0</v>
      </c>
      <c r="X20" s="60"/>
      <c r="Y20" s="60">
        <v>0</v>
      </c>
      <c r="Z20" s="60"/>
      <c r="AA20" s="60">
        <v>0</v>
      </c>
    </row>
    <row r="21" spans="2:27" ht="12" customHeight="1">
      <c r="B21" s="58" t="s">
        <v>81</v>
      </c>
      <c r="C21" s="59"/>
      <c r="D21" s="58"/>
      <c r="E21" s="60">
        <v>0</v>
      </c>
      <c r="F21" s="60"/>
      <c r="G21" s="60">
        <v>0</v>
      </c>
      <c r="H21" s="60"/>
      <c r="I21" s="60">
        <v>32</v>
      </c>
      <c r="J21" s="60"/>
      <c r="K21" s="60">
        <v>44</v>
      </c>
      <c r="L21" s="60"/>
      <c r="M21" s="60">
        <v>45</v>
      </c>
      <c r="N21" s="60"/>
      <c r="O21" s="60">
        <v>48</v>
      </c>
      <c r="P21" s="60"/>
      <c r="Q21" s="60">
        <v>50</v>
      </c>
      <c r="R21" s="60"/>
      <c r="S21" s="60">
        <v>52</v>
      </c>
      <c r="T21" s="60"/>
      <c r="U21" s="60">
        <v>53</v>
      </c>
      <c r="V21" s="60"/>
      <c r="W21" s="60">
        <v>51</v>
      </c>
      <c r="X21" s="60"/>
      <c r="Y21" s="60">
        <v>49</v>
      </c>
      <c r="Z21" s="60"/>
      <c r="AA21" s="60">
        <v>48</v>
      </c>
    </row>
    <row r="22" spans="2:28" ht="10.5" customHeight="1">
      <c r="B22" s="65" t="s">
        <v>82</v>
      </c>
      <c r="C22" s="66"/>
      <c r="D22" s="67"/>
      <c r="E22" s="60">
        <v>47</v>
      </c>
      <c r="F22" s="60"/>
      <c r="G22" s="60">
        <v>52</v>
      </c>
      <c r="H22" s="60"/>
      <c r="I22" s="60">
        <v>57</v>
      </c>
      <c r="J22" s="60"/>
      <c r="K22" s="60">
        <v>60</v>
      </c>
      <c r="L22" s="60"/>
      <c r="M22" s="60">
        <v>65</v>
      </c>
      <c r="N22" s="60"/>
      <c r="O22" s="60">
        <v>71</v>
      </c>
      <c r="P22" s="60"/>
      <c r="Q22" s="60">
        <v>72</v>
      </c>
      <c r="R22" s="60"/>
      <c r="S22" s="60">
        <v>78</v>
      </c>
      <c r="T22" s="60"/>
      <c r="U22" s="60">
        <v>77</v>
      </c>
      <c r="V22" s="60"/>
      <c r="W22" s="60">
        <v>73</v>
      </c>
      <c r="X22" s="60"/>
      <c r="Y22" s="60">
        <v>76</v>
      </c>
      <c r="Z22" s="60"/>
      <c r="AA22" s="60">
        <v>77</v>
      </c>
      <c r="AB22" s="45"/>
    </row>
    <row r="23" spans="2:27" ht="10.5" customHeight="1">
      <c r="B23" s="58" t="s">
        <v>83</v>
      </c>
      <c r="C23" s="59"/>
      <c r="D23" s="58"/>
      <c r="E23" s="60">
        <v>68</v>
      </c>
      <c r="F23" s="60"/>
      <c r="G23" s="60">
        <v>67</v>
      </c>
      <c r="H23" s="60"/>
      <c r="I23" s="60">
        <v>72</v>
      </c>
      <c r="J23" s="60"/>
      <c r="K23" s="60">
        <v>75</v>
      </c>
      <c r="L23" s="60"/>
      <c r="M23" s="60">
        <v>73</v>
      </c>
      <c r="N23" s="60"/>
      <c r="O23" s="60">
        <v>73</v>
      </c>
      <c r="P23" s="60"/>
      <c r="Q23" s="60">
        <v>70</v>
      </c>
      <c r="R23" s="60"/>
      <c r="S23" s="60">
        <v>69</v>
      </c>
      <c r="T23" s="60"/>
      <c r="U23" s="60">
        <v>64</v>
      </c>
      <c r="V23" s="60"/>
      <c r="W23" s="60">
        <v>61</v>
      </c>
      <c r="X23" s="60"/>
      <c r="Y23" s="60">
        <v>60</v>
      </c>
      <c r="Z23" s="60"/>
      <c r="AA23" s="60">
        <v>54</v>
      </c>
    </row>
    <row r="24" spans="2:27" ht="10.5" customHeight="1">
      <c r="B24" s="58" t="s">
        <v>84</v>
      </c>
      <c r="C24" s="59"/>
      <c r="D24" s="58"/>
      <c r="E24" s="60">
        <v>1117</v>
      </c>
      <c r="F24" s="60"/>
      <c r="G24" s="60">
        <v>1135</v>
      </c>
      <c r="H24" s="60"/>
      <c r="I24" s="60">
        <v>1199</v>
      </c>
      <c r="J24" s="60"/>
      <c r="K24" s="60">
        <v>1460</v>
      </c>
      <c r="L24" s="60"/>
      <c r="M24" s="60">
        <v>1710</v>
      </c>
      <c r="N24" s="60"/>
      <c r="O24" s="60">
        <v>1997</v>
      </c>
      <c r="P24" s="60"/>
      <c r="Q24" s="60">
        <v>2410</v>
      </c>
      <c r="R24" s="60"/>
      <c r="S24" s="60">
        <v>2227</v>
      </c>
      <c r="T24" s="60"/>
      <c r="U24" s="60">
        <v>1507</v>
      </c>
      <c r="V24" s="60"/>
      <c r="W24" s="60">
        <v>988</v>
      </c>
      <c r="X24" s="60"/>
      <c r="Y24" s="60">
        <v>859</v>
      </c>
      <c r="Z24" s="60"/>
      <c r="AA24" s="60">
        <v>731</v>
      </c>
    </row>
    <row r="25" spans="2:27" ht="10.5" customHeight="1">
      <c r="B25" s="58" t="s">
        <v>85</v>
      </c>
      <c r="C25" s="59"/>
      <c r="D25" s="58"/>
      <c r="E25" s="60">
        <v>48</v>
      </c>
      <c r="F25" s="60"/>
      <c r="G25" s="60">
        <v>102</v>
      </c>
      <c r="H25" s="60"/>
      <c r="I25" s="60">
        <v>29</v>
      </c>
      <c r="J25" s="60"/>
      <c r="K25" s="60">
        <v>68</v>
      </c>
      <c r="L25" s="60"/>
      <c r="M25" s="60">
        <v>45</v>
      </c>
      <c r="N25" s="60"/>
      <c r="O25" s="60">
        <v>43</v>
      </c>
      <c r="P25" s="60"/>
      <c r="Q25" s="60">
        <v>44</v>
      </c>
      <c r="R25" s="60"/>
      <c r="S25" s="60">
        <v>45</v>
      </c>
      <c r="T25" s="60"/>
      <c r="U25" s="60">
        <v>50</v>
      </c>
      <c r="V25" s="60"/>
      <c r="W25" s="60">
        <v>29</v>
      </c>
      <c r="X25" s="60"/>
      <c r="Y25" s="60">
        <v>39</v>
      </c>
      <c r="Z25" s="60"/>
      <c r="AA25" s="60">
        <v>43</v>
      </c>
    </row>
    <row r="26" spans="2:27" ht="10.5" customHeight="1">
      <c r="B26" s="58" t="s">
        <v>86</v>
      </c>
      <c r="C26" s="59"/>
      <c r="D26" s="58"/>
      <c r="E26" s="60">
        <v>108</v>
      </c>
      <c r="F26" s="60"/>
      <c r="G26" s="60">
        <v>48</v>
      </c>
      <c r="H26" s="60"/>
      <c r="I26" s="60">
        <v>102</v>
      </c>
      <c r="J26" s="60"/>
      <c r="K26" s="60">
        <v>104</v>
      </c>
      <c r="L26" s="60"/>
      <c r="M26" s="60">
        <v>97</v>
      </c>
      <c r="N26" s="60"/>
      <c r="O26" s="60">
        <v>99</v>
      </c>
      <c r="P26" s="60"/>
      <c r="Q26" s="60">
        <v>128</v>
      </c>
      <c r="R26" s="60"/>
      <c r="S26" s="60">
        <v>110</v>
      </c>
      <c r="T26" s="60"/>
      <c r="U26" s="60">
        <v>105</v>
      </c>
      <c r="V26" s="60"/>
      <c r="W26" s="60">
        <v>103</v>
      </c>
      <c r="X26" s="60"/>
      <c r="Y26" s="60">
        <v>105</v>
      </c>
      <c r="Z26" s="60"/>
      <c r="AA26" s="60">
        <v>121</v>
      </c>
    </row>
    <row r="27" spans="2:27" ht="12" customHeight="1">
      <c r="B27" s="61" t="s">
        <v>87</v>
      </c>
      <c r="C27" s="62"/>
      <c r="D27" s="58"/>
      <c r="E27" s="109">
        <v>13</v>
      </c>
      <c r="F27" s="108"/>
      <c r="G27" s="109">
        <v>16</v>
      </c>
      <c r="H27" s="108"/>
      <c r="I27" s="109">
        <v>9</v>
      </c>
      <c r="J27" s="108"/>
      <c r="K27" s="109">
        <v>16</v>
      </c>
      <c r="L27" s="108"/>
      <c r="M27" s="109">
        <v>24</v>
      </c>
      <c r="N27" s="108"/>
      <c r="O27" s="109">
        <v>18</v>
      </c>
      <c r="P27" s="108"/>
      <c r="Q27" s="109">
        <v>21</v>
      </c>
      <c r="R27" s="108"/>
      <c r="S27" s="109">
        <v>18</v>
      </c>
      <c r="T27" s="108"/>
      <c r="U27" s="109">
        <v>14</v>
      </c>
      <c r="V27" s="108"/>
      <c r="W27" s="109">
        <v>12</v>
      </c>
      <c r="X27" s="108"/>
      <c r="Y27" s="109">
        <v>17</v>
      </c>
      <c r="Z27" s="108"/>
      <c r="AA27" s="109">
        <v>19</v>
      </c>
    </row>
    <row r="28" spans="2:27" ht="13.5" customHeight="1">
      <c r="B28" s="191" t="s">
        <v>47</v>
      </c>
      <c r="C28" s="192"/>
      <c r="D28" s="139"/>
      <c r="E28" s="158">
        <f>SUM(E29:E38)</f>
        <v>7225</v>
      </c>
      <c r="F28" s="151"/>
      <c r="G28" s="158">
        <f>SUM(G29:G38)</f>
        <v>7754</v>
      </c>
      <c r="H28" s="151"/>
      <c r="I28" s="158">
        <f>SUM(I29:I38)</f>
        <v>8067</v>
      </c>
      <c r="J28" s="151"/>
      <c r="K28" s="158">
        <f>SUM(K29:K38)</f>
        <v>7827</v>
      </c>
      <c r="L28" s="151"/>
      <c r="M28" s="158">
        <f>SUM(M29:M38)</f>
        <v>8512</v>
      </c>
      <c r="N28" s="151"/>
      <c r="O28" s="158">
        <f>SUM(O29:O38)</f>
        <v>9330</v>
      </c>
      <c r="P28" s="151"/>
      <c r="Q28" s="158">
        <f>SUM(Q29:Q38)</f>
        <v>10377</v>
      </c>
      <c r="R28" s="151"/>
      <c r="S28" s="158">
        <f>SUM(S29:S38)</f>
        <v>10890</v>
      </c>
      <c r="T28" s="151"/>
      <c r="U28" s="158">
        <f>SUM(U29:U38)</f>
        <v>11533</v>
      </c>
      <c r="V28" s="151"/>
      <c r="W28" s="158">
        <f>SUM(W29:W38)</f>
        <v>12452</v>
      </c>
      <c r="X28" s="151"/>
      <c r="Y28" s="158">
        <f>SUM(Y29:Y38)</f>
        <v>13345</v>
      </c>
      <c r="Z28" s="151"/>
      <c r="AA28" s="158">
        <f>SUM(AA29:AA38)</f>
        <v>13889</v>
      </c>
    </row>
    <row r="29" spans="2:27" ht="12" customHeight="1">
      <c r="B29" s="58" t="s">
        <v>88</v>
      </c>
      <c r="C29" s="59"/>
      <c r="D29" s="58"/>
      <c r="E29" s="60">
        <v>1879</v>
      </c>
      <c r="F29" s="60"/>
      <c r="G29" s="60">
        <v>2010</v>
      </c>
      <c r="H29" s="60"/>
      <c r="I29" s="60">
        <v>2039</v>
      </c>
      <c r="J29" s="60"/>
      <c r="K29" s="60">
        <v>1434</v>
      </c>
      <c r="L29" s="60"/>
      <c r="M29" s="60">
        <v>1420</v>
      </c>
      <c r="N29" s="60"/>
      <c r="O29" s="60">
        <v>1505</v>
      </c>
      <c r="P29" s="60"/>
      <c r="Q29" s="60">
        <v>1644</v>
      </c>
      <c r="R29" s="60"/>
      <c r="S29" s="60">
        <v>1584</v>
      </c>
      <c r="T29" s="60"/>
      <c r="U29" s="60">
        <v>1623</v>
      </c>
      <c r="V29" s="60"/>
      <c r="W29" s="60">
        <v>1738</v>
      </c>
      <c r="X29" s="60"/>
      <c r="Y29" s="60">
        <v>1737</v>
      </c>
      <c r="Z29" s="60"/>
      <c r="AA29" s="60">
        <v>1686</v>
      </c>
    </row>
    <row r="30" spans="2:27" ht="10.5" customHeight="1">
      <c r="B30" s="65" t="s">
        <v>89</v>
      </c>
      <c r="C30" s="66"/>
      <c r="D30" s="67"/>
      <c r="E30" s="68">
        <v>3982</v>
      </c>
      <c r="F30" s="68"/>
      <c r="G30" s="68">
        <v>4302</v>
      </c>
      <c r="H30" s="68"/>
      <c r="I30" s="68">
        <v>4556</v>
      </c>
      <c r="J30" s="68"/>
      <c r="K30" s="68">
        <v>4882</v>
      </c>
      <c r="L30" s="68"/>
      <c r="M30" s="68">
        <v>5425</v>
      </c>
      <c r="N30" s="68"/>
      <c r="O30" s="68">
        <v>6038</v>
      </c>
      <c r="P30" s="68"/>
      <c r="Q30" s="68">
        <v>6690</v>
      </c>
      <c r="R30" s="68"/>
      <c r="S30" s="68">
        <v>7267</v>
      </c>
      <c r="T30" s="68"/>
      <c r="U30" s="68">
        <v>7931</v>
      </c>
      <c r="V30" s="68"/>
      <c r="W30" s="68">
        <v>8853</v>
      </c>
      <c r="X30" s="68"/>
      <c r="Y30" s="68">
        <v>9657</v>
      </c>
      <c r="Z30" s="68"/>
      <c r="AA30" s="68">
        <v>10167</v>
      </c>
    </row>
    <row r="31" spans="2:28" ht="10.5" customHeight="1">
      <c r="B31" s="58" t="s">
        <v>90</v>
      </c>
      <c r="C31" s="66"/>
      <c r="D31" s="67"/>
      <c r="E31" s="68">
        <v>286</v>
      </c>
      <c r="F31" s="68"/>
      <c r="G31" s="68">
        <v>307</v>
      </c>
      <c r="H31" s="68"/>
      <c r="I31" s="68">
        <v>328</v>
      </c>
      <c r="J31" s="68"/>
      <c r="K31" s="68">
        <v>345</v>
      </c>
      <c r="L31" s="68"/>
      <c r="M31" s="68">
        <v>360</v>
      </c>
      <c r="N31" s="68"/>
      <c r="O31" s="68">
        <v>398</v>
      </c>
      <c r="P31" s="68"/>
      <c r="Q31" s="68">
        <v>414</v>
      </c>
      <c r="R31" s="68"/>
      <c r="S31" s="68">
        <v>430</v>
      </c>
      <c r="T31" s="68"/>
      <c r="U31" s="68">
        <v>448</v>
      </c>
      <c r="V31" s="68"/>
      <c r="W31" s="68">
        <v>456</v>
      </c>
      <c r="X31" s="68"/>
      <c r="Y31" s="68">
        <v>458</v>
      </c>
      <c r="Z31" s="68"/>
      <c r="AA31" s="68">
        <v>452</v>
      </c>
      <c r="AB31" s="22"/>
    </row>
    <row r="32" spans="2:27" ht="10.5" customHeight="1">
      <c r="B32" s="65" t="s">
        <v>91</v>
      </c>
      <c r="C32" s="66"/>
      <c r="D32" s="67"/>
      <c r="E32" s="68">
        <v>138</v>
      </c>
      <c r="F32" s="68"/>
      <c r="G32" s="68">
        <v>139</v>
      </c>
      <c r="H32" s="68"/>
      <c r="I32" s="68">
        <v>141</v>
      </c>
      <c r="J32" s="68"/>
      <c r="K32" s="68">
        <v>132</v>
      </c>
      <c r="L32" s="68"/>
      <c r="M32" s="68">
        <v>145</v>
      </c>
      <c r="N32" s="68"/>
      <c r="O32" s="68">
        <v>149</v>
      </c>
      <c r="P32" s="68"/>
      <c r="Q32" s="68">
        <v>161</v>
      </c>
      <c r="R32" s="68"/>
      <c r="S32" s="68">
        <v>173</v>
      </c>
      <c r="T32" s="68"/>
      <c r="U32" s="68">
        <v>182</v>
      </c>
      <c r="V32" s="68"/>
      <c r="W32" s="68">
        <v>176</v>
      </c>
      <c r="X32" s="68"/>
      <c r="Y32" s="68">
        <v>163</v>
      </c>
      <c r="Z32" s="68"/>
      <c r="AA32" s="68">
        <v>159</v>
      </c>
    </row>
    <row r="33" spans="2:28" ht="10.5" customHeight="1">
      <c r="B33" s="58" t="s">
        <v>92</v>
      </c>
      <c r="C33" s="66"/>
      <c r="D33" s="67"/>
      <c r="E33" s="68">
        <v>451</v>
      </c>
      <c r="F33" s="68"/>
      <c r="G33" s="68">
        <v>450</v>
      </c>
      <c r="H33" s="68"/>
      <c r="I33" s="68">
        <v>499</v>
      </c>
      <c r="J33" s="68"/>
      <c r="K33" s="68">
        <v>428</v>
      </c>
      <c r="L33" s="68"/>
      <c r="M33" s="68">
        <v>420</v>
      </c>
      <c r="N33" s="68"/>
      <c r="O33" s="68">
        <v>463</v>
      </c>
      <c r="P33" s="68"/>
      <c r="Q33" s="68">
        <v>547</v>
      </c>
      <c r="R33" s="68"/>
      <c r="S33" s="68">
        <v>490</v>
      </c>
      <c r="T33" s="68"/>
      <c r="U33" s="68">
        <v>365</v>
      </c>
      <c r="V33" s="68"/>
      <c r="W33" s="68">
        <v>250</v>
      </c>
      <c r="X33" s="68"/>
      <c r="Y33" s="68">
        <v>260</v>
      </c>
      <c r="Z33" s="68"/>
      <c r="AA33" s="68">
        <v>222</v>
      </c>
      <c r="AB33" s="3"/>
    </row>
    <row r="34" spans="2:28" ht="10.5" customHeight="1">
      <c r="B34" s="58" t="s">
        <v>93</v>
      </c>
      <c r="C34" s="66"/>
      <c r="D34" s="67"/>
      <c r="E34" s="68">
        <v>434</v>
      </c>
      <c r="F34" s="68"/>
      <c r="G34" s="68">
        <v>436</v>
      </c>
      <c r="H34" s="68"/>
      <c r="I34" s="68">
        <v>445</v>
      </c>
      <c r="J34" s="68"/>
      <c r="K34" s="68">
        <v>512</v>
      </c>
      <c r="L34" s="68"/>
      <c r="M34" s="68">
        <v>602</v>
      </c>
      <c r="N34" s="68"/>
      <c r="O34" s="68">
        <v>691</v>
      </c>
      <c r="P34" s="68"/>
      <c r="Q34" s="68">
        <v>814</v>
      </c>
      <c r="R34" s="68"/>
      <c r="S34" s="68">
        <v>820</v>
      </c>
      <c r="T34" s="68"/>
      <c r="U34" s="68">
        <v>902</v>
      </c>
      <c r="V34" s="68"/>
      <c r="W34" s="68">
        <v>909</v>
      </c>
      <c r="X34" s="68"/>
      <c r="Y34" s="68">
        <v>1028</v>
      </c>
      <c r="Z34" s="68"/>
      <c r="AA34" s="68">
        <v>1153</v>
      </c>
      <c r="AB34" s="3"/>
    </row>
    <row r="35" spans="2:27" ht="10.5" customHeight="1">
      <c r="B35" s="65" t="s">
        <v>94</v>
      </c>
      <c r="C35" s="66"/>
      <c r="D35" s="67"/>
      <c r="E35" s="68">
        <v>52</v>
      </c>
      <c r="F35" s="68"/>
      <c r="G35" s="68">
        <v>110</v>
      </c>
      <c r="H35" s="68"/>
      <c r="I35" s="68">
        <v>57</v>
      </c>
      <c r="J35" s="68"/>
      <c r="K35" s="68">
        <v>92</v>
      </c>
      <c r="L35" s="68"/>
      <c r="M35" s="68">
        <v>136</v>
      </c>
      <c r="N35" s="68"/>
      <c r="O35" s="68">
        <v>80</v>
      </c>
      <c r="P35" s="68"/>
      <c r="Q35" s="68">
        <v>101</v>
      </c>
      <c r="R35" s="68"/>
      <c r="S35" s="68">
        <v>122</v>
      </c>
      <c r="T35" s="68"/>
      <c r="U35" s="68">
        <v>80</v>
      </c>
      <c r="V35" s="68"/>
      <c r="W35" s="68">
        <v>67</v>
      </c>
      <c r="X35" s="68"/>
      <c r="Y35" s="68">
        <v>39</v>
      </c>
      <c r="Z35" s="68"/>
      <c r="AA35" s="68">
        <v>40</v>
      </c>
    </row>
    <row r="36" spans="2:27" ht="10.5" customHeight="1">
      <c r="B36" s="58" t="s">
        <v>95</v>
      </c>
      <c r="C36" s="66"/>
      <c r="D36" s="67"/>
      <c r="E36" s="68">
        <v>0</v>
      </c>
      <c r="F36" s="68"/>
      <c r="G36" s="68">
        <v>0</v>
      </c>
      <c r="H36" s="68"/>
      <c r="I36" s="68">
        <v>0</v>
      </c>
      <c r="J36" s="68"/>
      <c r="K36" s="68">
        <v>0</v>
      </c>
      <c r="L36" s="68"/>
      <c r="M36" s="68">
        <v>0</v>
      </c>
      <c r="N36" s="68"/>
      <c r="O36" s="68">
        <v>0</v>
      </c>
      <c r="P36" s="68"/>
      <c r="Q36" s="68">
        <v>0</v>
      </c>
      <c r="R36" s="68"/>
      <c r="S36" s="68">
        <v>0</v>
      </c>
      <c r="T36" s="68"/>
      <c r="U36" s="68">
        <v>0</v>
      </c>
      <c r="V36" s="68"/>
      <c r="W36" s="68">
        <v>0</v>
      </c>
      <c r="X36" s="68"/>
      <c r="Y36" s="68">
        <v>0</v>
      </c>
      <c r="Z36" s="68"/>
      <c r="AA36" s="68">
        <v>0</v>
      </c>
    </row>
    <row r="37" spans="2:27" ht="10.5" customHeight="1">
      <c r="B37" s="65" t="s">
        <v>96</v>
      </c>
      <c r="C37" s="59"/>
      <c r="D37" s="58"/>
      <c r="E37" s="60">
        <v>0</v>
      </c>
      <c r="F37" s="60"/>
      <c r="G37" s="60">
        <v>0</v>
      </c>
      <c r="H37" s="60"/>
      <c r="I37" s="60">
        <v>0</v>
      </c>
      <c r="J37" s="60"/>
      <c r="K37" s="60">
        <v>0</v>
      </c>
      <c r="L37" s="60"/>
      <c r="M37" s="60">
        <v>0</v>
      </c>
      <c r="N37" s="60"/>
      <c r="O37" s="60">
        <v>0</v>
      </c>
      <c r="P37" s="60"/>
      <c r="Q37" s="60">
        <v>0</v>
      </c>
      <c r="R37" s="60"/>
      <c r="S37" s="60">
        <v>0</v>
      </c>
      <c r="T37" s="60"/>
      <c r="U37" s="60">
        <v>0</v>
      </c>
      <c r="V37" s="60"/>
      <c r="W37" s="60">
        <v>0</v>
      </c>
      <c r="X37" s="60"/>
      <c r="Y37" s="60">
        <v>0</v>
      </c>
      <c r="Z37" s="60"/>
      <c r="AA37" s="60">
        <v>0</v>
      </c>
    </row>
    <row r="38" spans="2:27" ht="10.5" customHeight="1">
      <c r="B38" s="61" t="s">
        <v>87</v>
      </c>
      <c r="C38" s="62"/>
      <c r="D38" s="58"/>
      <c r="E38" s="110">
        <v>3</v>
      </c>
      <c r="F38" s="110">
        <v>3</v>
      </c>
      <c r="G38" s="110">
        <v>0</v>
      </c>
      <c r="H38" s="110"/>
      <c r="I38" s="110">
        <v>2</v>
      </c>
      <c r="J38" s="110">
        <v>3</v>
      </c>
      <c r="K38" s="110">
        <v>2</v>
      </c>
      <c r="L38" s="110">
        <v>3</v>
      </c>
      <c r="M38" s="110">
        <v>4</v>
      </c>
      <c r="N38" s="110">
        <v>3</v>
      </c>
      <c r="O38" s="110">
        <v>6</v>
      </c>
      <c r="P38" s="110">
        <v>3</v>
      </c>
      <c r="Q38" s="110">
        <v>6</v>
      </c>
      <c r="R38" s="110">
        <v>3</v>
      </c>
      <c r="S38" s="110">
        <v>4</v>
      </c>
      <c r="T38" s="110">
        <v>3</v>
      </c>
      <c r="U38" s="110">
        <v>2</v>
      </c>
      <c r="V38" s="110">
        <v>3</v>
      </c>
      <c r="W38" s="110">
        <v>3</v>
      </c>
      <c r="X38" s="110">
        <v>3</v>
      </c>
      <c r="Y38" s="110">
        <v>3</v>
      </c>
      <c r="Z38" s="110">
        <v>3</v>
      </c>
      <c r="AA38" s="110">
        <v>10</v>
      </c>
    </row>
    <row r="39" spans="2:27" ht="13.5" customHeight="1">
      <c r="B39" s="137" t="s">
        <v>97</v>
      </c>
      <c r="C39" s="138"/>
      <c r="D39" s="139"/>
      <c r="E39" s="166">
        <f>E40+E44</f>
        <v>5001</v>
      </c>
      <c r="F39" s="151"/>
      <c r="G39" s="166">
        <f>G40+G44</f>
        <v>5332</v>
      </c>
      <c r="H39" s="151"/>
      <c r="I39" s="166">
        <f>I40+I44</f>
        <v>5603</v>
      </c>
      <c r="J39" s="151"/>
      <c r="K39" s="166">
        <f>K40+K44</f>
        <v>5798</v>
      </c>
      <c r="L39" s="151"/>
      <c r="M39" s="166">
        <f>M40+M44</f>
        <v>6651</v>
      </c>
      <c r="N39" s="151"/>
      <c r="O39" s="166">
        <f>O40+O44</f>
        <v>7431</v>
      </c>
      <c r="P39" s="151"/>
      <c r="Q39" s="166">
        <f>Q40+Q44</f>
        <v>8198</v>
      </c>
      <c r="R39" s="151"/>
      <c r="S39" s="166">
        <f>S40+S44</f>
        <v>9458</v>
      </c>
      <c r="T39" s="151"/>
      <c r="U39" s="166">
        <f>U40+U44</f>
        <v>9599</v>
      </c>
      <c r="V39" s="151"/>
      <c r="W39" s="166">
        <f>W40+W44</f>
        <v>8653</v>
      </c>
      <c r="X39" s="151"/>
      <c r="Y39" s="166">
        <f>Y40+Y44</f>
        <v>8401</v>
      </c>
      <c r="Z39" s="151"/>
      <c r="AA39" s="166">
        <f>AA40+AA44</f>
        <v>8585</v>
      </c>
    </row>
    <row r="40" spans="2:27" ht="13.5" customHeight="1">
      <c r="B40" s="141" t="s">
        <v>98</v>
      </c>
      <c r="C40" s="142"/>
      <c r="D40" s="43"/>
      <c r="E40" s="170">
        <v>3530</v>
      </c>
      <c r="F40" s="151"/>
      <c r="G40" s="170">
        <v>3756</v>
      </c>
      <c r="H40" s="151"/>
      <c r="I40" s="170">
        <v>3941</v>
      </c>
      <c r="J40" s="151"/>
      <c r="K40" s="170">
        <v>4072</v>
      </c>
      <c r="L40" s="151"/>
      <c r="M40" s="170">
        <v>4839</v>
      </c>
      <c r="N40" s="151"/>
      <c r="O40" s="170">
        <v>5426</v>
      </c>
      <c r="P40" s="151"/>
      <c r="Q40" s="170">
        <v>6072</v>
      </c>
      <c r="R40" s="151"/>
      <c r="S40" s="170">
        <v>7178</v>
      </c>
      <c r="T40" s="151"/>
      <c r="U40" s="170">
        <v>7168</v>
      </c>
      <c r="V40" s="151"/>
      <c r="W40" s="170">
        <v>6266</v>
      </c>
      <c r="X40" s="151"/>
      <c r="Y40" s="170">
        <v>5995</v>
      </c>
      <c r="Z40" s="151"/>
      <c r="AA40" s="170">
        <v>6176</v>
      </c>
    </row>
    <row r="41" spans="2:27" ht="12" customHeight="1">
      <c r="B41" s="58" t="s">
        <v>99</v>
      </c>
      <c r="C41" s="59"/>
      <c r="D41" s="58"/>
      <c r="E41" s="69">
        <v>2621</v>
      </c>
      <c r="F41" s="60"/>
      <c r="G41" s="69">
        <v>2791</v>
      </c>
      <c r="H41" s="60"/>
      <c r="I41" s="69">
        <v>2903</v>
      </c>
      <c r="J41" s="60"/>
      <c r="K41" s="69">
        <v>3033</v>
      </c>
      <c r="L41" s="60"/>
      <c r="M41" s="69">
        <v>3699</v>
      </c>
      <c r="N41" s="60"/>
      <c r="O41" s="69">
        <v>3986</v>
      </c>
      <c r="P41" s="60"/>
      <c r="Q41" s="69">
        <v>4380</v>
      </c>
      <c r="R41" s="60"/>
      <c r="S41" s="69">
        <v>5144</v>
      </c>
      <c r="T41" s="60"/>
      <c r="U41" s="69">
        <v>5476</v>
      </c>
      <c r="V41" s="60"/>
      <c r="W41" s="69">
        <v>5034</v>
      </c>
      <c r="X41" s="60"/>
      <c r="Y41" s="69">
        <v>5008</v>
      </c>
      <c r="Z41" s="60"/>
      <c r="AA41" s="69">
        <v>5016</v>
      </c>
    </row>
    <row r="42" spans="2:27" ht="10.5" customHeight="1">
      <c r="B42" s="58" t="s">
        <v>100</v>
      </c>
      <c r="C42" s="59"/>
      <c r="D42" s="58"/>
      <c r="E42" s="69">
        <v>909</v>
      </c>
      <c r="F42" s="60"/>
      <c r="G42" s="69">
        <v>965</v>
      </c>
      <c r="H42" s="60"/>
      <c r="I42" s="69">
        <v>1038</v>
      </c>
      <c r="J42" s="60"/>
      <c r="K42" s="69">
        <v>1039</v>
      </c>
      <c r="L42" s="60"/>
      <c r="M42" s="69">
        <v>1140</v>
      </c>
      <c r="N42" s="60"/>
      <c r="O42" s="69">
        <v>1440</v>
      </c>
      <c r="P42" s="60"/>
      <c r="Q42" s="69">
        <v>1692</v>
      </c>
      <c r="R42" s="60"/>
      <c r="S42" s="69">
        <v>2034</v>
      </c>
      <c r="T42" s="60"/>
      <c r="U42" s="69">
        <v>1692</v>
      </c>
      <c r="V42" s="60"/>
      <c r="W42" s="69">
        <v>1232</v>
      </c>
      <c r="X42" s="60"/>
      <c r="Y42" s="69">
        <v>987</v>
      </c>
      <c r="Z42" s="60"/>
      <c r="AA42" s="69">
        <v>1160</v>
      </c>
    </row>
    <row r="43" spans="2:27" ht="10.5" customHeight="1">
      <c r="B43" s="61" t="s">
        <v>87</v>
      </c>
      <c r="C43" s="62"/>
      <c r="D43" s="58"/>
      <c r="E43" s="70">
        <v>0</v>
      </c>
      <c r="F43" s="60"/>
      <c r="G43" s="70">
        <v>0</v>
      </c>
      <c r="H43" s="60"/>
      <c r="I43" s="70">
        <v>0</v>
      </c>
      <c r="J43" s="60"/>
      <c r="K43" s="70">
        <v>0</v>
      </c>
      <c r="L43" s="60"/>
      <c r="M43" s="70">
        <v>0</v>
      </c>
      <c r="N43" s="60"/>
      <c r="O43" s="70">
        <v>0</v>
      </c>
      <c r="P43" s="60"/>
      <c r="Q43" s="70">
        <v>0</v>
      </c>
      <c r="R43" s="60"/>
      <c r="S43" s="70">
        <v>0</v>
      </c>
      <c r="T43" s="60"/>
      <c r="U43" s="70">
        <v>0</v>
      </c>
      <c r="V43" s="60"/>
      <c r="W43" s="70">
        <v>0</v>
      </c>
      <c r="X43" s="60"/>
      <c r="Y43" s="70">
        <v>0</v>
      </c>
      <c r="Z43" s="60"/>
      <c r="AA43" s="70">
        <v>0</v>
      </c>
    </row>
    <row r="44" spans="2:27" ht="13.5" customHeight="1">
      <c r="B44" s="193" t="s">
        <v>101</v>
      </c>
      <c r="C44" s="194"/>
      <c r="D44" s="43"/>
      <c r="E44" s="158">
        <f>SUM(E45:E48)</f>
        <v>1471</v>
      </c>
      <c r="F44" s="151"/>
      <c r="G44" s="158">
        <f>SUM(G45:G48)</f>
        <v>1576</v>
      </c>
      <c r="H44" s="151"/>
      <c r="I44" s="158">
        <f>SUM(I45:I48)</f>
        <v>1662</v>
      </c>
      <c r="J44" s="151"/>
      <c r="K44" s="158">
        <f>SUM(K45:K48)</f>
        <v>1726</v>
      </c>
      <c r="L44" s="151"/>
      <c r="M44" s="158">
        <f>SUM(M45:M48)</f>
        <v>1812</v>
      </c>
      <c r="N44" s="151"/>
      <c r="O44" s="158">
        <f>SUM(O45:O48)</f>
        <v>2005</v>
      </c>
      <c r="P44" s="151"/>
      <c r="Q44" s="158">
        <f>SUM(Q45:Q48)</f>
        <v>2126</v>
      </c>
      <c r="R44" s="151"/>
      <c r="S44" s="158">
        <f>SUM(S45:S48)</f>
        <v>2280</v>
      </c>
      <c r="T44" s="151"/>
      <c r="U44" s="158">
        <f>SUM(U45:U48)</f>
        <v>2431</v>
      </c>
      <c r="V44" s="151"/>
      <c r="W44" s="158">
        <f>SUM(W45:W48)</f>
        <v>2387</v>
      </c>
      <c r="X44" s="151"/>
      <c r="Y44" s="158">
        <f>SUM(Y45:Y48)</f>
        <v>2406</v>
      </c>
      <c r="Z44" s="151"/>
      <c r="AA44" s="158">
        <f>SUM(AA45:AA48)</f>
        <v>2409</v>
      </c>
    </row>
    <row r="45" spans="2:27" ht="12" customHeight="1">
      <c r="B45" s="58" t="s">
        <v>102</v>
      </c>
      <c r="C45" s="59"/>
      <c r="D45" s="58"/>
      <c r="E45" s="60">
        <v>117</v>
      </c>
      <c r="F45" s="60"/>
      <c r="G45" s="60">
        <v>119</v>
      </c>
      <c r="H45" s="60"/>
      <c r="I45" s="60">
        <v>109</v>
      </c>
      <c r="J45" s="60"/>
      <c r="K45" s="60">
        <v>96</v>
      </c>
      <c r="L45" s="60"/>
      <c r="M45" s="60">
        <v>94</v>
      </c>
      <c r="N45" s="60"/>
      <c r="O45" s="60">
        <v>107</v>
      </c>
      <c r="P45" s="60"/>
      <c r="Q45" s="60">
        <v>127</v>
      </c>
      <c r="R45" s="60"/>
      <c r="S45" s="60">
        <v>154</v>
      </c>
      <c r="T45" s="60"/>
      <c r="U45" s="60">
        <v>181</v>
      </c>
      <c r="V45" s="60"/>
      <c r="W45" s="60">
        <v>49</v>
      </c>
      <c r="X45" s="60"/>
      <c r="Y45" s="60">
        <v>3</v>
      </c>
      <c r="Z45" s="60"/>
      <c r="AA45" s="60">
        <v>3</v>
      </c>
    </row>
    <row r="46" spans="2:27" ht="10.5" customHeight="1">
      <c r="B46" s="58" t="s">
        <v>90</v>
      </c>
      <c r="C46" s="59"/>
      <c r="D46" s="58"/>
      <c r="E46" s="60">
        <v>1129</v>
      </c>
      <c r="F46" s="60"/>
      <c r="G46" s="60">
        <v>1213</v>
      </c>
      <c r="H46" s="60"/>
      <c r="I46" s="60">
        <v>1296</v>
      </c>
      <c r="J46" s="60"/>
      <c r="K46" s="60">
        <v>1363</v>
      </c>
      <c r="L46" s="60"/>
      <c r="M46" s="60">
        <v>1423</v>
      </c>
      <c r="N46" s="60"/>
      <c r="O46" s="60">
        <v>1572</v>
      </c>
      <c r="P46" s="60"/>
      <c r="Q46" s="60">
        <v>1634</v>
      </c>
      <c r="R46" s="60"/>
      <c r="S46" s="60">
        <v>1698</v>
      </c>
      <c r="T46" s="60"/>
      <c r="U46" s="60">
        <v>1769</v>
      </c>
      <c r="V46" s="60"/>
      <c r="W46" s="60">
        <v>1800</v>
      </c>
      <c r="X46" s="60"/>
      <c r="Y46" s="60">
        <v>1810</v>
      </c>
      <c r="Z46" s="60"/>
      <c r="AA46" s="60">
        <v>1787</v>
      </c>
    </row>
    <row r="47" spans="2:27" ht="10.5" customHeight="1">
      <c r="B47" s="58" t="s">
        <v>94</v>
      </c>
      <c r="C47" s="59"/>
      <c r="D47" s="58"/>
      <c r="E47" s="60">
        <v>0</v>
      </c>
      <c r="F47" s="60"/>
      <c r="G47" s="60">
        <v>0</v>
      </c>
      <c r="H47" s="60"/>
      <c r="I47" s="60">
        <v>0</v>
      </c>
      <c r="J47" s="60"/>
      <c r="K47" s="60">
        <v>0</v>
      </c>
      <c r="L47" s="60"/>
      <c r="M47" s="60">
        <v>0</v>
      </c>
      <c r="N47" s="60"/>
      <c r="O47" s="60">
        <v>0</v>
      </c>
      <c r="P47" s="60"/>
      <c r="Q47" s="60">
        <v>0</v>
      </c>
      <c r="R47" s="60"/>
      <c r="S47" s="60">
        <v>0</v>
      </c>
      <c r="T47" s="60"/>
      <c r="U47" s="60">
        <v>0</v>
      </c>
      <c r="V47" s="60"/>
      <c r="W47" s="60">
        <v>0</v>
      </c>
      <c r="X47" s="60"/>
      <c r="Y47" s="60">
        <v>0</v>
      </c>
      <c r="Z47" s="60"/>
      <c r="AA47" s="60">
        <v>0</v>
      </c>
    </row>
    <row r="48" spans="2:27" ht="10.5" customHeight="1">
      <c r="B48" s="71" t="s">
        <v>87</v>
      </c>
      <c r="C48" s="72"/>
      <c r="D48" s="67"/>
      <c r="E48" s="109">
        <v>225</v>
      </c>
      <c r="F48" s="108"/>
      <c r="G48" s="109">
        <v>244</v>
      </c>
      <c r="H48" s="108"/>
      <c r="I48" s="109">
        <v>257</v>
      </c>
      <c r="J48" s="108"/>
      <c r="K48" s="109">
        <v>267</v>
      </c>
      <c r="L48" s="108"/>
      <c r="M48" s="109">
        <v>295</v>
      </c>
      <c r="N48" s="108"/>
      <c r="O48" s="109">
        <v>326</v>
      </c>
      <c r="P48" s="108"/>
      <c r="Q48" s="109">
        <v>365</v>
      </c>
      <c r="R48" s="108"/>
      <c r="S48" s="109">
        <v>428</v>
      </c>
      <c r="T48" s="108"/>
      <c r="U48" s="109">
        <v>481</v>
      </c>
      <c r="V48" s="108"/>
      <c r="W48" s="109">
        <v>538</v>
      </c>
      <c r="X48" s="108"/>
      <c r="Y48" s="109">
        <v>593</v>
      </c>
      <c r="Z48" s="108"/>
      <c r="AA48" s="109">
        <v>619</v>
      </c>
    </row>
    <row r="49" spans="2:27" ht="13.5" customHeight="1">
      <c r="B49" s="195" t="s">
        <v>103</v>
      </c>
      <c r="C49" s="196"/>
      <c r="D49" s="139"/>
      <c r="E49" s="180">
        <f>SUM(E50:E54)</f>
        <v>1151</v>
      </c>
      <c r="F49" s="151"/>
      <c r="G49" s="180">
        <f>SUM(G50:G54)</f>
        <v>1163</v>
      </c>
      <c r="H49" s="151"/>
      <c r="I49" s="180">
        <f>SUM(I50:I54)</f>
        <v>1296</v>
      </c>
      <c r="J49" s="151"/>
      <c r="K49" s="180">
        <f>SUM(K50:K54)</f>
        <v>1455</v>
      </c>
      <c r="L49" s="151"/>
      <c r="M49" s="180">
        <f>SUM(M50:M54)</f>
        <v>1679</v>
      </c>
      <c r="N49" s="151"/>
      <c r="O49" s="180">
        <f>SUM(O50:O54)</f>
        <v>1977</v>
      </c>
      <c r="P49" s="151"/>
      <c r="Q49" s="180">
        <f>SUM(Q50:Q54)</f>
        <v>2304</v>
      </c>
      <c r="R49" s="151"/>
      <c r="S49" s="180">
        <f>SUM(S50:S54)</f>
        <v>2523</v>
      </c>
      <c r="T49" s="151"/>
      <c r="U49" s="180">
        <f>SUM(U50:U54)</f>
        <v>2016</v>
      </c>
      <c r="V49" s="151"/>
      <c r="W49" s="180">
        <f>SUM(W50:W54)</f>
        <v>1731</v>
      </c>
      <c r="X49" s="151"/>
      <c r="Y49" s="180">
        <f>SUM(Y50:Y54)</f>
        <v>1880</v>
      </c>
      <c r="Z49" s="151"/>
      <c r="AA49" s="180">
        <f>SUM(AA50:AA54)</f>
        <v>1729</v>
      </c>
    </row>
    <row r="50" spans="2:27" ht="12.75" customHeight="1">
      <c r="B50" s="58" t="s">
        <v>104</v>
      </c>
      <c r="C50" s="59"/>
      <c r="D50" s="58"/>
      <c r="E50" s="60">
        <v>43</v>
      </c>
      <c r="F50" s="60"/>
      <c r="G50" s="60">
        <v>37</v>
      </c>
      <c r="H50" s="60"/>
      <c r="I50" s="60">
        <v>44</v>
      </c>
      <c r="J50" s="60"/>
      <c r="K50" s="60">
        <v>51</v>
      </c>
      <c r="L50" s="60"/>
      <c r="M50" s="60">
        <v>46</v>
      </c>
      <c r="N50" s="60"/>
      <c r="O50" s="60">
        <v>79</v>
      </c>
      <c r="P50" s="60"/>
      <c r="Q50" s="60">
        <v>76</v>
      </c>
      <c r="R50" s="60"/>
      <c r="S50" s="60">
        <v>76</v>
      </c>
      <c r="T50" s="60"/>
      <c r="U50" s="60">
        <v>82</v>
      </c>
      <c r="V50" s="60"/>
      <c r="W50" s="60">
        <v>80</v>
      </c>
      <c r="X50" s="60"/>
      <c r="Y50" s="60">
        <v>71</v>
      </c>
      <c r="Z50" s="60"/>
      <c r="AA50" s="60">
        <v>77</v>
      </c>
    </row>
    <row r="51" spans="2:27" ht="10.5" customHeight="1">
      <c r="B51" s="104" t="s">
        <v>105</v>
      </c>
      <c r="C51" s="105"/>
      <c r="D51" s="104"/>
      <c r="E51" s="84">
        <v>180</v>
      </c>
      <c r="F51" s="60"/>
      <c r="G51" s="84">
        <v>186</v>
      </c>
      <c r="H51" s="60"/>
      <c r="I51" s="84">
        <v>154</v>
      </c>
      <c r="J51" s="60"/>
      <c r="K51" s="84">
        <v>147</v>
      </c>
      <c r="L51" s="60"/>
      <c r="M51" s="84">
        <v>198</v>
      </c>
      <c r="N51" s="60"/>
      <c r="O51" s="84">
        <v>175</v>
      </c>
      <c r="P51" s="60"/>
      <c r="Q51" s="84">
        <v>243</v>
      </c>
      <c r="R51" s="60"/>
      <c r="S51" s="84">
        <v>168</v>
      </c>
      <c r="T51" s="60"/>
      <c r="U51" s="84">
        <v>147</v>
      </c>
      <c r="V51" s="60"/>
      <c r="W51" s="84">
        <v>135</v>
      </c>
      <c r="X51" s="60"/>
      <c r="Y51" s="84">
        <v>129</v>
      </c>
      <c r="Z51" s="60"/>
      <c r="AA51" s="84">
        <v>144</v>
      </c>
    </row>
    <row r="52" spans="2:27" ht="10.5" customHeight="1">
      <c r="B52" s="104" t="s">
        <v>106</v>
      </c>
      <c r="C52" s="105"/>
      <c r="D52" s="104"/>
      <c r="E52" s="84">
        <v>705</v>
      </c>
      <c r="F52" s="60"/>
      <c r="G52" s="84">
        <v>743</v>
      </c>
      <c r="H52" s="60"/>
      <c r="I52" s="84">
        <v>832</v>
      </c>
      <c r="J52" s="60"/>
      <c r="K52" s="84">
        <v>970</v>
      </c>
      <c r="L52" s="60"/>
      <c r="M52" s="84">
        <v>1082</v>
      </c>
      <c r="N52" s="60"/>
      <c r="O52" s="84">
        <v>1204</v>
      </c>
      <c r="P52" s="60"/>
      <c r="Q52" s="84">
        <v>1371</v>
      </c>
      <c r="R52" s="60"/>
      <c r="S52" s="84">
        <v>1416</v>
      </c>
      <c r="T52" s="60"/>
      <c r="U52" s="84">
        <v>1164</v>
      </c>
      <c r="V52" s="60"/>
      <c r="W52" s="84">
        <v>1111</v>
      </c>
      <c r="X52" s="60"/>
      <c r="Y52" s="84">
        <v>1263</v>
      </c>
      <c r="Z52" s="60"/>
      <c r="AA52" s="84">
        <v>1232</v>
      </c>
    </row>
    <row r="53" spans="2:27" ht="10.5" customHeight="1">
      <c r="B53" s="104" t="s">
        <v>107</v>
      </c>
      <c r="C53" s="105"/>
      <c r="D53" s="104"/>
      <c r="E53" s="84">
        <v>223</v>
      </c>
      <c r="F53" s="60"/>
      <c r="G53" s="84">
        <v>197</v>
      </c>
      <c r="H53" s="60"/>
      <c r="I53" s="84">
        <v>266</v>
      </c>
      <c r="J53" s="60"/>
      <c r="K53" s="84">
        <v>287</v>
      </c>
      <c r="L53" s="60"/>
      <c r="M53" s="84">
        <v>149</v>
      </c>
      <c r="N53" s="60"/>
      <c r="O53" s="84">
        <v>206</v>
      </c>
      <c r="P53" s="60"/>
      <c r="Q53" s="84">
        <v>206</v>
      </c>
      <c r="R53" s="60"/>
      <c r="S53" s="84">
        <v>368</v>
      </c>
      <c r="T53" s="60"/>
      <c r="U53" s="84">
        <v>299</v>
      </c>
      <c r="V53" s="60"/>
      <c r="W53" s="84">
        <v>226</v>
      </c>
      <c r="X53" s="60"/>
      <c r="Y53" s="84">
        <v>225</v>
      </c>
      <c r="Z53" s="60"/>
      <c r="AA53" s="84">
        <v>157</v>
      </c>
    </row>
    <row r="54" spans="2:27" ht="10.5" customHeight="1">
      <c r="B54" s="61" t="s">
        <v>87</v>
      </c>
      <c r="C54" s="62"/>
      <c r="D54" s="58"/>
      <c r="E54" s="63">
        <v>0</v>
      </c>
      <c r="F54" s="60"/>
      <c r="G54" s="63">
        <v>0</v>
      </c>
      <c r="H54" s="60"/>
      <c r="I54" s="63">
        <v>0</v>
      </c>
      <c r="J54" s="60"/>
      <c r="K54" s="63">
        <v>0</v>
      </c>
      <c r="L54" s="60"/>
      <c r="M54" s="63">
        <v>204</v>
      </c>
      <c r="N54" s="60"/>
      <c r="O54" s="63">
        <v>313</v>
      </c>
      <c r="P54" s="60"/>
      <c r="Q54" s="63">
        <v>408</v>
      </c>
      <c r="R54" s="60"/>
      <c r="S54" s="63">
        <v>495</v>
      </c>
      <c r="T54" s="60"/>
      <c r="U54" s="63">
        <v>324</v>
      </c>
      <c r="V54" s="60"/>
      <c r="W54" s="63">
        <v>179</v>
      </c>
      <c r="X54" s="60"/>
      <c r="Y54" s="63">
        <v>192</v>
      </c>
      <c r="Z54" s="60"/>
      <c r="AA54" s="63">
        <v>119</v>
      </c>
    </row>
    <row r="55" spans="2:27" ht="13.5" customHeight="1">
      <c r="B55" s="197" t="s">
        <v>0</v>
      </c>
      <c r="C55" s="198"/>
      <c r="D55" s="199"/>
      <c r="E55" s="188">
        <v>19461</v>
      </c>
      <c r="F55" s="151"/>
      <c r="G55" s="188">
        <v>20294</v>
      </c>
      <c r="H55" s="151"/>
      <c r="I55" s="188">
        <v>21456</v>
      </c>
      <c r="J55" s="151"/>
      <c r="K55" s="188">
        <v>22200</v>
      </c>
      <c r="L55" s="151"/>
      <c r="M55" s="188">
        <v>25585</v>
      </c>
      <c r="N55" s="151"/>
      <c r="O55" s="188">
        <v>28408</v>
      </c>
      <c r="P55" s="151"/>
      <c r="Q55" s="188">
        <v>31882</v>
      </c>
      <c r="R55" s="151"/>
      <c r="S55" s="188">
        <v>33940</v>
      </c>
      <c r="T55" s="151"/>
      <c r="U55" s="188">
        <v>32790</v>
      </c>
      <c r="V55" s="151"/>
      <c r="W55" s="188">
        <v>30636</v>
      </c>
      <c r="X55" s="151"/>
      <c r="Y55" s="188">
        <v>32100</v>
      </c>
      <c r="Z55" s="151"/>
      <c r="AA55" s="188">
        <v>31874</v>
      </c>
    </row>
    <row r="56" ht="12.75" customHeight="1"/>
    <row r="57" spans="2:27" ht="12">
      <c r="B57" s="9" t="s">
        <v>63</v>
      </c>
      <c r="C57" s="15" t="s">
        <v>64</v>
      </c>
      <c r="D57" s="49"/>
      <c r="E57" s="50"/>
      <c r="F57" s="50"/>
      <c r="G57" s="50"/>
      <c r="H57" s="50"/>
      <c r="I57" s="50"/>
      <c r="J57" s="50"/>
      <c r="K57" s="50"/>
      <c r="L57" s="50"/>
      <c r="M57" s="50"/>
      <c r="N57" s="50"/>
      <c r="O57" s="50"/>
      <c r="P57" s="50"/>
      <c r="Q57" s="50"/>
      <c r="R57" s="50"/>
      <c r="S57" s="50"/>
      <c r="T57" s="50"/>
      <c r="U57" s="50"/>
      <c r="V57" s="50"/>
      <c r="W57" s="50"/>
      <c r="X57" s="50"/>
      <c r="Y57" s="50"/>
      <c r="Z57" s="50"/>
      <c r="AA57" s="50"/>
    </row>
    <row r="58" spans="2:27" ht="12">
      <c r="B58" s="9" t="s">
        <v>65</v>
      </c>
      <c r="C58" s="15" t="s">
        <v>66</v>
      </c>
      <c r="D58" s="49"/>
      <c r="E58" s="50"/>
      <c r="F58" s="50"/>
      <c r="G58" s="50"/>
      <c r="H58" s="50"/>
      <c r="I58" s="50"/>
      <c r="J58" s="50"/>
      <c r="K58" s="50"/>
      <c r="L58" s="50"/>
      <c r="M58" s="50"/>
      <c r="N58" s="50"/>
      <c r="O58" s="50"/>
      <c r="P58" s="50"/>
      <c r="Q58" s="50"/>
      <c r="R58" s="50"/>
      <c r="S58" s="50"/>
      <c r="T58" s="50"/>
      <c r="U58" s="50"/>
      <c r="V58" s="50"/>
      <c r="W58" s="50"/>
      <c r="X58" s="50"/>
      <c r="Y58" s="50"/>
      <c r="Z58" s="50"/>
      <c r="AA58" s="50"/>
    </row>
    <row r="59" ht="12.75" customHeight="1"/>
    <row r="60" ht="0" customHeight="1" hidden="1"/>
    <row r="61" ht="0" customHeight="1" hidden="1"/>
    <row r="62" ht="0" customHeight="1" hidden="1"/>
    <row r="63" ht="0" customHeight="1" hidden="1"/>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sheetData>
  <sheetProtection/>
  <conditionalFormatting sqref="E16 S16 Q16 O16 M16 K16 I16 G16 U16 AB16 W16 Y16">
    <cfRule type="cellIs" priority="30" dxfId="0" operator="notEqual" stopIfTrue="1">
      <formula>SUM(E17:E27)</formula>
    </cfRule>
  </conditionalFormatting>
  <conditionalFormatting sqref="E39 G39 I39 K39 M39 O39 Q39 S39 U39 AB39 W39 Y39">
    <cfRule type="cellIs" priority="31" dxfId="0" operator="notEqual" stopIfTrue="1">
      <formula>E40+E44</formula>
    </cfRule>
  </conditionalFormatting>
  <conditionalFormatting sqref="E40 G40 I40 K40 M40 O40 Q40 S40 U40 AB40 W40 Y40">
    <cfRule type="cellIs" priority="32" dxfId="0" operator="notEqual" stopIfTrue="1">
      <formula>E41+E42</formula>
    </cfRule>
  </conditionalFormatting>
  <conditionalFormatting sqref="E44 G44 I44 K44 M44 O44 Q44 S44 U44 AB44 W44 Y44">
    <cfRule type="cellIs" priority="33" dxfId="0" operator="notEqual" stopIfTrue="1">
      <formula>SUM(E45:E48)</formula>
    </cfRule>
  </conditionalFormatting>
  <conditionalFormatting sqref="E28 G28 I28 K28 M28 O28 Q28 S28 U28 AB28 W28 Y28">
    <cfRule type="cellIs" priority="35" dxfId="0" operator="notEqual" stopIfTrue="1">
      <formula>SUM(E29:E38)</formula>
    </cfRule>
  </conditionalFormatting>
  <conditionalFormatting sqref="G55 I55 K55 M55 O55 Q55 S55 U55 AB55 W55 Y55 E55">
    <cfRule type="cellIs" priority="36" dxfId="0" operator="notEqual" stopIfTrue="1">
      <formula>E9+E39+E49</formula>
    </cfRule>
  </conditionalFormatting>
  <conditionalFormatting sqref="AA16">
    <cfRule type="cellIs" priority="27" dxfId="0" operator="notEqual" stopIfTrue="1">
      <formula>SUM(AA17:AA27)</formula>
    </cfRule>
  </conditionalFormatting>
  <conditionalFormatting sqref="AA39">
    <cfRule type="cellIs" priority="26" dxfId="0" operator="notEqual" stopIfTrue="1">
      <formula>AA40+AA44</formula>
    </cfRule>
  </conditionalFormatting>
  <conditionalFormatting sqref="AA40">
    <cfRule type="cellIs" priority="25" dxfId="0" operator="notEqual" stopIfTrue="1">
      <formula>AA41+AA42</formula>
    </cfRule>
  </conditionalFormatting>
  <conditionalFormatting sqref="AA44">
    <cfRule type="cellIs" priority="24" dxfId="0" operator="notEqual" stopIfTrue="1">
      <formula>SUM(AA45:AA48)</formula>
    </cfRule>
  </conditionalFormatting>
  <conditionalFormatting sqref="AA28">
    <cfRule type="cellIs" priority="23" dxfId="0" operator="notEqual" stopIfTrue="1">
      <formula>SUM(AA29:AA38)</formula>
    </cfRule>
  </conditionalFormatting>
  <conditionalFormatting sqref="AA55">
    <cfRule type="cellIs" priority="22" dxfId="0" operator="notEqual" stopIfTrue="1">
      <formula>AA9+AA39+AA49</formula>
    </cfRule>
  </conditionalFormatting>
  <conditionalFormatting sqref="AB9">
    <cfRule type="cellIs" priority="21" dxfId="0" operator="notEqual" stopIfTrue="1">
      <formula>AB10+AB28</formula>
    </cfRule>
  </conditionalFormatting>
  <conditionalFormatting sqref="AB16">
    <cfRule type="cellIs" priority="20" dxfId="0" operator="notEqual" stopIfTrue="1">
      <formula>SUM(AB17:AB27)</formula>
    </cfRule>
  </conditionalFormatting>
  <conditionalFormatting sqref="AB40">
    <cfRule type="cellIs" priority="19" dxfId="0" operator="notEqual" stopIfTrue="1">
      <formula>AB41+AB42</formula>
    </cfRule>
  </conditionalFormatting>
  <conditionalFormatting sqref="AB9">
    <cfRule type="cellIs" priority="18" dxfId="0" operator="notEqual" stopIfTrue="1">
      <formula>AB10+AB28</formula>
    </cfRule>
  </conditionalFormatting>
  <conditionalFormatting sqref="AB10">
    <cfRule type="cellIs" priority="17" dxfId="0" operator="notEqual" stopIfTrue="1">
      <formula>AB11+AB12+AB16</formula>
    </cfRule>
  </conditionalFormatting>
  <conditionalFormatting sqref="AB16">
    <cfRule type="cellIs" priority="16" dxfId="0" operator="notEqual" stopIfTrue="1">
      <formula>SUM(AB17:AB27)</formula>
    </cfRule>
  </conditionalFormatting>
  <conditionalFormatting sqref="AB39">
    <cfRule type="cellIs" priority="15" dxfId="0" operator="notEqual" stopIfTrue="1">
      <formula>AB40+AB44</formula>
    </cfRule>
  </conditionalFormatting>
  <conditionalFormatting sqref="AB40">
    <cfRule type="cellIs" priority="14" dxfId="0" operator="notEqual" stopIfTrue="1">
      <formula>AB41+AB42</formula>
    </cfRule>
  </conditionalFormatting>
  <conditionalFormatting sqref="AB44">
    <cfRule type="cellIs" priority="13" dxfId="0" operator="notEqual" stopIfTrue="1">
      <formula>SUM(AB45:AB48)</formula>
    </cfRule>
  </conditionalFormatting>
  <conditionalFormatting sqref="AB28">
    <cfRule type="cellIs" priority="12" dxfId="0" operator="notEqual" stopIfTrue="1">
      <formula>SUM(AB29:AB38)</formula>
    </cfRule>
  </conditionalFormatting>
  <conditionalFormatting sqref="AB55:AB56">
    <cfRule type="cellIs" priority="11" dxfId="0" operator="notEqual" stopIfTrue="1">
      <formula>AB9+AB39+AB49</formula>
    </cfRule>
  </conditionalFormatting>
  <conditionalFormatting sqref="AB64 AB66 AB68">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9">
    <cfRule type="cellIs" priority="8" dxfId="0" operator="notEqual" stopIfTrue="1">
      <formula>AB40+AB44</formula>
    </cfRule>
  </conditionalFormatting>
  <conditionalFormatting sqref="AB40">
    <cfRule type="cellIs" priority="7" dxfId="0" operator="notEqual" stopIfTrue="1">
      <formula>AB41+AB42</formula>
    </cfRule>
  </conditionalFormatting>
  <conditionalFormatting sqref="AB44">
    <cfRule type="cellIs" priority="6" dxfId="0" operator="notEqual" stopIfTrue="1">
      <formula>SUM(AB45:AB48)</formula>
    </cfRule>
  </conditionalFormatting>
  <conditionalFormatting sqref="AB49">
    <cfRule type="cellIs" priority="5" dxfId="0" operator="notEqual" stopIfTrue="1">
      <formula>SUM(AB50:AB54)</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SUM(AB29:AB38)</formula>
    </cfRule>
  </conditionalFormatting>
  <conditionalFormatting sqref="AB55:AB56">
    <cfRule type="cellIs" priority="2" dxfId="0" operator="notEqual" stopIfTrue="1">
      <formula>AB9+AB39+AB49</formula>
    </cfRule>
  </conditionalFormatting>
  <conditionalFormatting sqref="AB16">
    <cfRule type="cellIs" priority="1" dxfId="0" operator="notEqual" stopIfTrue="1">
      <formula>SUM(AB17:AB27)</formula>
    </cfRule>
  </conditionalFormatting>
  <printOptions/>
  <pageMargins left="0.75" right="0.75" top="1" bottom="1" header="0" footer="0"/>
  <pageSetup fitToHeight="1" fitToWidth="1" horizontalDpi="300" verticalDpi="300" orientation="portrait" paperSize="9" scale="70" r:id="rId1"/>
  <headerFooter alignWithMargins="0">
    <oddFooter>&amp;RINE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V39"/>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2" customWidth="1"/>
    <col min="2" max="2" width="5.00390625" style="2" customWidth="1"/>
    <col min="3" max="3" width="75.7109375" style="2" customWidth="1"/>
    <col min="4" max="4" width="0.5625" style="2" customWidth="1"/>
    <col min="5" max="5" width="8.421875" style="2" customWidth="1"/>
    <col min="6" max="6" width="0.5625" style="2" customWidth="1"/>
    <col min="7" max="7" width="8.421875" style="2" customWidth="1"/>
    <col min="8" max="8" width="0.5625" style="2" customWidth="1"/>
    <col min="9" max="9" width="8.421875" style="2" customWidth="1"/>
    <col min="10" max="10" width="0.5625" style="2" customWidth="1"/>
    <col min="11" max="11" width="8.421875" style="2" customWidth="1"/>
    <col min="12" max="12" width="0.5625" style="2" customWidth="1"/>
    <col min="13" max="13" width="8.421875" style="2" customWidth="1"/>
    <col min="14" max="14" width="0.5625" style="2" customWidth="1"/>
    <col min="15" max="15" width="8.421875" style="2" customWidth="1"/>
    <col min="16" max="16" width="0.5625" style="2" customWidth="1"/>
    <col min="17" max="17" width="8.421875" style="2" customWidth="1"/>
    <col min="18" max="18" width="0.5625" style="2" customWidth="1"/>
    <col min="19" max="19" width="8.421875" style="2" customWidth="1"/>
    <col min="20" max="20" width="0.5625" style="2" customWidth="1"/>
    <col min="21" max="21" width="8.421875" style="2" customWidth="1"/>
    <col min="22" max="22" width="0.5625" style="2" customWidth="1"/>
    <col min="23" max="23" width="8.421875" style="2" customWidth="1"/>
    <col min="24" max="24" width="0.5625" style="2" customWidth="1"/>
    <col min="25" max="25" width="8.421875" style="2" customWidth="1"/>
    <col min="26" max="26" width="0.5625" style="2" customWidth="1"/>
    <col min="27" max="27" width="8.421875" style="2" customWidth="1"/>
    <col min="28" max="28" width="2.57421875" style="2" customWidth="1"/>
    <col min="29" max="16384" width="0" style="2" hidden="1" customWidth="1"/>
  </cols>
  <sheetData>
    <row r="1" ht="12" customHeight="1"/>
    <row r="2" s="20" customFormat="1" ht="22.5">
      <c r="B2" s="237" t="s">
        <v>2</v>
      </c>
    </row>
    <row r="3" s="20" customFormat="1" ht="18.75">
      <c r="B3" s="240" t="str">
        <f>'List of tables'!B5</f>
        <v>Annexe tables</v>
      </c>
    </row>
    <row r="4" s="20" customFormat="1" ht="36" customHeight="1">
      <c r="B4" s="1"/>
    </row>
    <row r="5" spans="2:27" s="20" customFormat="1" ht="19.5" customHeight="1">
      <c r="B5" s="11" t="str">
        <f>'List of tables'!B12&amp;" "&amp;'List of tables'!C12</f>
        <v>Table 6. Social contributions and benefits, by type and destination sector</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5" customHeight="1">
      <c r="B6" s="117" t="s">
        <v>178</v>
      </c>
      <c r="C6" s="11"/>
      <c r="D6" s="11"/>
      <c r="E6" s="11"/>
      <c r="F6" s="11"/>
      <c r="G6" s="11"/>
      <c r="H6" s="11"/>
      <c r="I6" s="11"/>
      <c r="J6" s="11"/>
      <c r="K6" s="11"/>
      <c r="L6" s="11"/>
      <c r="M6" s="11"/>
      <c r="N6" s="11"/>
      <c r="O6" s="11"/>
      <c r="P6" s="11"/>
      <c r="Q6" s="11"/>
      <c r="R6" s="11"/>
      <c r="S6" s="11"/>
      <c r="T6" s="11"/>
      <c r="U6" s="11"/>
      <c r="V6" s="11"/>
      <c r="W6" s="11"/>
      <c r="X6" s="11"/>
      <c r="Y6" s="11"/>
      <c r="Z6" s="11"/>
      <c r="AA6" s="11"/>
    </row>
    <row r="7" spans="2:27" s="21" customFormat="1" ht="15.75" customHeight="1">
      <c r="B7" s="23"/>
      <c r="C7" s="23"/>
      <c r="D7" s="12"/>
      <c r="E7" s="23" t="s">
        <v>191</v>
      </c>
      <c r="F7" s="8"/>
      <c r="G7" s="23" t="s">
        <v>190</v>
      </c>
      <c r="H7" s="8"/>
      <c r="I7" s="23" t="s">
        <v>189</v>
      </c>
      <c r="J7" s="8"/>
      <c r="K7" s="23" t="s">
        <v>188</v>
      </c>
      <c r="L7" s="8"/>
      <c r="M7" s="23" t="s">
        <v>187</v>
      </c>
      <c r="N7" s="8"/>
      <c r="O7" s="23" t="s">
        <v>186</v>
      </c>
      <c r="P7" s="8"/>
      <c r="Q7" s="23" t="s">
        <v>185</v>
      </c>
      <c r="R7" s="8"/>
      <c r="S7" s="23" t="s">
        <v>184</v>
      </c>
      <c r="T7" s="8"/>
      <c r="U7" s="23" t="s">
        <v>183</v>
      </c>
      <c r="V7" s="8"/>
      <c r="W7" s="23" t="s">
        <v>192</v>
      </c>
      <c r="X7" s="8"/>
      <c r="Y7" s="23" t="s">
        <v>193</v>
      </c>
      <c r="Z7" s="8"/>
      <c r="AA7" s="23" t="s">
        <v>194</v>
      </c>
    </row>
    <row r="8" spans="2:28" ht="5.25" customHeight="1">
      <c r="B8" s="77"/>
      <c r="C8" s="77"/>
      <c r="D8" s="77"/>
      <c r="E8" s="78"/>
      <c r="F8" s="73"/>
      <c r="G8" s="78"/>
      <c r="H8" s="73"/>
      <c r="I8" s="78"/>
      <c r="J8" s="73"/>
      <c r="K8" s="78"/>
      <c r="L8" s="73"/>
      <c r="M8" s="78"/>
      <c r="N8" s="73"/>
      <c r="O8" s="78"/>
      <c r="P8" s="73"/>
      <c r="Q8" s="78"/>
      <c r="R8" s="73"/>
      <c r="S8" s="78"/>
      <c r="T8" s="73"/>
      <c r="U8" s="78"/>
      <c r="V8" s="73"/>
      <c r="W8" s="78"/>
      <c r="X8" s="73"/>
      <c r="Y8" s="78"/>
      <c r="Z8" s="73"/>
      <c r="AA8" s="78"/>
      <c r="AB8" s="21"/>
    </row>
    <row r="9" spans="2:28" ht="13.5" customHeight="1">
      <c r="B9" s="204" t="s">
        <v>109</v>
      </c>
      <c r="C9" s="204"/>
      <c r="D9" s="26"/>
      <c r="E9" s="200">
        <f>E10+E24</f>
        <v>90694</v>
      </c>
      <c r="F9" s="151"/>
      <c r="G9" s="200">
        <f>G10+G24</f>
        <v>98750</v>
      </c>
      <c r="H9" s="151"/>
      <c r="I9" s="200">
        <f>I10+I24</f>
        <v>105323</v>
      </c>
      <c r="J9" s="151"/>
      <c r="K9" s="200">
        <f>K10+K24</f>
        <v>112613</v>
      </c>
      <c r="L9" s="151"/>
      <c r="M9" s="200">
        <f>M10+M24</f>
        <v>120359</v>
      </c>
      <c r="N9" s="151"/>
      <c r="O9" s="200">
        <f>O10+O24</f>
        <v>129125</v>
      </c>
      <c r="P9" s="151"/>
      <c r="Q9" s="200">
        <f>Q10+Q24</f>
        <v>140326</v>
      </c>
      <c r="R9" s="151"/>
      <c r="S9" s="200">
        <f>S10+S24</f>
        <v>153062</v>
      </c>
      <c r="T9" s="151"/>
      <c r="U9" s="200">
        <f>U10+U24</f>
        <v>162751</v>
      </c>
      <c r="V9" s="151"/>
      <c r="W9" s="200">
        <f>W10+W24</f>
        <v>156972</v>
      </c>
      <c r="X9" s="74"/>
      <c r="Y9" s="200">
        <f>Y10+Y24</f>
        <v>156575</v>
      </c>
      <c r="Z9" s="74"/>
      <c r="AA9" s="200">
        <f>AA10+AA24</f>
        <v>157033</v>
      </c>
      <c r="AB9" s="45"/>
    </row>
    <row r="10" spans="2:27" ht="13.5" customHeight="1">
      <c r="B10" s="205" t="s">
        <v>110</v>
      </c>
      <c r="C10" s="205"/>
      <c r="D10" s="206"/>
      <c r="E10" s="143">
        <f>E11+E15+E19</f>
        <v>80697</v>
      </c>
      <c r="F10" s="201"/>
      <c r="G10" s="143">
        <f>G11+G15+G19</f>
        <v>87734</v>
      </c>
      <c r="H10" s="201"/>
      <c r="I10" s="143">
        <f>I11+I15+I19</f>
        <v>93294</v>
      </c>
      <c r="J10" s="201"/>
      <c r="K10" s="143">
        <f>K11+K15+K19</f>
        <v>100147</v>
      </c>
      <c r="L10" s="201"/>
      <c r="M10" s="143">
        <f>M11+M15+M19</f>
        <v>106743</v>
      </c>
      <c r="N10" s="201"/>
      <c r="O10" s="143">
        <f>O11+O15+O19</f>
        <v>114328</v>
      </c>
      <c r="P10" s="201"/>
      <c r="Q10" s="143">
        <f>Q11+Q15+Q19</f>
        <v>124744</v>
      </c>
      <c r="R10" s="201"/>
      <c r="S10" s="143">
        <f>S11+S15+S19</f>
        <v>136210</v>
      </c>
      <c r="T10" s="201"/>
      <c r="U10" s="143">
        <f>U11+U15+U19</f>
        <v>143755</v>
      </c>
      <c r="V10" s="201"/>
      <c r="W10" s="143">
        <f>W11+W15+W19</f>
        <v>136286</v>
      </c>
      <c r="X10" s="201"/>
      <c r="Y10" s="143">
        <f>Y11+Y15+Y19</f>
        <v>135583</v>
      </c>
      <c r="Z10" s="201"/>
      <c r="AA10" s="143">
        <f>AA11+AA15+AA19</f>
        <v>135436</v>
      </c>
    </row>
    <row r="11" spans="2:27" ht="13.5" customHeight="1">
      <c r="B11" s="24" t="s">
        <v>111</v>
      </c>
      <c r="C11" s="33"/>
      <c r="D11" s="26"/>
      <c r="E11" s="27">
        <f>SUM(E12:E14)</f>
        <v>56790</v>
      </c>
      <c r="F11" s="16"/>
      <c r="G11" s="27">
        <f>SUM(G12:G14)</f>
        <v>62124</v>
      </c>
      <c r="H11" s="16"/>
      <c r="I11" s="27">
        <f>SUM(I12:I14)</f>
        <v>66166</v>
      </c>
      <c r="J11" s="16"/>
      <c r="K11" s="27">
        <f>SUM(K12:K14)</f>
        <v>70895</v>
      </c>
      <c r="L11" s="16"/>
      <c r="M11" s="27">
        <f>SUM(M12:M14)</f>
        <v>75385</v>
      </c>
      <c r="N11" s="16"/>
      <c r="O11" s="27">
        <f>SUM(O12:O14)</f>
        <v>81625</v>
      </c>
      <c r="P11" s="16"/>
      <c r="Q11" s="27">
        <f>SUM(Q12:Q14)</f>
        <v>88577</v>
      </c>
      <c r="R11" s="16"/>
      <c r="S11" s="27">
        <f>SUM(S12:S14)</f>
        <v>95232</v>
      </c>
      <c r="T11" s="16"/>
      <c r="U11" s="27">
        <f>SUM(U12:U14)</f>
        <v>98293</v>
      </c>
      <c r="V11" s="16"/>
      <c r="W11" s="27">
        <f>SUM(W12:W14)</f>
        <v>92827</v>
      </c>
      <c r="X11" s="16"/>
      <c r="Y11" s="27">
        <f>SUM(Y12:Y14)</f>
        <v>92668</v>
      </c>
      <c r="Z11" s="16"/>
      <c r="AA11" s="27">
        <f>SUM(AA12:AA14)</f>
        <v>92500</v>
      </c>
    </row>
    <row r="12" spans="2:27" ht="13.5" customHeight="1">
      <c r="B12" s="33" t="s">
        <v>112</v>
      </c>
      <c r="C12" s="33"/>
      <c r="D12" s="26"/>
      <c r="E12" s="36">
        <v>410</v>
      </c>
      <c r="F12" s="18"/>
      <c r="G12" s="36">
        <v>330</v>
      </c>
      <c r="H12" s="18"/>
      <c r="I12" s="36">
        <v>217</v>
      </c>
      <c r="J12" s="18"/>
      <c r="K12" s="36">
        <v>0</v>
      </c>
      <c r="L12" s="18"/>
      <c r="M12" s="36">
        <v>0</v>
      </c>
      <c r="N12" s="18"/>
      <c r="O12" s="36">
        <v>0</v>
      </c>
      <c r="P12" s="18"/>
      <c r="Q12" s="36">
        <v>0</v>
      </c>
      <c r="R12" s="18"/>
      <c r="S12" s="36">
        <v>0</v>
      </c>
      <c r="T12" s="18"/>
      <c r="U12" s="36">
        <v>0</v>
      </c>
      <c r="V12" s="18"/>
      <c r="W12" s="36">
        <v>0</v>
      </c>
      <c r="X12" s="18"/>
      <c r="Y12" s="36">
        <v>0</v>
      </c>
      <c r="Z12" s="18"/>
      <c r="AA12" s="36">
        <v>0</v>
      </c>
    </row>
    <row r="13" spans="2:27" ht="12.75" customHeight="1">
      <c r="B13" s="33" t="s">
        <v>113</v>
      </c>
      <c r="C13" s="33"/>
      <c r="D13" s="33"/>
      <c r="E13" s="36">
        <v>1743</v>
      </c>
      <c r="F13" s="18"/>
      <c r="G13" s="36">
        <v>1736</v>
      </c>
      <c r="H13" s="18"/>
      <c r="I13" s="36">
        <v>1692</v>
      </c>
      <c r="J13" s="18"/>
      <c r="K13" s="36">
        <v>1604</v>
      </c>
      <c r="L13" s="18"/>
      <c r="M13" s="36">
        <v>1568</v>
      </c>
      <c r="N13" s="18"/>
      <c r="O13" s="36">
        <v>1769</v>
      </c>
      <c r="P13" s="18"/>
      <c r="Q13" s="36">
        <v>1925</v>
      </c>
      <c r="R13" s="18"/>
      <c r="S13" s="36">
        <v>1875</v>
      </c>
      <c r="T13" s="18"/>
      <c r="U13" s="36">
        <v>1985</v>
      </c>
      <c r="V13" s="18"/>
      <c r="W13" s="36">
        <v>2011</v>
      </c>
      <c r="X13" s="18"/>
      <c r="Y13" s="36">
        <v>1908</v>
      </c>
      <c r="Z13" s="18"/>
      <c r="AA13" s="36">
        <v>1959</v>
      </c>
    </row>
    <row r="14" spans="2:27" ht="12.75" customHeight="1">
      <c r="B14" s="33" t="s">
        <v>114</v>
      </c>
      <c r="C14" s="33"/>
      <c r="D14" s="33"/>
      <c r="E14" s="36">
        <v>54637</v>
      </c>
      <c r="F14" s="18"/>
      <c r="G14" s="36">
        <v>60058</v>
      </c>
      <c r="H14" s="18"/>
      <c r="I14" s="36">
        <v>64257</v>
      </c>
      <c r="J14" s="18"/>
      <c r="K14" s="36">
        <v>69291</v>
      </c>
      <c r="L14" s="18"/>
      <c r="M14" s="36">
        <v>73817</v>
      </c>
      <c r="N14" s="18"/>
      <c r="O14" s="36">
        <v>79856</v>
      </c>
      <c r="P14" s="18"/>
      <c r="Q14" s="36">
        <v>86652</v>
      </c>
      <c r="R14" s="18"/>
      <c r="S14" s="36">
        <v>93357</v>
      </c>
      <c r="T14" s="18"/>
      <c r="U14" s="36">
        <v>96308</v>
      </c>
      <c r="V14" s="18"/>
      <c r="W14" s="36">
        <v>90816</v>
      </c>
      <c r="X14" s="18"/>
      <c r="Y14" s="36">
        <v>90760</v>
      </c>
      <c r="Z14" s="18"/>
      <c r="AA14" s="36">
        <v>90541</v>
      </c>
    </row>
    <row r="15" spans="2:27" ht="13.5" customHeight="1">
      <c r="B15" s="24" t="s">
        <v>115</v>
      </c>
      <c r="C15" s="33"/>
      <c r="D15" s="26"/>
      <c r="E15" s="57">
        <f>SUM(E16:E18)</f>
        <v>13577</v>
      </c>
      <c r="F15" s="16"/>
      <c r="G15" s="57">
        <f>SUM(G16:G18)</f>
        <v>14785</v>
      </c>
      <c r="H15" s="16"/>
      <c r="I15" s="57">
        <f>SUM(I16:I18)</f>
        <v>15707</v>
      </c>
      <c r="J15" s="16"/>
      <c r="K15" s="57">
        <f>SUM(K16:K18)</f>
        <v>16768</v>
      </c>
      <c r="L15" s="16"/>
      <c r="M15" s="57">
        <f>SUM(M16:M18)</f>
        <v>17652</v>
      </c>
      <c r="N15" s="16"/>
      <c r="O15" s="57">
        <f>SUM(O16:O18)</f>
        <v>18276</v>
      </c>
      <c r="P15" s="16"/>
      <c r="Q15" s="57">
        <f>SUM(Q16:Q18)</f>
        <v>20844</v>
      </c>
      <c r="R15" s="16"/>
      <c r="S15" s="57">
        <f>SUM(S16:S18)</f>
        <v>24643</v>
      </c>
      <c r="T15" s="16"/>
      <c r="U15" s="57">
        <f>SUM(U16:U18)</f>
        <v>27177</v>
      </c>
      <c r="V15" s="16"/>
      <c r="W15" s="57">
        <f>SUM(W16:W18)</f>
        <v>22232</v>
      </c>
      <c r="X15" s="16"/>
      <c r="Y15" s="57">
        <f>SUM(Y16:Y18)</f>
        <v>22056</v>
      </c>
      <c r="Z15" s="16"/>
      <c r="AA15" s="57">
        <f>SUM(AA16:AA18)</f>
        <v>22274</v>
      </c>
    </row>
    <row r="16" spans="2:27" ht="12.75" customHeight="1">
      <c r="B16" s="33" t="s">
        <v>112</v>
      </c>
      <c r="C16" s="33"/>
      <c r="D16" s="33"/>
      <c r="E16" s="36">
        <v>235</v>
      </c>
      <c r="F16" s="18"/>
      <c r="G16" s="36">
        <v>106</v>
      </c>
      <c r="H16" s="18"/>
      <c r="I16" s="36">
        <v>62</v>
      </c>
      <c r="J16" s="18"/>
      <c r="K16" s="36">
        <v>0</v>
      </c>
      <c r="L16" s="18"/>
      <c r="M16" s="36">
        <v>0</v>
      </c>
      <c r="N16" s="18"/>
      <c r="O16" s="36">
        <v>0</v>
      </c>
      <c r="P16" s="18"/>
      <c r="Q16" s="36">
        <v>0</v>
      </c>
      <c r="R16" s="18"/>
      <c r="S16" s="36">
        <v>0</v>
      </c>
      <c r="T16" s="18"/>
      <c r="U16" s="36">
        <v>0</v>
      </c>
      <c r="V16" s="18"/>
      <c r="W16" s="36">
        <v>0</v>
      </c>
      <c r="X16" s="18"/>
      <c r="Y16" s="36">
        <v>0</v>
      </c>
      <c r="Z16" s="18"/>
      <c r="AA16" s="36">
        <v>0</v>
      </c>
    </row>
    <row r="17" spans="2:27" ht="12.75" customHeight="1">
      <c r="B17" s="33" t="s">
        <v>113</v>
      </c>
      <c r="C17" s="33"/>
      <c r="D17" s="33"/>
      <c r="E17" s="36">
        <v>1218</v>
      </c>
      <c r="F17" s="18"/>
      <c r="G17" s="36">
        <v>1543</v>
      </c>
      <c r="H17" s="18"/>
      <c r="I17" s="36">
        <v>1622</v>
      </c>
      <c r="J17" s="18"/>
      <c r="K17" s="36">
        <v>1671</v>
      </c>
      <c r="L17" s="18"/>
      <c r="M17" s="36">
        <v>1601</v>
      </c>
      <c r="N17" s="18"/>
      <c r="O17" s="36">
        <v>963</v>
      </c>
      <c r="P17" s="18"/>
      <c r="Q17" s="36">
        <v>1787</v>
      </c>
      <c r="R17" s="18"/>
      <c r="S17" s="36">
        <v>4273</v>
      </c>
      <c r="T17" s="18"/>
      <c r="U17" s="36">
        <v>5884</v>
      </c>
      <c r="V17" s="18"/>
      <c r="W17" s="36">
        <v>1781</v>
      </c>
      <c r="X17" s="18"/>
      <c r="Y17" s="36">
        <v>1671</v>
      </c>
      <c r="Z17" s="18"/>
      <c r="AA17" s="36">
        <v>1866</v>
      </c>
    </row>
    <row r="18" spans="2:27" ht="12.75" customHeight="1">
      <c r="B18" s="33" t="s">
        <v>114</v>
      </c>
      <c r="C18" s="33"/>
      <c r="D18" s="33"/>
      <c r="E18" s="36">
        <v>12124</v>
      </c>
      <c r="F18" s="16"/>
      <c r="G18" s="36">
        <v>13136</v>
      </c>
      <c r="H18" s="16"/>
      <c r="I18" s="36">
        <v>14023</v>
      </c>
      <c r="J18" s="16"/>
      <c r="K18" s="36">
        <v>15097</v>
      </c>
      <c r="L18" s="16"/>
      <c r="M18" s="36">
        <v>16051</v>
      </c>
      <c r="N18" s="16"/>
      <c r="O18" s="36">
        <v>17313</v>
      </c>
      <c r="P18" s="16"/>
      <c r="Q18" s="36">
        <v>19057</v>
      </c>
      <c r="R18" s="16"/>
      <c r="S18" s="36">
        <v>20370</v>
      </c>
      <c r="T18" s="16"/>
      <c r="U18" s="36">
        <v>21293</v>
      </c>
      <c r="V18" s="16"/>
      <c r="W18" s="36">
        <v>20451</v>
      </c>
      <c r="X18" s="16"/>
      <c r="Y18" s="36">
        <v>20385</v>
      </c>
      <c r="Z18" s="16"/>
      <c r="AA18" s="36">
        <v>20408</v>
      </c>
    </row>
    <row r="19" spans="2:27" ht="13.5" customHeight="1">
      <c r="B19" s="24" t="s">
        <v>116</v>
      </c>
      <c r="C19" s="33"/>
      <c r="D19" s="26"/>
      <c r="E19" s="57">
        <f>SUM(E20:E21)</f>
        <v>10330</v>
      </c>
      <c r="F19" s="16"/>
      <c r="G19" s="57">
        <f>SUM(G20:G21)</f>
        <v>10825</v>
      </c>
      <c r="H19" s="16"/>
      <c r="I19" s="57">
        <f>SUM(I20:I21)</f>
        <v>11421</v>
      </c>
      <c r="J19" s="16"/>
      <c r="K19" s="57">
        <f>SUM(K20:K21)</f>
        <v>12484</v>
      </c>
      <c r="L19" s="16"/>
      <c r="M19" s="57">
        <f>SUM(M20:M21)</f>
        <v>13706</v>
      </c>
      <c r="N19" s="16"/>
      <c r="O19" s="57">
        <f>SUM(O20:O21)</f>
        <v>14427</v>
      </c>
      <c r="P19" s="16"/>
      <c r="Q19" s="57">
        <f>SUM(Q20:Q21)</f>
        <v>15323</v>
      </c>
      <c r="R19" s="16"/>
      <c r="S19" s="57">
        <f>SUM(S20:S21)</f>
        <v>16335</v>
      </c>
      <c r="T19" s="16"/>
      <c r="U19" s="57">
        <f>SUM(U20:U21)</f>
        <v>18285</v>
      </c>
      <c r="V19" s="16"/>
      <c r="W19" s="57">
        <f>SUM(W20:W21)</f>
        <v>21227</v>
      </c>
      <c r="X19" s="16"/>
      <c r="Y19" s="57">
        <f>SUM(Y20:Y21)</f>
        <v>20859</v>
      </c>
      <c r="Z19" s="16"/>
      <c r="AA19" s="57">
        <f>SUM(AA20:AA21)</f>
        <v>20662</v>
      </c>
    </row>
    <row r="20" spans="2:27" ht="12.75" customHeight="1">
      <c r="B20" s="33" t="s">
        <v>113</v>
      </c>
      <c r="C20" s="33"/>
      <c r="D20" s="33"/>
      <c r="E20" s="36">
        <v>1246</v>
      </c>
      <c r="F20" s="18"/>
      <c r="G20" s="36">
        <v>1187</v>
      </c>
      <c r="H20" s="18"/>
      <c r="I20" s="36">
        <v>1152</v>
      </c>
      <c r="J20" s="18"/>
      <c r="K20" s="36">
        <v>1386</v>
      </c>
      <c r="L20" s="18"/>
      <c r="M20" s="36">
        <v>1386</v>
      </c>
      <c r="N20" s="18"/>
      <c r="O20" s="36">
        <v>1538</v>
      </c>
      <c r="P20" s="18"/>
      <c r="Q20" s="36">
        <v>1792</v>
      </c>
      <c r="R20" s="18"/>
      <c r="S20" s="36">
        <v>1962</v>
      </c>
      <c r="T20" s="18"/>
      <c r="U20" s="36">
        <v>2041</v>
      </c>
      <c r="V20" s="18"/>
      <c r="W20" s="36">
        <v>2201</v>
      </c>
      <c r="X20" s="18"/>
      <c r="Y20" s="36">
        <v>2272</v>
      </c>
      <c r="Z20" s="18"/>
      <c r="AA20" s="36">
        <v>2581</v>
      </c>
    </row>
    <row r="21" spans="2:27" ht="12.75" customHeight="1">
      <c r="B21" s="33" t="s">
        <v>114</v>
      </c>
      <c r="C21" s="33"/>
      <c r="D21" s="33"/>
      <c r="E21" s="36">
        <f>SUM(E22:E23)</f>
        <v>9084</v>
      </c>
      <c r="F21" s="16"/>
      <c r="G21" s="36">
        <f>SUM(G22:G23)</f>
        <v>9638</v>
      </c>
      <c r="H21" s="16"/>
      <c r="I21" s="36">
        <f>SUM(I22:I23)</f>
        <v>10269</v>
      </c>
      <c r="J21" s="16"/>
      <c r="K21" s="36">
        <f>SUM(K22:K23)</f>
        <v>11098</v>
      </c>
      <c r="L21" s="16"/>
      <c r="M21" s="36">
        <f>SUM(M22:M23)</f>
        <v>12320</v>
      </c>
      <c r="N21" s="16"/>
      <c r="O21" s="36">
        <f>SUM(O22:O23)</f>
        <v>12889</v>
      </c>
      <c r="P21" s="16"/>
      <c r="Q21" s="36">
        <f>SUM(Q22:Q23)</f>
        <v>13531</v>
      </c>
      <c r="R21" s="16"/>
      <c r="S21" s="36">
        <f>SUM(S22:S23)</f>
        <v>14373</v>
      </c>
      <c r="T21" s="16"/>
      <c r="U21" s="36">
        <f>SUM(U22:U23)</f>
        <v>16244</v>
      </c>
      <c r="V21" s="16"/>
      <c r="W21" s="36">
        <f>SUM(W22:W23)</f>
        <v>19026</v>
      </c>
      <c r="X21" s="16"/>
      <c r="Y21" s="36">
        <f>SUM(Y22:Y23)</f>
        <v>18587</v>
      </c>
      <c r="Z21" s="16"/>
      <c r="AA21" s="36">
        <f>SUM(AA22:AA23)</f>
        <v>18081</v>
      </c>
    </row>
    <row r="22" spans="2:28" s="4" customFormat="1" ht="11.25" customHeight="1">
      <c r="B22" s="79" t="s">
        <v>117</v>
      </c>
      <c r="C22" s="80"/>
      <c r="D22" s="81"/>
      <c r="E22" s="60">
        <v>6985</v>
      </c>
      <c r="F22" s="48"/>
      <c r="G22" s="60">
        <v>7263</v>
      </c>
      <c r="H22" s="48"/>
      <c r="I22" s="60">
        <v>7482</v>
      </c>
      <c r="J22" s="48"/>
      <c r="K22" s="60">
        <v>8011</v>
      </c>
      <c r="L22" s="48"/>
      <c r="M22" s="69">
        <v>8960</v>
      </c>
      <c r="N22" s="48"/>
      <c r="O22" s="69">
        <v>9306</v>
      </c>
      <c r="P22" s="48"/>
      <c r="Q22" s="69">
        <v>9772</v>
      </c>
      <c r="R22" s="48"/>
      <c r="S22" s="69">
        <v>10280</v>
      </c>
      <c r="T22" s="48"/>
      <c r="U22" s="69">
        <v>10624</v>
      </c>
      <c r="V22" s="48"/>
      <c r="W22" s="69">
        <v>10434</v>
      </c>
      <c r="X22" s="48"/>
      <c r="Y22" s="69">
        <v>10461</v>
      </c>
      <c r="Z22" s="48"/>
      <c r="AA22" s="69">
        <v>10564</v>
      </c>
      <c r="AB22" s="45"/>
    </row>
    <row r="23" spans="2:28" s="4" customFormat="1" ht="11.25" customHeight="1">
      <c r="B23" s="82" t="s">
        <v>118</v>
      </c>
      <c r="C23" s="80"/>
      <c r="D23" s="83"/>
      <c r="E23" s="84">
        <v>2099</v>
      </c>
      <c r="F23" s="75"/>
      <c r="G23" s="84">
        <v>2375</v>
      </c>
      <c r="H23" s="75"/>
      <c r="I23" s="84">
        <v>2787</v>
      </c>
      <c r="J23" s="75"/>
      <c r="K23" s="84">
        <v>3087</v>
      </c>
      <c r="L23" s="75"/>
      <c r="M23" s="95">
        <v>3360</v>
      </c>
      <c r="N23" s="75"/>
      <c r="O23" s="95">
        <v>3583</v>
      </c>
      <c r="P23" s="75"/>
      <c r="Q23" s="95">
        <v>3759</v>
      </c>
      <c r="R23" s="75"/>
      <c r="S23" s="95">
        <v>4093</v>
      </c>
      <c r="T23" s="75"/>
      <c r="U23" s="95">
        <v>5620</v>
      </c>
      <c r="V23" s="75"/>
      <c r="W23" s="95">
        <v>8592</v>
      </c>
      <c r="X23" s="75"/>
      <c r="Y23" s="95">
        <v>8126</v>
      </c>
      <c r="Z23" s="75"/>
      <c r="AA23" s="95">
        <v>7517</v>
      </c>
      <c r="AB23" s="2"/>
    </row>
    <row r="24" spans="2:27" ht="13.5" customHeight="1">
      <c r="B24" s="207" t="s">
        <v>119</v>
      </c>
      <c r="C24" s="207"/>
      <c r="D24" s="206"/>
      <c r="E24" s="208">
        <f>SUM(E25:E29)</f>
        <v>9997</v>
      </c>
      <c r="F24" s="209"/>
      <c r="G24" s="208">
        <f>SUM(G25:G29)</f>
        <v>11016</v>
      </c>
      <c r="H24" s="209"/>
      <c r="I24" s="208">
        <f>SUM(I25:I29)</f>
        <v>12029</v>
      </c>
      <c r="J24" s="209"/>
      <c r="K24" s="208">
        <f>SUM(K25:K29)</f>
        <v>12466</v>
      </c>
      <c r="L24" s="209"/>
      <c r="M24" s="208">
        <f>SUM(M25:M29)</f>
        <v>13616</v>
      </c>
      <c r="N24" s="209"/>
      <c r="O24" s="208">
        <f>SUM(O25:O29)</f>
        <v>14797</v>
      </c>
      <c r="P24" s="209"/>
      <c r="Q24" s="208">
        <f>SUM(Q25:Q29)</f>
        <v>15582</v>
      </c>
      <c r="R24" s="209"/>
      <c r="S24" s="208">
        <f>SUM(S25:S29)</f>
        <v>16852</v>
      </c>
      <c r="T24" s="209"/>
      <c r="U24" s="208">
        <f>SUM(U25:U29)</f>
        <v>18996</v>
      </c>
      <c r="V24" s="209"/>
      <c r="W24" s="208">
        <f>SUM(W25:W29)</f>
        <v>20686</v>
      </c>
      <c r="X24" s="209"/>
      <c r="Y24" s="208">
        <f>SUM(Y25:Y29)</f>
        <v>20992</v>
      </c>
      <c r="Z24" s="209"/>
      <c r="AA24" s="208">
        <f>SUM(AA25:AA29)</f>
        <v>21597</v>
      </c>
    </row>
    <row r="25" spans="2:27" ht="12.75" customHeight="1">
      <c r="B25" s="33" t="s">
        <v>112</v>
      </c>
      <c r="C25" s="29"/>
      <c r="D25" s="29"/>
      <c r="E25" s="85">
        <v>3841</v>
      </c>
      <c r="F25" s="14"/>
      <c r="G25" s="85">
        <v>4562</v>
      </c>
      <c r="H25" s="14"/>
      <c r="I25" s="85">
        <v>5011</v>
      </c>
      <c r="J25" s="14"/>
      <c r="K25" s="85">
        <v>5058</v>
      </c>
      <c r="L25" s="14"/>
      <c r="M25" s="85">
        <v>5599</v>
      </c>
      <c r="N25" s="14"/>
      <c r="O25" s="85">
        <v>6097</v>
      </c>
      <c r="P25" s="14"/>
      <c r="Q25" s="85">
        <v>6264</v>
      </c>
      <c r="R25" s="14"/>
      <c r="S25" s="85">
        <v>6459</v>
      </c>
      <c r="T25" s="14"/>
      <c r="U25" s="85">
        <v>7792</v>
      </c>
      <c r="V25" s="14"/>
      <c r="W25" s="85">
        <v>9123</v>
      </c>
      <c r="X25" s="14"/>
      <c r="Y25" s="85">
        <v>8782</v>
      </c>
      <c r="Z25" s="14"/>
      <c r="AA25" s="85">
        <v>8883</v>
      </c>
    </row>
    <row r="26" spans="2:27" ht="12.75" customHeight="1">
      <c r="B26" s="33" t="s">
        <v>113</v>
      </c>
      <c r="C26" s="33"/>
      <c r="D26" s="33"/>
      <c r="E26" s="36">
        <v>572</v>
      </c>
      <c r="F26" s="16"/>
      <c r="G26" s="36">
        <v>619</v>
      </c>
      <c r="H26" s="16"/>
      <c r="I26" s="36">
        <v>704</v>
      </c>
      <c r="J26" s="16"/>
      <c r="K26" s="36">
        <v>715</v>
      </c>
      <c r="L26" s="16"/>
      <c r="M26" s="36">
        <v>785</v>
      </c>
      <c r="N26" s="16"/>
      <c r="O26" s="36">
        <v>914</v>
      </c>
      <c r="P26" s="16"/>
      <c r="Q26" s="36">
        <v>1056</v>
      </c>
      <c r="R26" s="16"/>
      <c r="S26" s="36">
        <v>1336</v>
      </c>
      <c r="T26" s="16"/>
      <c r="U26" s="36">
        <v>1532</v>
      </c>
      <c r="V26" s="16"/>
      <c r="W26" s="36">
        <v>1287</v>
      </c>
      <c r="X26" s="16"/>
      <c r="Y26" s="36">
        <v>1245</v>
      </c>
      <c r="Z26" s="16"/>
      <c r="AA26" s="36">
        <v>1262</v>
      </c>
    </row>
    <row r="27" spans="2:27" ht="12.75" customHeight="1">
      <c r="B27" s="29" t="s">
        <v>114</v>
      </c>
      <c r="C27" s="29"/>
      <c r="D27" s="29"/>
      <c r="E27" s="28">
        <v>5301</v>
      </c>
      <c r="F27" s="7"/>
      <c r="G27" s="28">
        <v>5532</v>
      </c>
      <c r="H27" s="7"/>
      <c r="I27" s="28">
        <v>5991</v>
      </c>
      <c r="J27" s="7"/>
      <c r="K27" s="28">
        <v>6361</v>
      </c>
      <c r="L27" s="7"/>
      <c r="M27" s="28">
        <v>6867</v>
      </c>
      <c r="N27" s="7"/>
      <c r="O27" s="28">
        <v>7389</v>
      </c>
      <c r="P27" s="7"/>
      <c r="Q27" s="28">
        <v>7864</v>
      </c>
      <c r="R27" s="7"/>
      <c r="S27" s="28">
        <v>8652</v>
      </c>
      <c r="T27" s="7"/>
      <c r="U27" s="28">
        <v>9259</v>
      </c>
      <c r="V27" s="7"/>
      <c r="W27" s="28">
        <v>9851</v>
      </c>
      <c r="X27" s="7"/>
      <c r="Y27" s="28">
        <v>10533</v>
      </c>
      <c r="Z27" s="7"/>
      <c r="AA27" s="28">
        <v>11005</v>
      </c>
    </row>
    <row r="28" spans="2:27" ht="12.75" customHeight="1">
      <c r="B28" s="29" t="s">
        <v>120</v>
      </c>
      <c r="C28" s="29"/>
      <c r="D28" s="29"/>
      <c r="E28" s="28">
        <v>266</v>
      </c>
      <c r="F28" s="7"/>
      <c r="G28" s="28">
        <v>283</v>
      </c>
      <c r="H28" s="7"/>
      <c r="I28" s="28">
        <v>302</v>
      </c>
      <c r="J28" s="7"/>
      <c r="K28" s="28">
        <v>309</v>
      </c>
      <c r="L28" s="7"/>
      <c r="M28" s="28">
        <v>340</v>
      </c>
      <c r="N28" s="7"/>
      <c r="O28" s="28">
        <v>371</v>
      </c>
      <c r="P28" s="7"/>
      <c r="Q28" s="28">
        <v>374</v>
      </c>
      <c r="R28" s="7"/>
      <c r="S28" s="28">
        <v>379</v>
      </c>
      <c r="T28" s="7"/>
      <c r="U28" s="28">
        <v>386</v>
      </c>
      <c r="V28" s="7"/>
      <c r="W28" s="28">
        <v>395</v>
      </c>
      <c r="X28" s="7"/>
      <c r="Y28" s="28">
        <v>397</v>
      </c>
      <c r="Z28" s="7"/>
      <c r="AA28" s="28">
        <v>411</v>
      </c>
    </row>
    <row r="29" spans="2:27" ht="12.75" customHeight="1">
      <c r="B29" s="24" t="s">
        <v>121</v>
      </c>
      <c r="C29" s="86"/>
      <c r="D29" s="87"/>
      <c r="E29" s="38">
        <v>17</v>
      </c>
      <c r="F29" s="18"/>
      <c r="G29" s="38">
        <v>20</v>
      </c>
      <c r="H29" s="18"/>
      <c r="I29" s="38">
        <v>21</v>
      </c>
      <c r="J29" s="18"/>
      <c r="K29" s="38">
        <v>23</v>
      </c>
      <c r="L29" s="18"/>
      <c r="M29" s="38">
        <v>25</v>
      </c>
      <c r="N29" s="18"/>
      <c r="O29" s="38">
        <v>26</v>
      </c>
      <c r="P29" s="18"/>
      <c r="Q29" s="38">
        <v>24</v>
      </c>
      <c r="R29" s="18"/>
      <c r="S29" s="38">
        <v>26</v>
      </c>
      <c r="T29" s="18"/>
      <c r="U29" s="38">
        <v>27</v>
      </c>
      <c r="V29" s="18"/>
      <c r="W29" s="38">
        <v>30</v>
      </c>
      <c r="X29" s="18"/>
      <c r="Y29" s="38">
        <v>35</v>
      </c>
      <c r="Z29" s="18"/>
      <c r="AA29" s="38">
        <v>36</v>
      </c>
    </row>
    <row r="30" spans="2:27" ht="13.5" customHeight="1">
      <c r="B30" s="204" t="s">
        <v>122</v>
      </c>
      <c r="C30" s="204"/>
      <c r="D30" s="203"/>
      <c r="E30" s="211">
        <f>E31+E34</f>
        <v>90534</v>
      </c>
      <c r="F30" s="212"/>
      <c r="G30" s="200">
        <f>G31+G34</f>
        <v>98654</v>
      </c>
      <c r="H30" s="151"/>
      <c r="I30" s="200">
        <f>I31+I34</f>
        <v>105198</v>
      </c>
      <c r="J30" s="151"/>
      <c r="K30" s="200">
        <f>K31+K34</f>
        <v>112468</v>
      </c>
      <c r="L30" s="151"/>
      <c r="M30" s="200">
        <f>M31+M34</f>
        <v>120176</v>
      </c>
      <c r="N30" s="151"/>
      <c r="O30" s="200">
        <f>O31+O34</f>
        <v>128785</v>
      </c>
      <c r="P30" s="151"/>
      <c r="Q30" s="200">
        <f>Q31+Q34</f>
        <v>139943</v>
      </c>
      <c r="R30" s="151"/>
      <c r="S30" s="200">
        <f>S31+S34</f>
        <v>152518</v>
      </c>
      <c r="T30" s="151"/>
      <c r="U30" s="200">
        <f>U31+U34</f>
        <v>162285</v>
      </c>
      <c r="V30" s="151"/>
      <c r="W30" s="200">
        <f>W31+W34</f>
        <v>156574</v>
      </c>
      <c r="X30" s="151"/>
      <c r="Y30" s="200">
        <f>Y31+Y34</f>
        <v>156109</v>
      </c>
      <c r="Z30" s="151"/>
      <c r="AA30" s="200">
        <f>AA31+AA34</f>
        <v>156429</v>
      </c>
    </row>
    <row r="31" spans="2:28" ht="13.5" customHeight="1">
      <c r="B31" s="205" t="s">
        <v>110</v>
      </c>
      <c r="C31" s="205"/>
      <c r="D31" s="206"/>
      <c r="E31" s="143">
        <v>80537</v>
      </c>
      <c r="F31" s="201"/>
      <c r="G31" s="143">
        <v>87638</v>
      </c>
      <c r="H31" s="201"/>
      <c r="I31" s="143">
        <v>93169</v>
      </c>
      <c r="J31" s="201"/>
      <c r="K31" s="143">
        <v>100002</v>
      </c>
      <c r="L31" s="201"/>
      <c r="M31" s="143">
        <v>106560</v>
      </c>
      <c r="N31" s="201"/>
      <c r="O31" s="143">
        <v>113988</v>
      </c>
      <c r="P31" s="201"/>
      <c r="Q31" s="143">
        <v>124361</v>
      </c>
      <c r="R31" s="201"/>
      <c r="S31" s="143">
        <v>135666</v>
      </c>
      <c r="T31" s="201"/>
      <c r="U31" s="143">
        <v>143289</v>
      </c>
      <c r="V31" s="201"/>
      <c r="W31" s="143">
        <v>135888</v>
      </c>
      <c r="X31" s="201"/>
      <c r="Y31" s="143">
        <v>135117</v>
      </c>
      <c r="Z31" s="201"/>
      <c r="AA31" s="143">
        <v>134832</v>
      </c>
      <c r="AB31" s="22"/>
    </row>
    <row r="32" spans="2:27" ht="12.75" customHeight="1">
      <c r="B32" s="33" t="s">
        <v>123</v>
      </c>
      <c r="C32" s="33"/>
      <c r="D32" s="77"/>
      <c r="E32" s="36">
        <f>E31-E33</f>
        <v>80302</v>
      </c>
      <c r="F32" s="16"/>
      <c r="G32" s="36">
        <f>G31-G33</f>
        <v>87339</v>
      </c>
      <c r="H32" s="16"/>
      <c r="I32" s="36">
        <f>I31-I33</f>
        <v>92879</v>
      </c>
      <c r="J32" s="16"/>
      <c r="K32" s="36">
        <f>K31-K33</f>
        <v>99714</v>
      </c>
      <c r="L32" s="16"/>
      <c r="M32" s="36">
        <f>M31-M33</f>
        <v>106230</v>
      </c>
      <c r="N32" s="16"/>
      <c r="O32" s="36">
        <f>O31-O33</f>
        <v>113635</v>
      </c>
      <c r="P32" s="16"/>
      <c r="Q32" s="36">
        <f>Q31-Q33</f>
        <v>123959</v>
      </c>
      <c r="R32" s="16"/>
      <c r="S32" s="36">
        <f>S31-S33</f>
        <v>135162</v>
      </c>
      <c r="T32" s="16"/>
      <c r="U32" s="36">
        <f>U31-U33</f>
        <v>142769</v>
      </c>
      <c r="V32" s="16"/>
      <c r="W32" s="36">
        <f>W31-W33</f>
        <v>135477</v>
      </c>
      <c r="X32" s="16"/>
      <c r="Y32" s="36">
        <f>Y31-Y33</f>
        <v>134665</v>
      </c>
      <c r="Z32" s="16"/>
      <c r="AA32" s="36">
        <f>AA31-AA33</f>
        <v>134387</v>
      </c>
    </row>
    <row r="33" spans="2:28" ht="12.75" customHeight="1">
      <c r="B33" s="24" t="s">
        <v>124</v>
      </c>
      <c r="C33" s="24"/>
      <c r="D33" s="26"/>
      <c r="E33" s="27">
        <v>235</v>
      </c>
      <c r="F33" s="16"/>
      <c r="G33" s="27">
        <v>299</v>
      </c>
      <c r="H33" s="16"/>
      <c r="I33" s="27">
        <v>290</v>
      </c>
      <c r="J33" s="16"/>
      <c r="K33" s="27">
        <v>288</v>
      </c>
      <c r="L33" s="16"/>
      <c r="M33" s="27">
        <v>330</v>
      </c>
      <c r="N33" s="16"/>
      <c r="O33" s="27">
        <v>353</v>
      </c>
      <c r="P33" s="16"/>
      <c r="Q33" s="27">
        <v>402</v>
      </c>
      <c r="R33" s="16"/>
      <c r="S33" s="27">
        <v>504</v>
      </c>
      <c r="T33" s="16"/>
      <c r="U33" s="27">
        <v>520</v>
      </c>
      <c r="V33" s="16"/>
      <c r="W33" s="27">
        <v>411</v>
      </c>
      <c r="X33" s="16"/>
      <c r="Y33" s="27">
        <v>452</v>
      </c>
      <c r="Z33" s="16"/>
      <c r="AA33" s="27">
        <v>445</v>
      </c>
      <c r="AB33" s="3"/>
    </row>
    <row r="34" spans="2:28" ht="13.5" customHeight="1">
      <c r="B34" s="205" t="s">
        <v>119</v>
      </c>
      <c r="C34" s="205"/>
      <c r="D34" s="210"/>
      <c r="E34" s="143">
        <f>E35</f>
        <v>9997</v>
      </c>
      <c r="F34" s="201"/>
      <c r="G34" s="143">
        <f>G35</f>
        <v>11016</v>
      </c>
      <c r="H34" s="201"/>
      <c r="I34" s="143">
        <f>I35</f>
        <v>12029</v>
      </c>
      <c r="J34" s="201"/>
      <c r="K34" s="143">
        <f>K35</f>
        <v>12466</v>
      </c>
      <c r="L34" s="201"/>
      <c r="M34" s="143">
        <f>M35</f>
        <v>13616</v>
      </c>
      <c r="N34" s="201"/>
      <c r="O34" s="143">
        <f>O35</f>
        <v>14797</v>
      </c>
      <c r="P34" s="201"/>
      <c r="Q34" s="143">
        <f>Q35</f>
        <v>15582</v>
      </c>
      <c r="R34" s="201"/>
      <c r="S34" s="143">
        <f>S35</f>
        <v>16852</v>
      </c>
      <c r="T34" s="201"/>
      <c r="U34" s="143">
        <f>U35</f>
        <v>18996</v>
      </c>
      <c r="V34" s="201"/>
      <c r="W34" s="143">
        <f>W35</f>
        <v>20686</v>
      </c>
      <c r="X34" s="201"/>
      <c r="Y34" s="143">
        <f>Y35</f>
        <v>20992</v>
      </c>
      <c r="Z34" s="201"/>
      <c r="AA34" s="143">
        <f>AA35</f>
        <v>21597</v>
      </c>
      <c r="AB34" s="3"/>
    </row>
    <row r="35" spans="2:256" s="5" customFormat="1" ht="12.75" customHeight="1">
      <c r="B35" s="88" t="s">
        <v>123</v>
      </c>
      <c r="C35" s="86"/>
      <c r="D35" s="86"/>
      <c r="E35" s="38">
        <v>9997</v>
      </c>
      <c r="F35" s="17"/>
      <c r="G35" s="38">
        <v>11016</v>
      </c>
      <c r="H35" s="17"/>
      <c r="I35" s="38">
        <v>12029</v>
      </c>
      <c r="J35" s="17"/>
      <c r="K35" s="38">
        <v>12466</v>
      </c>
      <c r="L35" s="17"/>
      <c r="M35" s="38">
        <v>13616</v>
      </c>
      <c r="N35" s="17"/>
      <c r="O35" s="38">
        <v>14797</v>
      </c>
      <c r="P35" s="17"/>
      <c r="Q35" s="38">
        <v>15582</v>
      </c>
      <c r="R35" s="17"/>
      <c r="S35" s="38">
        <v>16852</v>
      </c>
      <c r="T35" s="17"/>
      <c r="U35" s="38">
        <v>18996</v>
      </c>
      <c r="V35" s="17"/>
      <c r="W35" s="38">
        <v>20686</v>
      </c>
      <c r="X35" s="17"/>
      <c r="Y35" s="38">
        <v>20992</v>
      </c>
      <c r="Z35" s="17"/>
      <c r="AA35" s="38">
        <v>21597</v>
      </c>
      <c r="AB35" s="2"/>
      <c r="AJ35" s="76"/>
      <c r="AT35" s="76"/>
      <c r="BD35" s="76"/>
      <c r="BN35" s="76"/>
      <c r="BX35" s="76"/>
      <c r="CH35" s="76"/>
      <c r="CR35" s="76"/>
      <c r="DB35" s="76"/>
      <c r="DL35" s="76"/>
      <c r="DV35" s="76"/>
      <c r="EF35" s="76"/>
      <c r="EP35" s="76"/>
      <c r="EZ35" s="76"/>
      <c r="FJ35" s="76"/>
      <c r="FT35" s="76"/>
      <c r="GD35" s="76"/>
      <c r="GN35" s="76"/>
      <c r="GX35" s="76"/>
      <c r="HH35" s="76"/>
      <c r="HR35" s="76"/>
      <c r="IB35" s="76"/>
      <c r="IL35" s="76"/>
      <c r="IV35" s="76"/>
    </row>
    <row r="36" spans="2:256" s="5" customFormat="1" ht="11.25">
      <c r="B36" s="76"/>
      <c r="E36" s="18"/>
      <c r="F36" s="18"/>
      <c r="G36" s="18"/>
      <c r="H36" s="18"/>
      <c r="I36" s="18"/>
      <c r="J36" s="18"/>
      <c r="K36" s="18"/>
      <c r="L36" s="18"/>
      <c r="M36" s="18"/>
      <c r="N36" s="18"/>
      <c r="O36" s="18"/>
      <c r="P36" s="18"/>
      <c r="Q36" s="18"/>
      <c r="R36" s="18"/>
      <c r="S36" s="18"/>
      <c r="T36" s="18"/>
      <c r="U36" s="18"/>
      <c r="V36" s="18"/>
      <c r="W36" s="18"/>
      <c r="X36" s="18"/>
      <c r="Y36" s="18"/>
      <c r="Z36" s="18"/>
      <c r="AA36" s="18"/>
      <c r="AB36" s="2"/>
      <c r="AJ36" s="76"/>
      <c r="AT36" s="76"/>
      <c r="BD36" s="76"/>
      <c r="BN36" s="76"/>
      <c r="BX36" s="76"/>
      <c r="CH36" s="76"/>
      <c r="CR36" s="76"/>
      <c r="DB36" s="76"/>
      <c r="DL36" s="76"/>
      <c r="DV36" s="76"/>
      <c r="EF36" s="76"/>
      <c r="EP36" s="76"/>
      <c r="EZ36" s="76"/>
      <c r="FJ36" s="76"/>
      <c r="FT36" s="76"/>
      <c r="GD36" s="76"/>
      <c r="GN36" s="76"/>
      <c r="GX36" s="76"/>
      <c r="HH36" s="76"/>
      <c r="HR36" s="76"/>
      <c r="IB36" s="76"/>
      <c r="IL36" s="76"/>
      <c r="IV36" s="76"/>
    </row>
    <row r="37" spans="2:4" ht="12" customHeight="1">
      <c r="B37" s="41">
        <f>IF('Table 1'!$B$100="(P)","(P)  Estimación provisional","")</f>
      </c>
      <c r="C37" s="7"/>
      <c r="D37" s="7"/>
    </row>
    <row r="38" spans="2:4" ht="12" customHeight="1">
      <c r="B38" s="238" t="s">
        <v>63</v>
      </c>
      <c r="C38" s="239" t="s">
        <v>64</v>
      </c>
      <c r="D38" s="7"/>
    </row>
    <row r="39" spans="2:3" ht="12" customHeight="1">
      <c r="B39" s="238" t="s">
        <v>65</v>
      </c>
      <c r="C39" s="239" t="s">
        <v>66</v>
      </c>
    </row>
    <row r="40" ht="12" customHeight="1"/>
    <row r="41" ht="0" customHeight="1" hidden="1"/>
    <row r="42" ht="0" customHeight="1" hidden="1"/>
    <row r="43" ht="0" customHeight="1" hidden="1"/>
    <row r="44" ht="0" customHeight="1" hidden="1"/>
    <row r="45" ht="0" customHeight="1" hidden="1"/>
    <row r="46" ht="0" customHeight="1" hidden="1"/>
    <row r="47" ht="0" customHeight="1" hidden="1"/>
    <row r="48" ht="0" customHeight="1" hidden="1"/>
    <row r="49" ht="0" customHeight="1" hidden="1"/>
    <row r="50" ht="0" customHeight="1" hidden="1"/>
    <row r="51" ht="0" customHeight="1" hidden="1"/>
    <row r="52" ht="0" customHeight="1" hidden="1"/>
    <row r="53" ht="0" customHeight="1" hidden="1"/>
    <row r="54" ht="0" customHeight="1" hidden="1"/>
    <row r="55" ht="0" customHeight="1" hidden="1"/>
    <row r="56" ht="0" customHeight="1" hidden="1"/>
    <row r="57" ht="0" customHeight="1" hidden="1"/>
    <row r="58" ht="0" customHeight="1" hidden="1"/>
    <row r="59" ht="0" customHeight="1" hidden="1"/>
    <row r="60" ht="0" customHeight="1" hidden="1"/>
    <row r="61" ht="0" customHeight="1" hidden="1"/>
    <row r="62" ht="0" customHeight="1" hidden="1"/>
    <row r="63" ht="0" customHeight="1" hidden="1"/>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sheetData>
  <sheetProtection/>
  <conditionalFormatting sqref="AB16">
    <cfRule type="cellIs" priority="27" dxfId="0" operator="notEqual" stopIfTrue="1">
      <formula>SUM(AB17:AB27)</formula>
    </cfRule>
  </conditionalFormatting>
  <conditionalFormatting sqref="AB39">
    <cfRule type="cellIs" priority="26" dxfId="0" operator="notEqual" stopIfTrue="1">
      <formula>AB40+AB44</formula>
    </cfRule>
  </conditionalFormatting>
  <conditionalFormatting sqref="AB40">
    <cfRule type="cellIs" priority="25" dxfId="0" operator="notEqual" stopIfTrue="1">
      <formula>AB41+AB42</formula>
    </cfRule>
  </conditionalFormatting>
  <conditionalFormatting sqref="AB44">
    <cfRule type="cellIs" priority="24" dxfId="0" operator="notEqual" stopIfTrue="1">
      <formula>SUM(AB45:AB48)</formula>
    </cfRule>
  </conditionalFormatting>
  <conditionalFormatting sqref="AB28">
    <cfRule type="cellIs" priority="23" dxfId="0" operator="notEqual" stopIfTrue="1">
      <formula>SUM(AB29:AB38)</formula>
    </cfRule>
  </conditionalFormatting>
  <conditionalFormatting sqref="AB55">
    <cfRule type="cellIs" priority="22" dxfId="0" operator="notEqual" stopIfTrue="1">
      <formula>AB9+AB39+AB49</formula>
    </cfRule>
  </conditionalFormatting>
  <conditionalFormatting sqref="AB9">
    <cfRule type="cellIs" priority="21" dxfId="0" operator="notEqual" stopIfTrue="1">
      <formula>AB10+AB28</formula>
    </cfRule>
  </conditionalFormatting>
  <conditionalFormatting sqref="AB16">
    <cfRule type="cellIs" priority="20" dxfId="0" operator="notEqual" stopIfTrue="1">
      <formula>SUM(AB17:AB27)</formula>
    </cfRule>
  </conditionalFormatting>
  <conditionalFormatting sqref="AB40">
    <cfRule type="cellIs" priority="19" dxfId="0" operator="notEqual" stopIfTrue="1">
      <formula>AB41+AB42</formula>
    </cfRule>
  </conditionalFormatting>
  <conditionalFormatting sqref="AB9">
    <cfRule type="cellIs" priority="18" dxfId="0" operator="notEqual" stopIfTrue="1">
      <formula>AB10+AB28</formula>
    </cfRule>
  </conditionalFormatting>
  <conditionalFormatting sqref="AB10">
    <cfRule type="cellIs" priority="17" dxfId="0" operator="notEqual" stopIfTrue="1">
      <formula>AB11+AB12+AB16</formula>
    </cfRule>
  </conditionalFormatting>
  <conditionalFormatting sqref="AB16">
    <cfRule type="cellIs" priority="16" dxfId="0" operator="notEqual" stopIfTrue="1">
      <formula>SUM(AB17:AB27)</formula>
    </cfRule>
  </conditionalFormatting>
  <conditionalFormatting sqref="AB39">
    <cfRule type="cellIs" priority="15" dxfId="0" operator="notEqual" stopIfTrue="1">
      <formula>AB40+AB44</formula>
    </cfRule>
  </conditionalFormatting>
  <conditionalFormatting sqref="AB40">
    <cfRule type="cellIs" priority="14" dxfId="0" operator="notEqual" stopIfTrue="1">
      <formula>AB41+AB42</formula>
    </cfRule>
  </conditionalFormatting>
  <conditionalFormatting sqref="AB44">
    <cfRule type="cellIs" priority="13" dxfId="0" operator="notEqual" stopIfTrue="1">
      <formula>SUM(AB45:AB48)</formula>
    </cfRule>
  </conditionalFormatting>
  <conditionalFormatting sqref="AB28">
    <cfRule type="cellIs" priority="12" dxfId="0" operator="notEqual" stopIfTrue="1">
      <formula>SUM(AB29:AB38)</formula>
    </cfRule>
  </conditionalFormatting>
  <conditionalFormatting sqref="AB55:AB56">
    <cfRule type="cellIs" priority="11" dxfId="0" operator="notEqual" stopIfTrue="1">
      <formula>AB9+AB39+AB49</formula>
    </cfRule>
  </conditionalFormatting>
  <conditionalFormatting sqref="AB64 AB66 AB68">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9">
    <cfRule type="cellIs" priority="8" dxfId="0" operator="notEqual" stopIfTrue="1">
      <formula>AB40+AB44</formula>
    </cfRule>
  </conditionalFormatting>
  <conditionalFormatting sqref="AB40">
    <cfRule type="cellIs" priority="7" dxfId="0" operator="notEqual" stopIfTrue="1">
      <formula>AB41+AB42</formula>
    </cfRule>
  </conditionalFormatting>
  <conditionalFormatting sqref="AB44">
    <cfRule type="cellIs" priority="6" dxfId="0" operator="notEqual" stopIfTrue="1">
      <formula>SUM(AB45:AB48)</formula>
    </cfRule>
  </conditionalFormatting>
  <conditionalFormatting sqref="AB49">
    <cfRule type="cellIs" priority="5" dxfId="0" operator="notEqual" stopIfTrue="1">
      <formula>SUM(AB50:AB54)</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SUM(AB29:AB38)</formula>
    </cfRule>
  </conditionalFormatting>
  <conditionalFormatting sqref="AB55:AB56">
    <cfRule type="cellIs" priority="2" dxfId="0" operator="notEqual" stopIfTrue="1">
      <formula>AB9+AB39+AB49</formula>
    </cfRule>
  </conditionalFormatting>
  <conditionalFormatting sqref="AB16">
    <cfRule type="cellIs" priority="1" dxfId="0" operator="notEqual" stopIfTrue="1">
      <formula>SUM(AB17:AB27)</formula>
    </cfRule>
  </conditionalFormatting>
  <printOptions/>
  <pageMargins left="0.27" right="0.75" top="1" bottom="1" header="0" footer="0"/>
  <pageSetup fitToHeight="1" fitToWidth="1" horizontalDpi="300" verticalDpi="300" orientation="landscape" paperSize="9" r:id="rId1"/>
  <headerFooter alignWithMargins="0">
    <oddFooter>&amp;RINE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B46"/>
  <sheetViews>
    <sheetView showGridLines="0" showRowColHeaders="0" showZeros="0" zoomScale="85" zoomScaleNormal="85" zoomScalePageLayoutView="0" workbookViewId="0" topLeftCell="A1">
      <pane xSplit="3" ySplit="7" topLeftCell="H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0" customHeight="1" zeroHeight="1"/>
  <cols>
    <col min="1" max="1" width="3.140625" style="2" customWidth="1"/>
    <col min="2" max="2" width="5.00390625" style="2" customWidth="1"/>
    <col min="3" max="3" width="71.00390625" style="2" customWidth="1"/>
    <col min="4" max="4" width="0.5625" style="2" customWidth="1"/>
    <col min="5" max="5" width="8.28125" style="2" customWidth="1"/>
    <col min="6" max="6" width="0.5625" style="2" customWidth="1"/>
    <col min="7" max="7" width="8.28125" style="2" customWidth="1"/>
    <col min="8" max="8" width="0.5625" style="2" customWidth="1"/>
    <col min="9" max="9" width="8.28125" style="2" customWidth="1"/>
    <col min="10" max="10" width="0.5625" style="2" customWidth="1"/>
    <col min="11" max="11" width="8.28125" style="2" customWidth="1"/>
    <col min="12" max="12" width="0.5625" style="2" customWidth="1"/>
    <col min="13" max="13" width="8.28125" style="2" customWidth="1"/>
    <col min="14" max="14" width="0.5625" style="2" customWidth="1"/>
    <col min="15" max="15" width="8.28125" style="2" customWidth="1"/>
    <col min="16" max="16" width="0.5625" style="20" customWidth="1"/>
    <col min="17" max="17" width="8.28125" style="2" customWidth="1"/>
    <col min="18" max="18" width="0.5625" style="20" customWidth="1"/>
    <col min="19" max="19" width="8.28125" style="2" customWidth="1"/>
    <col min="20" max="20" width="0.5625" style="20" customWidth="1"/>
    <col min="21" max="21" width="8.28125" style="2" customWidth="1"/>
    <col min="22" max="22" width="0.5625" style="20" customWidth="1"/>
    <col min="23" max="23" width="8.28125" style="2" customWidth="1"/>
    <col min="24" max="24" width="0.5625" style="20" customWidth="1"/>
    <col min="25" max="25" width="8.28125" style="2" customWidth="1"/>
    <col min="26" max="26" width="0.5625" style="20" customWidth="1"/>
    <col min="27" max="27" width="8.28125" style="2" customWidth="1"/>
    <col min="28" max="28" width="2.57421875" style="2" customWidth="1"/>
    <col min="29" max="16384" width="0" style="2" hidden="1" customWidth="1"/>
  </cols>
  <sheetData>
    <row r="1" ht="12" customHeight="1"/>
    <row r="2" s="20" customFormat="1" ht="22.5">
      <c r="B2" s="237" t="s">
        <v>2</v>
      </c>
    </row>
    <row r="3" s="20" customFormat="1" ht="18.75">
      <c r="B3" s="240" t="str">
        <f>'List of tables'!B5</f>
        <v>Annexe tables</v>
      </c>
    </row>
    <row r="4" s="20" customFormat="1" ht="12.75" customHeight="1">
      <c r="B4" s="1"/>
    </row>
    <row r="5" spans="2:27" s="20" customFormat="1" ht="18.75" customHeight="1">
      <c r="B5" s="246" t="str">
        <f>'List of tables'!B13&amp;"  "&amp;'List of tables'!C13</f>
        <v>Table 7.  Social benefits other than social transfers in kind, by type and origin sector</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row>
    <row r="6" spans="2:27" s="20" customFormat="1" ht="15" customHeight="1">
      <c r="B6" s="117" t="s">
        <v>178</v>
      </c>
      <c r="C6" s="11"/>
      <c r="D6" s="11"/>
      <c r="E6" s="11"/>
      <c r="F6" s="11"/>
      <c r="G6" s="11"/>
      <c r="H6" s="11"/>
      <c r="I6" s="11"/>
      <c r="J6" s="11"/>
      <c r="K6" s="11"/>
      <c r="L6" s="11"/>
      <c r="M6" s="11"/>
      <c r="N6" s="11"/>
      <c r="O6" s="11"/>
      <c r="P6" s="11"/>
      <c r="Q6" s="11"/>
      <c r="R6" s="11"/>
      <c r="S6" s="11"/>
      <c r="T6" s="11"/>
      <c r="U6" s="11"/>
      <c r="V6" s="11"/>
      <c r="W6" s="11"/>
      <c r="X6" s="11"/>
      <c r="Y6" s="11"/>
      <c r="Z6" s="11"/>
      <c r="AA6" s="11"/>
    </row>
    <row r="7" spans="2:27" s="21" customFormat="1" ht="15.75" customHeight="1">
      <c r="B7" s="23"/>
      <c r="C7" s="23"/>
      <c r="D7" s="2"/>
      <c r="E7" s="23" t="s">
        <v>191</v>
      </c>
      <c r="F7" s="221"/>
      <c r="G7" s="23" t="s">
        <v>190</v>
      </c>
      <c r="H7" s="221"/>
      <c r="I7" s="23" t="s">
        <v>189</v>
      </c>
      <c r="J7" s="221"/>
      <c r="K7" s="23" t="s">
        <v>188</v>
      </c>
      <c r="L7" s="221"/>
      <c r="M7" s="23" t="s">
        <v>187</v>
      </c>
      <c r="N7" s="221"/>
      <c r="O7" s="23" t="s">
        <v>186</v>
      </c>
      <c r="P7" s="20"/>
      <c r="Q7" s="23" t="s">
        <v>185</v>
      </c>
      <c r="R7" s="20"/>
      <c r="S7" s="23" t="s">
        <v>184</v>
      </c>
      <c r="T7" s="20"/>
      <c r="U7" s="23" t="s">
        <v>183</v>
      </c>
      <c r="V7" s="20"/>
      <c r="W7" s="23" t="s">
        <v>192</v>
      </c>
      <c r="X7" s="20"/>
      <c r="Y7" s="23" t="s">
        <v>193</v>
      </c>
      <c r="Z7" s="20"/>
      <c r="AA7" s="23" t="s">
        <v>194</v>
      </c>
    </row>
    <row r="8" spans="2:28" ht="3" customHeight="1">
      <c r="B8" s="89"/>
      <c r="C8" s="89"/>
      <c r="E8" s="90"/>
      <c r="F8" s="222"/>
      <c r="G8" s="90"/>
      <c r="H8" s="222"/>
      <c r="I8" s="90"/>
      <c r="J8" s="222"/>
      <c r="K8" s="90"/>
      <c r="L8" s="222"/>
      <c r="M8" s="90"/>
      <c r="N8" s="222"/>
      <c r="O8" s="90"/>
      <c r="Q8" s="90"/>
      <c r="S8" s="90"/>
      <c r="U8" s="90"/>
      <c r="W8" s="90"/>
      <c r="Y8" s="90"/>
      <c r="AA8" s="90"/>
      <c r="AB8" s="21"/>
    </row>
    <row r="9" spans="2:28" ht="12" customHeight="1">
      <c r="B9" s="213" t="s">
        <v>125</v>
      </c>
      <c r="C9" s="213"/>
      <c r="E9" s="214">
        <f>E10+E14+E19+E30</f>
        <v>83626</v>
      </c>
      <c r="F9" s="223"/>
      <c r="G9" s="214">
        <f>G10+G14+G19+G30</f>
        <v>88279</v>
      </c>
      <c r="H9" s="223"/>
      <c r="I9" s="214">
        <f>I10+I14+I19+I30</f>
        <v>96450</v>
      </c>
      <c r="J9" s="223"/>
      <c r="K9" s="214">
        <f>K10+K14+K19+K30</f>
        <v>100907</v>
      </c>
      <c r="L9" s="223"/>
      <c r="M9" s="214">
        <f>M10+M14+M19+M30</f>
        <v>108835</v>
      </c>
      <c r="N9" s="223"/>
      <c r="O9" s="214">
        <f>O10+O14+O19+O30</f>
        <v>116914</v>
      </c>
      <c r="Q9" s="214">
        <f>Q10+Q14+Q19+Q30</f>
        <v>125155</v>
      </c>
      <c r="S9" s="214">
        <f>S10+S14+S19+S30</f>
        <v>135528</v>
      </c>
      <c r="U9" s="214">
        <f>U10+U14+U19+U30</f>
        <v>151577</v>
      </c>
      <c r="W9" s="214">
        <f>W10+W14+W19+W30</f>
        <v>170434</v>
      </c>
      <c r="Y9" s="214">
        <f>Y10+Y14+Y19+Y30</f>
        <v>178138</v>
      </c>
      <c r="AA9" s="214">
        <f>AA10+AA14+AA19+AA30</f>
        <v>180682</v>
      </c>
      <c r="AB9" s="45"/>
    </row>
    <row r="10" spans="2:27" ht="15.75" customHeight="1">
      <c r="B10" s="215" t="s">
        <v>126</v>
      </c>
      <c r="C10" s="215"/>
      <c r="E10" s="140">
        <f>E11</f>
        <v>65002</v>
      </c>
      <c r="F10" s="224"/>
      <c r="G10" s="140">
        <f>G11</f>
        <v>69193</v>
      </c>
      <c r="H10" s="224"/>
      <c r="I10" s="140">
        <f>I11</f>
        <v>74927</v>
      </c>
      <c r="J10" s="224"/>
      <c r="K10" s="140">
        <f>K11</f>
        <v>79443</v>
      </c>
      <c r="L10" s="224"/>
      <c r="M10" s="140">
        <f>M11</f>
        <v>85609</v>
      </c>
      <c r="N10" s="224"/>
      <c r="O10" s="140">
        <f>O11</f>
        <v>91658</v>
      </c>
      <c r="Q10" s="140">
        <f>Q11</f>
        <v>98134</v>
      </c>
      <c r="S10" s="140">
        <f>S11</f>
        <v>106330</v>
      </c>
      <c r="U10" s="140">
        <f>U11</f>
        <v>117833</v>
      </c>
      <c r="W10" s="140">
        <f>W11</f>
        <v>133458</v>
      </c>
      <c r="Y10" s="140">
        <f>Y11</f>
        <v>140153</v>
      </c>
      <c r="AA10" s="140">
        <f>AA11</f>
        <v>141485</v>
      </c>
    </row>
    <row r="11" spans="2:27" ht="12.75" customHeight="1">
      <c r="B11" s="24" t="s">
        <v>127</v>
      </c>
      <c r="C11" s="29"/>
      <c r="E11" s="27">
        <v>65002</v>
      </c>
      <c r="F11" s="224"/>
      <c r="G11" s="27">
        <v>69193</v>
      </c>
      <c r="H11" s="224"/>
      <c r="I11" s="27">
        <v>74927</v>
      </c>
      <c r="J11" s="224"/>
      <c r="K11" s="27">
        <v>79443</v>
      </c>
      <c r="L11" s="224"/>
      <c r="M11" s="27">
        <v>85609</v>
      </c>
      <c r="N11" s="224"/>
      <c r="O11" s="27">
        <v>91658</v>
      </c>
      <c r="Q11" s="27">
        <v>98134</v>
      </c>
      <c r="S11" s="27">
        <v>106330</v>
      </c>
      <c r="U11" s="27">
        <v>117833</v>
      </c>
      <c r="W11" s="27">
        <v>133458</v>
      </c>
      <c r="Y11" s="27">
        <v>140153</v>
      </c>
      <c r="AA11" s="27">
        <v>141485</v>
      </c>
    </row>
    <row r="12" spans="2:27" ht="12.75" customHeight="1">
      <c r="B12" s="92" t="s">
        <v>128</v>
      </c>
      <c r="C12" s="29"/>
      <c r="E12" s="28">
        <v>997</v>
      </c>
      <c r="F12" s="224"/>
      <c r="G12" s="28">
        <v>1067</v>
      </c>
      <c r="H12" s="224"/>
      <c r="I12" s="28">
        <v>1140</v>
      </c>
      <c r="J12" s="224"/>
      <c r="K12" s="28">
        <v>1218</v>
      </c>
      <c r="L12" s="224"/>
      <c r="M12" s="28">
        <v>1280</v>
      </c>
      <c r="N12" s="224"/>
      <c r="O12" s="28">
        <v>1325</v>
      </c>
      <c r="Q12" s="28">
        <v>1379</v>
      </c>
      <c r="S12" s="28">
        <v>1450</v>
      </c>
      <c r="U12" s="28">
        <v>1513</v>
      </c>
      <c r="W12" s="28">
        <v>1571</v>
      </c>
      <c r="Y12" s="28">
        <v>1614</v>
      </c>
      <c r="AA12" s="28">
        <v>1638</v>
      </c>
    </row>
    <row r="13" spans="2:27" ht="12.75" customHeight="1">
      <c r="B13" s="88" t="s">
        <v>129</v>
      </c>
      <c r="C13" s="29"/>
      <c r="E13" s="28">
        <v>64005</v>
      </c>
      <c r="F13" s="224"/>
      <c r="G13" s="28">
        <v>68126</v>
      </c>
      <c r="H13" s="224"/>
      <c r="I13" s="28">
        <v>73787</v>
      </c>
      <c r="J13" s="224"/>
      <c r="K13" s="28">
        <v>78225</v>
      </c>
      <c r="L13" s="224"/>
      <c r="M13" s="28">
        <v>84329</v>
      </c>
      <c r="N13" s="224"/>
      <c r="O13" s="28">
        <v>90333</v>
      </c>
      <c r="Q13" s="28">
        <v>96755</v>
      </c>
      <c r="S13" s="28">
        <v>104880</v>
      </c>
      <c r="U13" s="28">
        <v>116320</v>
      </c>
      <c r="W13" s="28">
        <v>131887</v>
      </c>
      <c r="Y13" s="28">
        <v>138539</v>
      </c>
      <c r="AA13" s="28">
        <v>139847</v>
      </c>
    </row>
    <row r="14" spans="2:27" ht="12.75" customHeight="1">
      <c r="B14" s="215" t="s">
        <v>130</v>
      </c>
      <c r="C14" s="215"/>
      <c r="E14" s="217">
        <f>E15+E16</f>
        <v>3407</v>
      </c>
      <c r="F14" s="102"/>
      <c r="G14" s="217">
        <f>G15+G16</f>
        <v>2854</v>
      </c>
      <c r="H14" s="102"/>
      <c r="I14" s="217">
        <f>I15+I16</f>
        <v>4064</v>
      </c>
      <c r="J14" s="102"/>
      <c r="K14" s="217">
        <f>K15+K16</f>
        <v>3132</v>
      </c>
      <c r="L14" s="102"/>
      <c r="M14" s="217">
        <f>M15+M16</f>
        <v>3426</v>
      </c>
      <c r="N14" s="102"/>
      <c r="O14" s="217">
        <f>O15+O16</f>
        <v>3970</v>
      </c>
      <c r="Q14" s="217">
        <f>Q15+Q16</f>
        <v>4619</v>
      </c>
      <c r="S14" s="217">
        <f>S15+S16</f>
        <v>4634</v>
      </c>
      <c r="U14" s="217">
        <f>U15+U16</f>
        <v>5502</v>
      </c>
      <c r="W14" s="217">
        <f>W15+W16</f>
        <v>5910</v>
      </c>
      <c r="Y14" s="217">
        <f>Y15+Y16</f>
        <v>6028</v>
      </c>
      <c r="AA14" s="217">
        <f>AA15+AA16</f>
        <v>6270</v>
      </c>
    </row>
    <row r="15" spans="2:27" ht="12.75" customHeight="1">
      <c r="B15" s="91" t="s">
        <v>131</v>
      </c>
      <c r="C15" s="29"/>
      <c r="E15" s="37">
        <v>873</v>
      </c>
      <c r="F15" s="102"/>
      <c r="G15" s="37">
        <v>366</v>
      </c>
      <c r="H15" s="102"/>
      <c r="I15" s="37">
        <v>315</v>
      </c>
      <c r="J15" s="102"/>
      <c r="K15" s="37">
        <v>0</v>
      </c>
      <c r="L15" s="102"/>
      <c r="M15" s="37">
        <v>0</v>
      </c>
      <c r="N15" s="102"/>
      <c r="O15" s="37">
        <v>0</v>
      </c>
      <c r="Q15" s="37">
        <v>0</v>
      </c>
      <c r="S15" s="37">
        <v>0</v>
      </c>
      <c r="U15" s="37">
        <v>0</v>
      </c>
      <c r="W15" s="37">
        <v>0</v>
      </c>
      <c r="Y15" s="37">
        <v>0</v>
      </c>
      <c r="AA15" s="37">
        <v>0</v>
      </c>
    </row>
    <row r="16" spans="2:27" ht="12.75" customHeight="1">
      <c r="B16" s="24" t="s">
        <v>132</v>
      </c>
      <c r="C16" s="29"/>
      <c r="E16" s="27">
        <v>2534</v>
      </c>
      <c r="F16" s="102"/>
      <c r="G16" s="27">
        <v>2488</v>
      </c>
      <c r="H16" s="102"/>
      <c r="I16" s="27">
        <v>3749</v>
      </c>
      <c r="J16" s="102"/>
      <c r="K16" s="27">
        <v>3132</v>
      </c>
      <c r="L16" s="102"/>
      <c r="M16" s="27">
        <v>3426</v>
      </c>
      <c r="N16" s="102"/>
      <c r="O16" s="27">
        <v>3970</v>
      </c>
      <c r="Q16" s="27">
        <v>4619</v>
      </c>
      <c r="S16" s="27">
        <v>4634</v>
      </c>
      <c r="U16" s="27">
        <v>5502</v>
      </c>
      <c r="W16" s="27">
        <v>5910</v>
      </c>
      <c r="Y16" s="27">
        <v>6028</v>
      </c>
      <c r="AA16" s="27">
        <v>6270</v>
      </c>
    </row>
    <row r="17" spans="2:27" ht="12.75" customHeight="1">
      <c r="B17" s="92" t="s">
        <v>133</v>
      </c>
      <c r="C17" s="33"/>
      <c r="E17" s="39">
        <v>1358</v>
      </c>
      <c r="F17" s="225"/>
      <c r="G17" s="39">
        <v>1244</v>
      </c>
      <c r="H17" s="225"/>
      <c r="I17" s="39">
        <v>2281</v>
      </c>
      <c r="J17" s="225"/>
      <c r="K17" s="39">
        <v>1376</v>
      </c>
      <c r="L17" s="225"/>
      <c r="M17" s="39">
        <v>1530</v>
      </c>
      <c r="N17" s="225"/>
      <c r="O17" s="39">
        <v>1918</v>
      </c>
      <c r="Q17" s="39">
        <v>2236</v>
      </c>
      <c r="S17" s="39">
        <v>2207</v>
      </c>
      <c r="U17" s="39">
        <v>2416</v>
      </c>
      <c r="W17" s="39">
        <v>2372</v>
      </c>
      <c r="Y17" s="39">
        <v>2573</v>
      </c>
      <c r="AA17" s="39">
        <v>3350</v>
      </c>
    </row>
    <row r="18" spans="2:27" ht="12.75" customHeight="1">
      <c r="B18" s="88" t="s">
        <v>134</v>
      </c>
      <c r="C18" s="24"/>
      <c r="E18" s="38">
        <v>1176</v>
      </c>
      <c r="F18" s="102"/>
      <c r="G18" s="38">
        <v>1244</v>
      </c>
      <c r="H18" s="102"/>
      <c r="I18" s="38">
        <v>1468</v>
      </c>
      <c r="J18" s="102"/>
      <c r="K18" s="38">
        <v>1756</v>
      </c>
      <c r="L18" s="102"/>
      <c r="M18" s="38">
        <v>1896</v>
      </c>
      <c r="N18" s="102"/>
      <c r="O18" s="38">
        <v>2052</v>
      </c>
      <c r="Q18" s="38">
        <v>2383</v>
      </c>
      <c r="S18" s="38">
        <v>2427</v>
      </c>
      <c r="U18" s="38">
        <v>3086</v>
      </c>
      <c r="W18" s="38">
        <v>3538</v>
      </c>
      <c r="Y18" s="38">
        <v>3455</v>
      </c>
      <c r="AA18" s="38">
        <v>2920</v>
      </c>
    </row>
    <row r="19" spans="2:27" ht="15.75" customHeight="1">
      <c r="B19" s="215" t="s">
        <v>135</v>
      </c>
      <c r="C19" s="215"/>
      <c r="E19" s="140">
        <f>E20+E21+E23+E28+E29</f>
        <v>10678</v>
      </c>
      <c r="F19" s="224"/>
      <c r="G19" s="140">
        <f>G20+G21+G23+G28+G29</f>
        <v>11737</v>
      </c>
      <c r="H19" s="224"/>
      <c r="I19" s="140">
        <f>I20+I21+I23+I28+I29</f>
        <v>12776</v>
      </c>
      <c r="J19" s="224"/>
      <c r="K19" s="140">
        <f>K20+K21+K23+K28+K29</f>
        <v>13245</v>
      </c>
      <c r="L19" s="224"/>
      <c r="M19" s="140">
        <f>M20+M21+M23+M28+M29</f>
        <v>14422</v>
      </c>
      <c r="N19" s="224"/>
      <c r="O19" s="140">
        <f>O20+O21+O23+O28+O29</f>
        <v>15637</v>
      </c>
      <c r="Q19" s="140">
        <f>Q20+Q21+Q23+Q28+Q29</f>
        <v>16510</v>
      </c>
      <c r="S19" s="140">
        <f>S20+S21+S23+S28+S29</f>
        <v>17788</v>
      </c>
      <c r="U19" s="140">
        <f>U20+U21+U23+U28+U29</f>
        <v>19993</v>
      </c>
      <c r="W19" s="140">
        <f>W20+W21+W23+W28+W29</f>
        <v>22062</v>
      </c>
      <c r="Y19" s="140">
        <f>Y20+Y21+Y23+Y28+Y29</f>
        <v>22077</v>
      </c>
      <c r="AA19" s="140">
        <f>AA20+AA21+AA23+AA28+AA29</f>
        <v>22665</v>
      </c>
    </row>
    <row r="20" spans="2:27" ht="12.75" customHeight="1">
      <c r="B20" s="91" t="s">
        <v>131</v>
      </c>
      <c r="C20" s="29"/>
      <c r="E20" s="37">
        <v>3841</v>
      </c>
      <c r="F20" s="102"/>
      <c r="G20" s="37">
        <v>4562</v>
      </c>
      <c r="H20" s="102"/>
      <c r="I20" s="37">
        <v>5011</v>
      </c>
      <c r="J20" s="102"/>
      <c r="K20" s="37">
        <v>5058</v>
      </c>
      <c r="L20" s="102"/>
      <c r="M20" s="37">
        <v>5599</v>
      </c>
      <c r="N20" s="102"/>
      <c r="O20" s="37">
        <v>6097</v>
      </c>
      <c r="Q20" s="37">
        <v>6264</v>
      </c>
      <c r="S20" s="37">
        <v>6459</v>
      </c>
      <c r="U20" s="37">
        <v>7792</v>
      </c>
      <c r="W20" s="37">
        <v>9123</v>
      </c>
      <c r="Y20" s="37">
        <v>8782</v>
      </c>
      <c r="AA20" s="37">
        <v>8883</v>
      </c>
    </row>
    <row r="21" spans="2:27" ht="12.75" customHeight="1">
      <c r="B21" s="24" t="s">
        <v>132</v>
      </c>
      <c r="C21" s="29"/>
      <c r="E21" s="27">
        <v>572</v>
      </c>
      <c r="F21" s="102"/>
      <c r="G21" s="27">
        <v>619</v>
      </c>
      <c r="H21" s="102"/>
      <c r="I21" s="27">
        <v>704</v>
      </c>
      <c r="J21" s="102"/>
      <c r="K21" s="27">
        <v>715</v>
      </c>
      <c r="L21" s="102"/>
      <c r="M21" s="27">
        <v>785</v>
      </c>
      <c r="N21" s="102"/>
      <c r="O21" s="27">
        <v>914</v>
      </c>
      <c r="Q21" s="27">
        <v>1056</v>
      </c>
      <c r="S21" s="27">
        <v>1336</v>
      </c>
      <c r="U21" s="27">
        <v>1532</v>
      </c>
      <c r="W21" s="27">
        <v>1287</v>
      </c>
      <c r="Y21" s="27">
        <v>1245</v>
      </c>
      <c r="AA21" s="27">
        <v>1262</v>
      </c>
    </row>
    <row r="22" spans="2:28" ht="12.75" customHeight="1">
      <c r="B22" s="88" t="s">
        <v>133</v>
      </c>
      <c r="C22" s="24"/>
      <c r="E22" s="38">
        <v>572</v>
      </c>
      <c r="F22" s="102"/>
      <c r="G22" s="38">
        <v>619</v>
      </c>
      <c r="H22" s="102"/>
      <c r="I22" s="38">
        <v>704</v>
      </c>
      <c r="J22" s="102"/>
      <c r="K22" s="38">
        <v>715</v>
      </c>
      <c r="L22" s="102"/>
      <c r="M22" s="38">
        <v>785</v>
      </c>
      <c r="N22" s="102"/>
      <c r="O22" s="38">
        <v>914</v>
      </c>
      <c r="Q22" s="38">
        <v>1056</v>
      </c>
      <c r="S22" s="38">
        <v>1336</v>
      </c>
      <c r="U22" s="38">
        <v>1500</v>
      </c>
      <c r="W22" s="38">
        <v>1251</v>
      </c>
      <c r="Y22" s="38">
        <v>1201</v>
      </c>
      <c r="AA22" s="38">
        <v>1208</v>
      </c>
      <c r="AB22" s="45"/>
    </row>
    <row r="23" spans="2:27" ht="12.75" customHeight="1">
      <c r="B23" s="24" t="s">
        <v>127</v>
      </c>
      <c r="C23" s="29"/>
      <c r="E23" s="27">
        <v>5982</v>
      </c>
      <c r="F23" s="224"/>
      <c r="G23" s="27">
        <v>6253</v>
      </c>
      <c r="H23" s="224"/>
      <c r="I23" s="27">
        <v>6738</v>
      </c>
      <c r="J23" s="224"/>
      <c r="K23" s="27">
        <v>7140</v>
      </c>
      <c r="L23" s="224"/>
      <c r="M23" s="27">
        <v>7673</v>
      </c>
      <c r="N23" s="224"/>
      <c r="O23" s="27">
        <v>8229</v>
      </c>
      <c r="Q23" s="27">
        <v>8792</v>
      </c>
      <c r="S23" s="27">
        <v>9588</v>
      </c>
      <c r="U23" s="27">
        <v>10256</v>
      </c>
      <c r="W23" s="27">
        <v>11227</v>
      </c>
      <c r="Y23" s="27">
        <v>11618</v>
      </c>
      <c r="AA23" s="27">
        <v>12073</v>
      </c>
    </row>
    <row r="24" spans="2:27" ht="12.75" customHeight="1">
      <c r="B24" s="92" t="s">
        <v>128</v>
      </c>
      <c r="C24" s="29"/>
      <c r="E24" s="36">
        <v>5543</v>
      </c>
      <c r="F24" s="28"/>
      <c r="G24" s="36">
        <v>5780</v>
      </c>
      <c r="H24" s="28"/>
      <c r="I24" s="36">
        <v>6203</v>
      </c>
      <c r="J24" s="28"/>
      <c r="K24" s="36">
        <v>6563</v>
      </c>
      <c r="L24" s="28"/>
      <c r="M24" s="36">
        <v>7030</v>
      </c>
      <c r="N24" s="28"/>
      <c r="O24" s="36">
        <v>7510</v>
      </c>
      <c r="Q24" s="36">
        <v>8028</v>
      </c>
      <c r="S24" s="36">
        <v>8726</v>
      </c>
      <c r="U24" s="36">
        <v>9301</v>
      </c>
      <c r="W24" s="36">
        <v>10225</v>
      </c>
      <c r="Y24" s="36">
        <v>10682</v>
      </c>
      <c r="AA24" s="36">
        <v>11132</v>
      </c>
    </row>
    <row r="25" spans="2:27" ht="12.75" customHeight="1">
      <c r="B25" s="92" t="s">
        <v>136</v>
      </c>
      <c r="C25" s="29"/>
      <c r="E25" s="36">
        <v>162</v>
      </c>
      <c r="F25" s="28"/>
      <c r="G25" s="36">
        <v>180</v>
      </c>
      <c r="H25" s="28"/>
      <c r="I25" s="36">
        <v>245</v>
      </c>
      <c r="J25" s="28"/>
      <c r="K25" s="36">
        <v>274</v>
      </c>
      <c r="L25" s="28"/>
      <c r="M25" s="36">
        <v>307</v>
      </c>
      <c r="N25" s="28"/>
      <c r="O25" s="36">
        <v>372</v>
      </c>
      <c r="Q25" s="36">
        <v>399</v>
      </c>
      <c r="S25" s="36">
        <v>442</v>
      </c>
      <c r="U25" s="36">
        <v>479</v>
      </c>
      <c r="W25" s="36">
        <v>520</v>
      </c>
      <c r="Y25" s="36">
        <v>517</v>
      </c>
      <c r="AA25" s="36">
        <v>531</v>
      </c>
    </row>
    <row r="26" spans="2:27" ht="12.75" customHeight="1">
      <c r="B26" s="92" t="s">
        <v>137</v>
      </c>
      <c r="C26" s="29"/>
      <c r="E26" s="36">
        <v>203</v>
      </c>
      <c r="F26" s="28"/>
      <c r="G26" s="36">
        <v>214</v>
      </c>
      <c r="H26" s="28"/>
      <c r="I26" s="36">
        <v>231</v>
      </c>
      <c r="J26" s="28"/>
      <c r="K26" s="36">
        <v>247</v>
      </c>
      <c r="L26" s="28"/>
      <c r="M26" s="36">
        <v>268</v>
      </c>
      <c r="N26" s="28"/>
      <c r="O26" s="36">
        <v>286</v>
      </c>
      <c r="Q26" s="36">
        <v>310</v>
      </c>
      <c r="S26" s="36">
        <v>359</v>
      </c>
      <c r="U26" s="36">
        <v>405</v>
      </c>
      <c r="W26" s="36">
        <v>402</v>
      </c>
      <c r="Y26" s="36">
        <v>348</v>
      </c>
      <c r="AA26" s="36">
        <v>344</v>
      </c>
    </row>
    <row r="27" spans="2:27" ht="12.75" customHeight="1">
      <c r="B27" s="88" t="s">
        <v>129</v>
      </c>
      <c r="C27" s="24"/>
      <c r="E27" s="38">
        <v>74</v>
      </c>
      <c r="F27" s="37"/>
      <c r="G27" s="38">
        <v>79</v>
      </c>
      <c r="H27" s="37"/>
      <c r="I27" s="38">
        <v>59</v>
      </c>
      <c r="J27" s="37"/>
      <c r="K27" s="38">
        <v>56</v>
      </c>
      <c r="L27" s="37"/>
      <c r="M27" s="38">
        <v>68</v>
      </c>
      <c r="N27" s="37"/>
      <c r="O27" s="38">
        <v>61</v>
      </c>
      <c r="Q27" s="38">
        <v>55</v>
      </c>
      <c r="S27" s="38">
        <v>61</v>
      </c>
      <c r="U27" s="38">
        <v>71</v>
      </c>
      <c r="W27" s="38">
        <v>80</v>
      </c>
      <c r="Y27" s="38">
        <v>71</v>
      </c>
      <c r="AA27" s="38">
        <v>66</v>
      </c>
    </row>
    <row r="28" spans="2:27" ht="12.75" customHeight="1">
      <c r="B28" s="91" t="s">
        <v>138</v>
      </c>
      <c r="C28" s="29"/>
      <c r="E28" s="28">
        <v>266</v>
      </c>
      <c r="F28" s="28"/>
      <c r="G28" s="28">
        <v>283</v>
      </c>
      <c r="H28" s="28"/>
      <c r="I28" s="28">
        <v>302</v>
      </c>
      <c r="J28" s="28"/>
      <c r="K28" s="28">
        <v>309</v>
      </c>
      <c r="L28" s="28"/>
      <c r="M28" s="28">
        <v>340</v>
      </c>
      <c r="N28" s="28"/>
      <c r="O28" s="28">
        <v>371</v>
      </c>
      <c r="Q28" s="28">
        <v>374</v>
      </c>
      <c r="S28" s="28">
        <v>379</v>
      </c>
      <c r="U28" s="28">
        <v>386</v>
      </c>
      <c r="W28" s="28">
        <v>395</v>
      </c>
      <c r="Y28" s="28">
        <v>397</v>
      </c>
      <c r="AA28" s="28">
        <v>411</v>
      </c>
    </row>
    <row r="29" spans="2:27" ht="13.5" customHeight="1">
      <c r="B29" s="24" t="s">
        <v>121</v>
      </c>
      <c r="C29" s="24"/>
      <c r="E29" s="28">
        <v>17</v>
      </c>
      <c r="F29" s="28"/>
      <c r="G29" s="28">
        <v>20</v>
      </c>
      <c r="H29" s="28"/>
      <c r="I29" s="28">
        <v>21</v>
      </c>
      <c r="J29" s="28"/>
      <c r="K29" s="28">
        <v>23</v>
      </c>
      <c r="L29" s="28"/>
      <c r="M29" s="28">
        <v>25</v>
      </c>
      <c r="N29" s="28"/>
      <c r="O29" s="28">
        <v>26</v>
      </c>
      <c r="Q29" s="28">
        <v>24</v>
      </c>
      <c r="S29" s="28">
        <v>26</v>
      </c>
      <c r="U29" s="28">
        <v>27</v>
      </c>
      <c r="W29" s="28">
        <v>30</v>
      </c>
      <c r="Y29" s="28">
        <v>35</v>
      </c>
      <c r="AA29" s="28">
        <v>36</v>
      </c>
    </row>
    <row r="30" spans="2:27" ht="15.75" customHeight="1">
      <c r="B30" s="218" t="s">
        <v>139</v>
      </c>
      <c r="C30" s="218"/>
      <c r="E30" s="219">
        <f>E31+E36</f>
        <v>4539</v>
      </c>
      <c r="F30" s="216"/>
      <c r="G30" s="219">
        <f>G31+G36</f>
        <v>4495</v>
      </c>
      <c r="H30" s="216"/>
      <c r="I30" s="219">
        <f>I31+I36</f>
        <v>4683</v>
      </c>
      <c r="J30" s="216"/>
      <c r="K30" s="219">
        <f>K31+K36</f>
        <v>5087</v>
      </c>
      <c r="L30" s="216"/>
      <c r="M30" s="219">
        <f>M31+M36</f>
        <v>5378</v>
      </c>
      <c r="N30" s="216"/>
      <c r="O30" s="219">
        <f>O31+O36</f>
        <v>5649</v>
      </c>
      <c r="Q30" s="219">
        <f>Q31+Q36</f>
        <v>5892</v>
      </c>
      <c r="S30" s="219">
        <f>S31+S36</f>
        <v>6776</v>
      </c>
      <c r="U30" s="219">
        <f>U31+U36</f>
        <v>8249</v>
      </c>
      <c r="W30" s="219">
        <f>W31+W36</f>
        <v>9004</v>
      </c>
      <c r="Y30" s="219">
        <f>Y31+Y36</f>
        <v>9880</v>
      </c>
      <c r="AA30" s="219">
        <f>AA31+AA36</f>
        <v>10262</v>
      </c>
    </row>
    <row r="31" spans="2:28" ht="12.75" customHeight="1">
      <c r="B31" s="24" t="s">
        <v>127</v>
      </c>
      <c r="C31" s="29"/>
      <c r="E31" s="27">
        <v>4526</v>
      </c>
      <c r="F31" s="28"/>
      <c r="G31" s="27">
        <v>4484</v>
      </c>
      <c r="H31" s="28"/>
      <c r="I31" s="27">
        <v>4676</v>
      </c>
      <c r="J31" s="28"/>
      <c r="K31" s="27">
        <v>5081</v>
      </c>
      <c r="L31" s="28"/>
      <c r="M31" s="27">
        <v>5371</v>
      </c>
      <c r="N31" s="28"/>
      <c r="O31" s="27">
        <v>5643</v>
      </c>
      <c r="Q31" s="27">
        <v>5887</v>
      </c>
      <c r="S31" s="27">
        <v>6772</v>
      </c>
      <c r="U31" s="27">
        <v>8246</v>
      </c>
      <c r="W31" s="27">
        <v>9000</v>
      </c>
      <c r="Y31" s="27">
        <v>9872</v>
      </c>
      <c r="AA31" s="27">
        <v>10251</v>
      </c>
      <c r="AB31" s="22"/>
    </row>
    <row r="32" spans="2:27" ht="12.75" customHeight="1">
      <c r="B32" s="92" t="s">
        <v>128</v>
      </c>
      <c r="C32" s="29"/>
      <c r="E32" s="36">
        <v>1007</v>
      </c>
      <c r="F32" s="28"/>
      <c r="G32" s="36">
        <v>955</v>
      </c>
      <c r="H32" s="28"/>
      <c r="I32" s="36">
        <v>928</v>
      </c>
      <c r="J32" s="28"/>
      <c r="K32" s="36">
        <v>972</v>
      </c>
      <c r="L32" s="28"/>
      <c r="M32" s="36">
        <v>931</v>
      </c>
      <c r="N32" s="28"/>
      <c r="O32" s="36">
        <v>961</v>
      </c>
      <c r="Q32" s="36">
        <v>988</v>
      </c>
      <c r="S32" s="36">
        <v>1333</v>
      </c>
      <c r="U32" s="36">
        <v>2074</v>
      </c>
      <c r="W32" s="36">
        <v>1626</v>
      </c>
      <c r="Y32" s="36">
        <v>1914</v>
      </c>
      <c r="AA32" s="36">
        <v>957</v>
      </c>
    </row>
    <row r="33" spans="2:28" ht="12.75" customHeight="1">
      <c r="B33" s="92" t="s">
        <v>136</v>
      </c>
      <c r="C33" s="29"/>
      <c r="E33" s="36">
        <v>864</v>
      </c>
      <c r="F33" s="28"/>
      <c r="G33" s="36">
        <v>771</v>
      </c>
      <c r="H33" s="28"/>
      <c r="I33" s="36">
        <v>919</v>
      </c>
      <c r="J33" s="28"/>
      <c r="K33" s="36">
        <v>1173</v>
      </c>
      <c r="L33" s="28"/>
      <c r="M33" s="36">
        <v>1450</v>
      </c>
      <c r="N33" s="28"/>
      <c r="O33" s="36">
        <v>1591</v>
      </c>
      <c r="Q33" s="36">
        <v>1723</v>
      </c>
      <c r="S33" s="36">
        <v>2101</v>
      </c>
      <c r="U33" s="36">
        <v>2493</v>
      </c>
      <c r="W33" s="36">
        <v>3461</v>
      </c>
      <c r="Y33" s="36">
        <v>3645</v>
      </c>
      <c r="AA33" s="36">
        <v>4193</v>
      </c>
      <c r="AB33" s="3"/>
    </row>
    <row r="34" spans="2:28" ht="12.75" customHeight="1">
      <c r="B34" s="92" t="s">
        <v>137</v>
      </c>
      <c r="C34" s="29"/>
      <c r="E34" s="36">
        <v>132</v>
      </c>
      <c r="F34" s="28"/>
      <c r="G34" s="36">
        <v>143</v>
      </c>
      <c r="H34" s="28"/>
      <c r="I34" s="36">
        <v>153</v>
      </c>
      <c r="J34" s="28"/>
      <c r="K34" s="36">
        <v>190</v>
      </c>
      <c r="L34" s="28"/>
      <c r="M34" s="36">
        <v>209</v>
      </c>
      <c r="N34" s="28"/>
      <c r="O34" s="36">
        <v>228</v>
      </c>
      <c r="Q34" s="36">
        <v>235</v>
      </c>
      <c r="S34" s="36">
        <v>253</v>
      </c>
      <c r="U34" s="36">
        <v>355</v>
      </c>
      <c r="W34" s="36">
        <v>441</v>
      </c>
      <c r="Y34" s="36">
        <v>507</v>
      </c>
      <c r="AA34" s="36">
        <v>537</v>
      </c>
      <c r="AB34" s="3"/>
    </row>
    <row r="35" spans="2:27" ht="12.75" customHeight="1">
      <c r="B35" s="88" t="s">
        <v>129</v>
      </c>
      <c r="C35" s="24"/>
      <c r="E35" s="38">
        <v>2523</v>
      </c>
      <c r="F35" s="37"/>
      <c r="G35" s="38">
        <v>2615</v>
      </c>
      <c r="H35" s="37"/>
      <c r="I35" s="38">
        <v>2676</v>
      </c>
      <c r="J35" s="37"/>
      <c r="K35" s="38">
        <v>2746</v>
      </c>
      <c r="L35" s="37"/>
      <c r="M35" s="38">
        <v>2781</v>
      </c>
      <c r="N35" s="37"/>
      <c r="O35" s="38">
        <v>2863</v>
      </c>
      <c r="Q35" s="38">
        <v>2941</v>
      </c>
      <c r="S35" s="38">
        <v>3085</v>
      </c>
      <c r="U35" s="38">
        <v>3324</v>
      </c>
      <c r="W35" s="38">
        <v>3472</v>
      </c>
      <c r="Y35" s="38">
        <v>3806</v>
      </c>
      <c r="AA35" s="38">
        <v>4564</v>
      </c>
    </row>
    <row r="36" spans="2:27" ht="12" customHeight="1">
      <c r="B36" s="24" t="s">
        <v>121</v>
      </c>
      <c r="C36" s="24"/>
      <c r="D36" s="29"/>
      <c r="E36" s="27">
        <v>13</v>
      </c>
      <c r="F36" s="28"/>
      <c r="G36" s="27">
        <v>11</v>
      </c>
      <c r="H36" s="28"/>
      <c r="I36" s="27">
        <v>7</v>
      </c>
      <c r="J36" s="28"/>
      <c r="K36" s="27">
        <v>6</v>
      </c>
      <c r="L36" s="28"/>
      <c r="M36" s="27">
        <v>7</v>
      </c>
      <c r="N36" s="28"/>
      <c r="O36" s="27">
        <v>6</v>
      </c>
      <c r="Q36" s="27">
        <v>5</v>
      </c>
      <c r="S36" s="27">
        <v>4</v>
      </c>
      <c r="U36" s="27">
        <v>3</v>
      </c>
      <c r="W36" s="27">
        <v>4</v>
      </c>
      <c r="Y36" s="27">
        <v>8</v>
      </c>
      <c r="AA36" s="27">
        <v>11</v>
      </c>
    </row>
    <row r="37" spans="2:27" ht="6" customHeight="1">
      <c r="B37" s="77"/>
      <c r="C37" s="33"/>
      <c r="D37" s="33"/>
      <c r="E37" s="36"/>
      <c r="F37" s="36"/>
      <c r="G37" s="36"/>
      <c r="H37" s="36"/>
      <c r="I37" s="36"/>
      <c r="J37" s="36"/>
      <c r="K37" s="36"/>
      <c r="L37" s="36"/>
      <c r="M37" s="36"/>
      <c r="N37" s="36"/>
      <c r="O37" s="36"/>
      <c r="Q37" s="36"/>
      <c r="S37" s="36"/>
      <c r="U37" s="36"/>
      <c r="W37" s="36"/>
      <c r="Y37" s="36"/>
      <c r="AA37" s="36"/>
    </row>
    <row r="38" spans="2:28" s="22" customFormat="1" ht="12" customHeight="1">
      <c r="B38" s="213" t="s">
        <v>140</v>
      </c>
      <c r="C38" s="213"/>
      <c r="D38" s="20"/>
      <c r="E38" s="220">
        <v>77</v>
      </c>
      <c r="F38" s="20"/>
      <c r="G38" s="220">
        <v>87</v>
      </c>
      <c r="H38" s="20"/>
      <c r="I38" s="220">
        <v>70</v>
      </c>
      <c r="J38" s="20"/>
      <c r="K38" s="220">
        <v>61</v>
      </c>
      <c r="L38" s="20"/>
      <c r="M38" s="220">
        <v>73</v>
      </c>
      <c r="N38" s="20"/>
      <c r="O38" s="220">
        <v>61</v>
      </c>
      <c r="P38" s="20"/>
      <c r="Q38" s="220">
        <v>67</v>
      </c>
      <c r="R38" s="20"/>
      <c r="S38" s="220">
        <v>77</v>
      </c>
      <c r="T38" s="20"/>
      <c r="U38" s="220">
        <v>82</v>
      </c>
      <c r="V38" s="20"/>
      <c r="W38" s="220">
        <v>80</v>
      </c>
      <c r="X38" s="20"/>
      <c r="Y38" s="220">
        <v>111</v>
      </c>
      <c r="Z38" s="20"/>
      <c r="AA38" s="220">
        <v>115</v>
      </c>
      <c r="AB38" s="2"/>
    </row>
    <row r="39" spans="2:28" s="22" customFormat="1" ht="6" customHeight="1">
      <c r="B39" s="93"/>
      <c r="C39" s="93"/>
      <c r="D39" s="20"/>
      <c r="E39" s="94"/>
      <c r="F39" s="20"/>
      <c r="G39" s="94"/>
      <c r="H39" s="20"/>
      <c r="I39" s="94"/>
      <c r="J39" s="20"/>
      <c r="K39" s="94"/>
      <c r="L39" s="20"/>
      <c r="M39" s="94"/>
      <c r="N39" s="20"/>
      <c r="O39" s="94"/>
      <c r="P39" s="20"/>
      <c r="Q39" s="94"/>
      <c r="R39" s="20"/>
      <c r="S39" s="94"/>
      <c r="T39" s="20"/>
      <c r="U39" s="94"/>
      <c r="V39" s="20"/>
      <c r="W39" s="94"/>
      <c r="X39" s="20"/>
      <c r="Y39" s="94"/>
      <c r="Z39" s="20"/>
      <c r="AA39" s="94"/>
      <c r="AB39" s="2"/>
    </row>
    <row r="40" spans="2:28" s="22" customFormat="1" ht="12" customHeight="1">
      <c r="B40" s="213" t="s">
        <v>141</v>
      </c>
      <c r="C40" s="213"/>
      <c r="D40" s="20"/>
      <c r="E40" s="220">
        <v>126</v>
      </c>
      <c r="F40" s="20"/>
      <c r="G40" s="220">
        <v>80</v>
      </c>
      <c r="H40" s="20"/>
      <c r="I40" s="220">
        <v>77</v>
      </c>
      <c r="J40" s="20"/>
      <c r="K40" s="220">
        <v>85</v>
      </c>
      <c r="L40" s="20"/>
      <c r="M40" s="220">
        <v>33</v>
      </c>
      <c r="N40" s="20"/>
      <c r="O40" s="220">
        <v>51</v>
      </c>
      <c r="P40" s="20"/>
      <c r="Q40" s="220">
        <v>55</v>
      </c>
      <c r="R40" s="20"/>
      <c r="S40" s="220">
        <v>55</v>
      </c>
      <c r="T40" s="20"/>
      <c r="U40" s="220">
        <v>47</v>
      </c>
      <c r="V40" s="20"/>
      <c r="W40" s="220">
        <v>44</v>
      </c>
      <c r="X40" s="20"/>
      <c r="Y40" s="220">
        <v>40</v>
      </c>
      <c r="Z40" s="20"/>
      <c r="AA40" s="220">
        <v>42</v>
      </c>
      <c r="AB40" s="2"/>
    </row>
    <row r="41" spans="2:28" s="22" customFormat="1" ht="6" customHeight="1">
      <c r="B41" s="26"/>
      <c r="C41" s="26"/>
      <c r="D41" s="20"/>
      <c r="E41" s="89"/>
      <c r="F41" s="20"/>
      <c r="G41" s="89"/>
      <c r="H41" s="20"/>
      <c r="I41" s="89"/>
      <c r="J41" s="20"/>
      <c r="K41" s="89"/>
      <c r="L41" s="20"/>
      <c r="M41" s="89"/>
      <c r="N41" s="20"/>
      <c r="O41" s="89"/>
      <c r="P41" s="20"/>
      <c r="Q41" s="89"/>
      <c r="R41" s="20"/>
      <c r="S41" s="89"/>
      <c r="T41" s="20"/>
      <c r="U41" s="89"/>
      <c r="V41" s="20"/>
      <c r="W41" s="89"/>
      <c r="X41" s="20"/>
      <c r="Y41" s="89"/>
      <c r="Z41" s="20"/>
      <c r="AA41" s="89"/>
      <c r="AB41" s="2"/>
    </row>
    <row r="42" spans="2:28" s="22" customFormat="1" ht="12" customHeight="1">
      <c r="B42" s="213" t="s">
        <v>142</v>
      </c>
      <c r="C42" s="213"/>
      <c r="D42" s="20"/>
      <c r="E42" s="214">
        <f>E9+E38-E40</f>
        <v>83577</v>
      </c>
      <c r="F42" s="20"/>
      <c r="G42" s="214">
        <f>G9+G38-G40</f>
        <v>88286</v>
      </c>
      <c r="H42" s="20"/>
      <c r="I42" s="214">
        <f>I9+I38-I40</f>
        <v>96443</v>
      </c>
      <c r="J42" s="20"/>
      <c r="K42" s="214">
        <f>K9+K38-K40</f>
        <v>100883</v>
      </c>
      <c r="L42" s="20"/>
      <c r="M42" s="214">
        <f>M9+M38-M40</f>
        <v>108875</v>
      </c>
      <c r="N42" s="20"/>
      <c r="O42" s="214">
        <f>O9+O38-O40</f>
        <v>116924</v>
      </c>
      <c r="P42" s="20"/>
      <c r="Q42" s="214">
        <f>Q9+Q38-Q40</f>
        <v>125167</v>
      </c>
      <c r="R42" s="20"/>
      <c r="S42" s="214">
        <f>S9+S38-S40</f>
        <v>135550</v>
      </c>
      <c r="T42" s="20"/>
      <c r="U42" s="214">
        <f>U9+U38-U40</f>
        <v>151612</v>
      </c>
      <c r="V42" s="20"/>
      <c r="W42" s="214">
        <f>W9+W38-W40</f>
        <v>170470</v>
      </c>
      <c r="X42" s="20"/>
      <c r="Y42" s="214">
        <f>Y9+Y38-Y40</f>
        <v>178209</v>
      </c>
      <c r="Z42" s="20"/>
      <c r="AA42" s="214">
        <f>AA9+AA38-AA40</f>
        <v>180755</v>
      </c>
      <c r="AB42" s="2"/>
    </row>
    <row r="43" spans="2:4" ht="12.75">
      <c r="B43" s="7"/>
      <c r="C43" s="7"/>
      <c r="D43" s="7"/>
    </row>
    <row r="44" spans="2:28" s="3" customFormat="1" ht="12" customHeight="1">
      <c r="B44" s="41">
        <f>IF('Table 1'!$B$100="(P)","(P)  Estimación provisional","")</f>
      </c>
      <c r="C44" s="19"/>
      <c r="D44" s="19"/>
      <c r="P44" s="20"/>
      <c r="R44" s="20"/>
      <c r="T44" s="20"/>
      <c r="V44" s="20"/>
      <c r="X44" s="20"/>
      <c r="Z44" s="20"/>
      <c r="AB44" s="2"/>
    </row>
    <row r="45" spans="2:28" s="3" customFormat="1" ht="12" customHeight="1">
      <c r="B45" s="238" t="s">
        <v>63</v>
      </c>
      <c r="C45" s="239" t="s">
        <v>64</v>
      </c>
      <c r="P45" s="20"/>
      <c r="R45" s="20"/>
      <c r="T45" s="20"/>
      <c r="V45" s="20"/>
      <c r="X45" s="20"/>
      <c r="Z45" s="20"/>
      <c r="AB45" s="2"/>
    </row>
    <row r="46" spans="2:3" ht="12" customHeight="1">
      <c r="B46" s="238" t="s">
        <v>65</v>
      </c>
      <c r="C46" s="239" t="s">
        <v>66</v>
      </c>
    </row>
    <row r="47" ht="12" customHeight="1"/>
    <row r="48" ht="12" customHeight="1"/>
    <row r="49" ht="0" customHeight="1" hidden="1"/>
    <row r="50" ht="0" customHeight="1" hidden="1"/>
    <row r="51" ht="0" customHeight="1" hidden="1"/>
    <row r="52" ht="0" customHeight="1" hidden="1"/>
    <row r="53" ht="0" customHeight="1" hidden="1"/>
    <row r="54" ht="0" customHeight="1" hidden="1"/>
    <row r="55" ht="0" customHeight="1" hidden="1"/>
    <row r="56" ht="0" customHeight="1" hidden="1"/>
    <row r="57" ht="0" customHeight="1" hidden="1"/>
    <row r="58" ht="0" customHeight="1" hidden="1"/>
    <row r="59" ht="0" customHeight="1" hidden="1"/>
    <row r="60" ht="0" customHeight="1" hidden="1"/>
    <row r="61" ht="0" customHeight="1" hidden="1"/>
    <row r="62" ht="0" customHeight="1" hidden="1"/>
    <row r="63" ht="0" customHeight="1" hidden="1"/>
    <row r="64" ht="0" customHeight="1" hidden="1"/>
    <row r="65" ht="0" customHeight="1" hidden="1"/>
    <row r="66" ht="0" customHeight="1" hidden="1"/>
    <row r="67" ht="0" customHeight="1" hidden="1"/>
    <row r="68" ht="0" customHeight="1" hidden="1"/>
    <row r="69" ht="0" customHeight="1" hidden="1"/>
    <row r="70" ht="0" customHeight="1" hidden="1"/>
    <row r="71" ht="0" customHeight="1" hidden="1"/>
    <row r="72" ht="0" customHeight="1" hidden="1"/>
    <row r="73" ht="0" customHeight="1" hidden="1"/>
    <row r="74" ht="0" customHeight="1" hidden="1"/>
    <row r="75" ht="0" customHeight="1" hidden="1"/>
    <row r="76" ht="0" customHeight="1" hidden="1"/>
    <row r="77" ht="0" customHeight="1" hidden="1"/>
    <row r="78" ht="0" customHeight="1" hidden="1"/>
    <row r="79" ht="0" customHeight="1" hidden="1"/>
    <row r="80" ht="0" customHeight="1" hidden="1"/>
    <row r="81" ht="0" customHeight="1" hidden="1"/>
    <row r="82" ht="0" customHeight="1" hidden="1"/>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sheetData>
  <sheetProtection/>
  <mergeCells count="1">
    <mergeCell ref="B5:AA5"/>
  </mergeCells>
  <conditionalFormatting sqref="E11 E16 G11 G16 I11 I16 K11 K16 M16 M11 O11 O16 Q16 Q11 S11 S16 U16 U11 W16 AA16 AA11 W11 Y16 Y11">
    <cfRule type="cellIs" priority="28" dxfId="25" operator="notEqual" stopIfTrue="1">
      <formula>E12+E13</formula>
    </cfRule>
  </conditionalFormatting>
  <conditionalFormatting sqref="E23 G23 I23 K23 M23 O23 Q23 S23 U23 AA23 W23 Y23">
    <cfRule type="cellIs" priority="29" dxfId="25" operator="notEqual" stopIfTrue="1">
      <formula>E24+E25+E26+E27</formula>
    </cfRule>
  </conditionalFormatting>
  <conditionalFormatting sqref="E21 G21 I21 K21 M21 O21 Q21 S21">
    <cfRule type="cellIs" priority="30" dxfId="25" operator="notEqual" stopIfTrue="1">
      <formula>E22</formula>
    </cfRule>
  </conditionalFormatting>
  <conditionalFormatting sqref="AB16">
    <cfRule type="cellIs" priority="27" dxfId="0" operator="notEqual" stopIfTrue="1">
      <formula>SUM(AB17:AB27)</formula>
    </cfRule>
  </conditionalFormatting>
  <conditionalFormatting sqref="AB39">
    <cfRule type="cellIs" priority="26" dxfId="0" operator="notEqual" stopIfTrue="1">
      <formula>AB40+AB44</formula>
    </cfRule>
  </conditionalFormatting>
  <conditionalFormatting sqref="AB40">
    <cfRule type="cellIs" priority="25" dxfId="0" operator="notEqual" stopIfTrue="1">
      <formula>AB41+AB42</formula>
    </cfRule>
  </conditionalFormatting>
  <conditionalFormatting sqref="AB44">
    <cfRule type="cellIs" priority="24" dxfId="0" operator="notEqual" stopIfTrue="1">
      <formula>SUM(AB45:AB48)</formula>
    </cfRule>
  </conditionalFormatting>
  <conditionalFormatting sqref="AB28">
    <cfRule type="cellIs" priority="23" dxfId="0" operator="notEqual" stopIfTrue="1">
      <formula>SUM(AB29:AB38)</formula>
    </cfRule>
  </conditionalFormatting>
  <conditionalFormatting sqref="AB55">
    <cfRule type="cellIs" priority="22" dxfId="0" operator="notEqual" stopIfTrue="1">
      <formula>AB9+AB39+AB49</formula>
    </cfRule>
  </conditionalFormatting>
  <conditionalFormatting sqref="AB9">
    <cfRule type="cellIs" priority="21" dxfId="0" operator="notEqual" stopIfTrue="1">
      <formula>AB10+AB28</formula>
    </cfRule>
  </conditionalFormatting>
  <conditionalFormatting sqref="AB16">
    <cfRule type="cellIs" priority="20" dxfId="0" operator="notEqual" stopIfTrue="1">
      <formula>SUM(AB17:AB27)</formula>
    </cfRule>
  </conditionalFormatting>
  <conditionalFormatting sqref="AB40">
    <cfRule type="cellIs" priority="19" dxfId="0" operator="notEqual" stopIfTrue="1">
      <formula>AB41+AB42</formula>
    </cfRule>
  </conditionalFormatting>
  <conditionalFormatting sqref="AB9">
    <cfRule type="cellIs" priority="18" dxfId="0" operator="notEqual" stopIfTrue="1">
      <formula>AB10+AB28</formula>
    </cfRule>
  </conditionalFormatting>
  <conditionalFormatting sqref="AB10">
    <cfRule type="cellIs" priority="17" dxfId="0" operator="notEqual" stopIfTrue="1">
      <formula>AB11+AB12+AB16</formula>
    </cfRule>
  </conditionalFormatting>
  <conditionalFormatting sqref="AB16">
    <cfRule type="cellIs" priority="16" dxfId="0" operator="notEqual" stopIfTrue="1">
      <formula>SUM(AB17:AB27)</formula>
    </cfRule>
  </conditionalFormatting>
  <conditionalFormatting sqref="AB39">
    <cfRule type="cellIs" priority="15" dxfId="0" operator="notEqual" stopIfTrue="1">
      <formula>AB40+AB44</formula>
    </cfRule>
  </conditionalFormatting>
  <conditionalFormatting sqref="AB40">
    <cfRule type="cellIs" priority="14" dxfId="0" operator="notEqual" stopIfTrue="1">
      <formula>AB41+AB42</formula>
    </cfRule>
  </conditionalFormatting>
  <conditionalFormatting sqref="AB44">
    <cfRule type="cellIs" priority="13" dxfId="0" operator="notEqual" stopIfTrue="1">
      <formula>SUM(AB45:AB48)</formula>
    </cfRule>
  </conditionalFormatting>
  <conditionalFormatting sqref="AB28">
    <cfRule type="cellIs" priority="12" dxfId="0" operator="notEqual" stopIfTrue="1">
      <formula>SUM(AB29:AB38)</formula>
    </cfRule>
  </conditionalFormatting>
  <conditionalFormatting sqref="AB55:AB56">
    <cfRule type="cellIs" priority="11" dxfId="0" operator="notEqual" stopIfTrue="1">
      <formula>AB9+AB39+AB49</formula>
    </cfRule>
  </conditionalFormatting>
  <conditionalFormatting sqref="AB64 AB66 AB68">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9">
    <cfRule type="cellIs" priority="8" dxfId="0" operator="notEqual" stopIfTrue="1">
      <formula>AB40+AB44</formula>
    </cfRule>
  </conditionalFormatting>
  <conditionalFormatting sqref="AB40">
    <cfRule type="cellIs" priority="7" dxfId="0" operator="notEqual" stopIfTrue="1">
      <formula>AB41+AB42</formula>
    </cfRule>
  </conditionalFormatting>
  <conditionalFormatting sqref="AB44">
    <cfRule type="cellIs" priority="6" dxfId="0" operator="notEqual" stopIfTrue="1">
      <formula>SUM(AB45:AB48)</formula>
    </cfRule>
  </conditionalFormatting>
  <conditionalFormatting sqref="AB49">
    <cfRule type="cellIs" priority="5" dxfId="0" operator="notEqual" stopIfTrue="1">
      <formula>SUM(AB50:AB54)</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SUM(AB29:AB38)</formula>
    </cfRule>
  </conditionalFormatting>
  <conditionalFormatting sqref="AB55:AB56">
    <cfRule type="cellIs" priority="2" dxfId="0" operator="notEqual" stopIfTrue="1">
      <formula>AB9+AB39+AB49</formula>
    </cfRule>
  </conditionalFormatting>
  <conditionalFormatting sqref="AB16">
    <cfRule type="cellIs" priority="1" dxfId="0" operator="notEqual" stopIfTrue="1">
      <formula>SUM(AB17:AB27)</formula>
    </cfRule>
  </conditionalFormatting>
  <printOptions/>
  <pageMargins left="0.75" right="0.75" top="1" bottom="1" header="0" footer="0"/>
  <pageSetup fitToHeight="1" fitToWidth="1" horizontalDpi="300" verticalDpi="300" orientation="portrait" paperSize="9" scale="81" r:id="rId1"/>
  <headerFooter alignWithMargins="0">
    <oddFooter>&amp;RINE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B31"/>
  <sheetViews>
    <sheetView showGridLines="0" showRowColHeaders="0" zoomScale="85" zoomScaleNormal="85"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zeroHeight="1"/>
  <cols>
    <col min="1" max="1" width="3.140625" style="2" customWidth="1"/>
    <col min="2" max="2" width="3.140625" style="46" customWidth="1"/>
    <col min="3" max="3" width="40.7109375" style="2" customWidth="1"/>
    <col min="4" max="4" width="0.5625" style="2" customWidth="1"/>
    <col min="5" max="5" width="8.7109375" style="2" customWidth="1"/>
    <col min="6" max="6" width="0.5625" style="2" customWidth="1"/>
    <col min="7" max="7" width="8.7109375" style="2" customWidth="1"/>
    <col min="8" max="8" width="0.5625" style="2" customWidth="1"/>
    <col min="9" max="9" width="8.7109375" style="2" customWidth="1"/>
    <col min="10" max="10" width="0.5625" style="2" customWidth="1"/>
    <col min="11" max="11" width="8.7109375" style="2" customWidth="1"/>
    <col min="12" max="12" width="0.5625" style="2" customWidth="1"/>
    <col min="13" max="13" width="8.7109375" style="2" customWidth="1"/>
    <col min="14" max="14" width="0.5625" style="2" customWidth="1"/>
    <col min="15" max="15" width="8.7109375" style="2" customWidth="1"/>
    <col min="16" max="16" width="0.5625" style="2" customWidth="1"/>
    <col min="17" max="17" width="8.7109375" style="2" customWidth="1"/>
    <col min="18" max="18" width="0.5625" style="2" customWidth="1"/>
    <col min="19" max="19" width="8.7109375" style="2" customWidth="1"/>
    <col min="20" max="20" width="0.5625" style="2" customWidth="1"/>
    <col min="21" max="21" width="8.7109375" style="2" customWidth="1"/>
    <col min="22" max="22" width="0.5625" style="2" customWidth="1"/>
    <col min="23" max="23" width="8.7109375" style="2" customWidth="1"/>
    <col min="24" max="24" width="0.5625" style="2" customWidth="1"/>
    <col min="25" max="25" width="8.7109375" style="2" customWidth="1"/>
    <col min="26" max="26" width="0.5625" style="2" customWidth="1"/>
    <col min="27" max="27" width="8.7109375" style="2" customWidth="1"/>
    <col min="28" max="28" width="2.57421875" style="2" customWidth="1"/>
    <col min="29" max="16384" width="0" style="2" hidden="1" customWidth="1"/>
  </cols>
  <sheetData>
    <row r="1" ht="12" customHeight="1">
      <c r="B1" s="2"/>
    </row>
    <row r="2" s="20" customFormat="1" ht="22.5">
      <c r="B2" s="237" t="s">
        <v>2</v>
      </c>
    </row>
    <row r="3" s="20" customFormat="1" ht="18.75">
      <c r="B3" s="240" t="str">
        <f>'List of tables'!B5</f>
        <v>Annexe tables</v>
      </c>
    </row>
    <row r="4" s="20" customFormat="1" ht="19.5" customHeight="1">
      <c r="B4" s="1"/>
    </row>
    <row r="5" spans="2:27" s="20" customFormat="1" ht="19.5" customHeight="1">
      <c r="B5" s="11" t="str">
        <f>'List of tables'!B14&amp;" "&amp;'List of tables'!C14</f>
        <v>Table 8. Current transfers within general government</v>
      </c>
      <c r="C5" s="11"/>
      <c r="D5" s="11"/>
      <c r="E5" s="11"/>
      <c r="F5" s="11"/>
      <c r="G5" s="11"/>
      <c r="H5" s="11"/>
      <c r="I5" s="11"/>
      <c r="J5" s="11"/>
      <c r="K5" s="11"/>
      <c r="L5" s="11"/>
      <c r="M5" s="11"/>
      <c r="N5" s="11"/>
      <c r="O5" s="11"/>
      <c r="P5" s="11"/>
      <c r="Q5" s="11"/>
      <c r="R5" s="11"/>
      <c r="S5" s="11"/>
      <c r="T5" s="11"/>
      <c r="U5" s="11"/>
      <c r="V5" s="11"/>
      <c r="W5" s="11"/>
      <c r="X5" s="11"/>
      <c r="Y5" s="11"/>
      <c r="Z5" s="11"/>
      <c r="AA5" s="11"/>
    </row>
    <row r="6" spans="2:27" s="20" customFormat="1" ht="15" customHeight="1">
      <c r="B6" s="117" t="s">
        <v>178</v>
      </c>
      <c r="C6" s="11"/>
      <c r="D6" s="11"/>
      <c r="E6" s="11"/>
      <c r="F6" s="11"/>
      <c r="G6" s="11"/>
      <c r="H6" s="11"/>
      <c r="I6" s="11"/>
      <c r="J6" s="11"/>
      <c r="K6" s="11"/>
      <c r="L6" s="11"/>
      <c r="M6" s="11"/>
      <c r="N6" s="11"/>
      <c r="O6" s="11"/>
      <c r="P6" s="11"/>
      <c r="Q6" s="11"/>
      <c r="R6" s="11"/>
      <c r="S6" s="11"/>
      <c r="T6" s="11"/>
      <c r="U6" s="11"/>
      <c r="V6" s="11"/>
      <c r="W6" s="11"/>
      <c r="X6" s="11"/>
      <c r="Y6" s="11"/>
      <c r="Z6" s="11"/>
      <c r="AA6" s="11"/>
    </row>
    <row r="7" spans="2:27" s="21" customFormat="1" ht="15.75" customHeight="1">
      <c r="B7" s="23"/>
      <c r="C7" s="23"/>
      <c r="D7" s="12"/>
      <c r="E7" s="23" t="s">
        <v>191</v>
      </c>
      <c r="F7" s="8"/>
      <c r="G7" s="23" t="s">
        <v>190</v>
      </c>
      <c r="H7" s="8"/>
      <c r="I7" s="23" t="s">
        <v>189</v>
      </c>
      <c r="J7" s="8"/>
      <c r="K7" s="23" t="s">
        <v>188</v>
      </c>
      <c r="L7" s="8"/>
      <c r="M7" s="23" t="s">
        <v>187</v>
      </c>
      <c r="N7" s="8"/>
      <c r="O7" s="23" t="s">
        <v>186</v>
      </c>
      <c r="P7" s="8"/>
      <c r="Q7" s="23" t="s">
        <v>185</v>
      </c>
      <c r="R7" s="8"/>
      <c r="S7" s="23" t="s">
        <v>184</v>
      </c>
      <c r="T7" s="8"/>
      <c r="U7" s="23" t="s">
        <v>183</v>
      </c>
      <c r="V7" s="8"/>
      <c r="W7" s="23" t="s">
        <v>192</v>
      </c>
      <c r="X7" s="8"/>
      <c r="Y7" s="23" t="s">
        <v>193</v>
      </c>
      <c r="Z7" s="8"/>
      <c r="AA7" s="23" t="s">
        <v>194</v>
      </c>
    </row>
    <row r="8" s="20" customFormat="1" ht="4.5" customHeight="1">
      <c r="AB8" s="21"/>
    </row>
    <row r="9" spans="2:28" ht="15" customHeight="1">
      <c r="B9" s="202" t="s">
        <v>143</v>
      </c>
      <c r="C9" s="202"/>
      <c r="D9" s="29"/>
      <c r="E9" s="166">
        <f>E10+E11+E12</f>
        <v>61794</v>
      </c>
      <c r="F9" s="151"/>
      <c r="G9" s="166">
        <f>G10+G11+G12</f>
        <v>66199</v>
      </c>
      <c r="H9" s="151"/>
      <c r="I9" s="166">
        <f>I10+I11+I12</f>
        <v>46053</v>
      </c>
      <c r="J9" s="151"/>
      <c r="K9" s="166">
        <f>K10+K11+K12</f>
        <v>45283</v>
      </c>
      <c r="L9" s="151"/>
      <c r="M9" s="166">
        <f>M10+M11+M12</f>
        <v>48780</v>
      </c>
      <c r="N9" s="151"/>
      <c r="O9" s="166">
        <f>O10+O11+O12</f>
        <v>50492</v>
      </c>
      <c r="P9" s="151"/>
      <c r="Q9" s="166">
        <f>Q10+Q11+Q12</f>
        <v>57587</v>
      </c>
      <c r="R9" s="151"/>
      <c r="S9" s="166">
        <f>S10+S11+S12</f>
        <v>63184</v>
      </c>
      <c r="T9" s="151"/>
      <c r="U9" s="166">
        <f>U10+U11+U12</f>
        <v>68065</v>
      </c>
      <c r="V9" s="151"/>
      <c r="W9" s="166">
        <f>W10+W11+W12</f>
        <v>96512</v>
      </c>
      <c r="X9" s="151"/>
      <c r="Y9" s="166">
        <f>Y10+Y11+Y12</f>
        <v>88897</v>
      </c>
      <c r="Z9" s="151"/>
      <c r="AA9" s="166">
        <f>AA10+AA11+AA12</f>
        <v>70826</v>
      </c>
      <c r="AB9" s="45"/>
    </row>
    <row r="10" spans="2:27" ht="13.5" customHeight="1">
      <c r="B10" s="29" t="s">
        <v>144</v>
      </c>
      <c r="C10" s="29"/>
      <c r="D10" s="29"/>
      <c r="E10" s="226">
        <v>23472</v>
      </c>
      <c r="F10" s="227"/>
      <c r="G10" s="226">
        <v>25366</v>
      </c>
      <c r="H10" s="227"/>
      <c r="I10" s="226">
        <v>28711</v>
      </c>
      <c r="J10" s="227"/>
      <c r="K10" s="226">
        <v>30082</v>
      </c>
      <c r="L10" s="227"/>
      <c r="M10" s="226">
        <v>33719</v>
      </c>
      <c r="N10" s="227"/>
      <c r="O10" s="226">
        <v>34776</v>
      </c>
      <c r="P10" s="227"/>
      <c r="Q10" s="226">
        <v>38809</v>
      </c>
      <c r="R10" s="227"/>
      <c r="S10" s="226">
        <v>43073</v>
      </c>
      <c r="T10" s="227"/>
      <c r="U10" s="226">
        <v>46481</v>
      </c>
      <c r="V10" s="227"/>
      <c r="W10" s="226">
        <v>54637</v>
      </c>
      <c r="X10" s="227"/>
      <c r="Y10" s="226">
        <v>50882</v>
      </c>
      <c r="Z10" s="227"/>
      <c r="AA10" s="226">
        <v>28663</v>
      </c>
    </row>
    <row r="11" spans="2:27" ht="13.5" customHeight="1">
      <c r="B11" s="29" t="s">
        <v>145</v>
      </c>
      <c r="C11" s="29"/>
      <c r="D11" s="29"/>
      <c r="E11" s="226">
        <v>8647</v>
      </c>
      <c r="F11" s="227"/>
      <c r="G11" s="226">
        <v>9310</v>
      </c>
      <c r="H11" s="227"/>
      <c r="I11" s="226">
        <v>9956</v>
      </c>
      <c r="J11" s="227"/>
      <c r="K11" s="226">
        <v>10994</v>
      </c>
      <c r="L11" s="227"/>
      <c r="M11" s="226">
        <v>10573</v>
      </c>
      <c r="N11" s="227"/>
      <c r="O11" s="226">
        <v>10836</v>
      </c>
      <c r="P11" s="227"/>
      <c r="Q11" s="226">
        <v>13107</v>
      </c>
      <c r="R11" s="227"/>
      <c r="S11" s="226">
        <v>14097</v>
      </c>
      <c r="T11" s="227"/>
      <c r="U11" s="226">
        <v>14569</v>
      </c>
      <c r="V11" s="227"/>
      <c r="W11" s="226">
        <v>14326</v>
      </c>
      <c r="X11" s="227"/>
      <c r="Y11" s="226">
        <v>12370</v>
      </c>
      <c r="Z11" s="227"/>
      <c r="AA11" s="226">
        <v>13015</v>
      </c>
    </row>
    <row r="12" spans="2:27" ht="13.5" customHeight="1">
      <c r="B12" s="24" t="s">
        <v>146</v>
      </c>
      <c r="C12" s="24"/>
      <c r="D12" s="29"/>
      <c r="E12" s="228">
        <v>29675</v>
      </c>
      <c r="F12" s="227"/>
      <c r="G12" s="228">
        <v>31523</v>
      </c>
      <c r="H12" s="227"/>
      <c r="I12" s="228">
        <v>7386</v>
      </c>
      <c r="J12" s="227"/>
      <c r="K12" s="228">
        <v>4207</v>
      </c>
      <c r="L12" s="227"/>
      <c r="M12" s="228">
        <v>4488</v>
      </c>
      <c r="N12" s="227"/>
      <c r="O12" s="228">
        <v>4880</v>
      </c>
      <c r="P12" s="227"/>
      <c r="Q12" s="228">
        <v>5671</v>
      </c>
      <c r="R12" s="227"/>
      <c r="S12" s="228">
        <v>6014</v>
      </c>
      <c r="T12" s="227"/>
      <c r="U12" s="228">
        <v>7015</v>
      </c>
      <c r="V12" s="227"/>
      <c r="W12" s="228">
        <v>27549</v>
      </c>
      <c r="X12" s="227"/>
      <c r="Y12" s="228">
        <v>25645</v>
      </c>
      <c r="Z12" s="227"/>
      <c r="AA12" s="228">
        <v>29148</v>
      </c>
    </row>
    <row r="13" spans="2:27" ht="15" customHeight="1">
      <c r="B13" s="202" t="s">
        <v>147</v>
      </c>
      <c r="C13" s="202"/>
      <c r="D13" s="29"/>
      <c r="E13" s="166">
        <f>SUM(E14:E16)</f>
        <v>2807</v>
      </c>
      <c r="F13" s="151"/>
      <c r="G13" s="166">
        <f>SUM(G14:G16)</f>
        <v>2743</v>
      </c>
      <c r="H13" s="151"/>
      <c r="I13" s="166">
        <f>SUM(I14:I16)</f>
        <v>3054</v>
      </c>
      <c r="J13" s="151"/>
      <c r="K13" s="166">
        <f>SUM(K14:K16)</f>
        <v>3485</v>
      </c>
      <c r="L13" s="151"/>
      <c r="M13" s="166">
        <f>SUM(M14:M16)</f>
        <v>3569</v>
      </c>
      <c r="N13" s="151"/>
      <c r="O13" s="166">
        <f>SUM(O14:O16)</f>
        <v>4130</v>
      </c>
      <c r="P13" s="151"/>
      <c r="Q13" s="166">
        <f>SUM(Q14:Q16)</f>
        <v>4738</v>
      </c>
      <c r="R13" s="151"/>
      <c r="S13" s="166">
        <f>SUM(S14:S16)</f>
        <v>5300</v>
      </c>
      <c r="T13" s="151"/>
      <c r="U13" s="166">
        <f>SUM(U14:U16)</f>
        <v>6211</v>
      </c>
      <c r="V13" s="151"/>
      <c r="W13" s="166">
        <f>SUM(W14:W16)</f>
        <v>6515</v>
      </c>
      <c r="X13" s="151"/>
      <c r="Y13" s="166">
        <f>SUM(Y14:Y16)</f>
        <v>10730</v>
      </c>
      <c r="Z13" s="151"/>
      <c r="AA13" s="166">
        <f>SUM(AA14:AA16)</f>
        <v>21645</v>
      </c>
    </row>
    <row r="14" spans="2:27" ht="13.5" customHeight="1">
      <c r="B14" s="29" t="s">
        <v>148</v>
      </c>
      <c r="C14" s="29"/>
      <c r="D14" s="29"/>
      <c r="E14" s="229">
        <v>1026</v>
      </c>
      <c r="F14" s="151"/>
      <c r="G14" s="229">
        <v>992</v>
      </c>
      <c r="H14" s="151"/>
      <c r="I14" s="229">
        <v>1105</v>
      </c>
      <c r="J14" s="151"/>
      <c r="K14" s="229">
        <v>1125</v>
      </c>
      <c r="L14" s="151"/>
      <c r="M14" s="229">
        <v>1008</v>
      </c>
      <c r="N14" s="151"/>
      <c r="O14" s="229">
        <v>1032</v>
      </c>
      <c r="P14" s="151"/>
      <c r="Q14" s="229">
        <v>1086</v>
      </c>
      <c r="R14" s="151"/>
      <c r="S14" s="229">
        <v>1455</v>
      </c>
      <c r="T14" s="151"/>
      <c r="U14" s="229">
        <v>1910</v>
      </c>
      <c r="V14" s="151"/>
      <c r="W14" s="229">
        <v>1273</v>
      </c>
      <c r="X14" s="151"/>
      <c r="Y14" s="229">
        <v>5521</v>
      </c>
      <c r="Z14" s="151"/>
      <c r="AA14" s="229">
        <v>16550</v>
      </c>
    </row>
    <row r="15" spans="2:27" ht="13.5" customHeight="1">
      <c r="B15" s="29" t="s">
        <v>145</v>
      </c>
      <c r="C15" s="29"/>
      <c r="D15" s="29"/>
      <c r="E15" s="229">
        <v>1759</v>
      </c>
      <c r="F15" s="151"/>
      <c r="G15" s="229">
        <v>1732</v>
      </c>
      <c r="H15" s="151"/>
      <c r="I15" s="229">
        <v>1949</v>
      </c>
      <c r="J15" s="151"/>
      <c r="K15" s="229">
        <v>2360</v>
      </c>
      <c r="L15" s="151"/>
      <c r="M15" s="229">
        <v>2561</v>
      </c>
      <c r="N15" s="151"/>
      <c r="O15" s="229">
        <v>3098</v>
      </c>
      <c r="P15" s="151"/>
      <c r="Q15" s="229">
        <v>3652</v>
      </c>
      <c r="R15" s="151"/>
      <c r="S15" s="229">
        <v>3845</v>
      </c>
      <c r="T15" s="151"/>
      <c r="U15" s="229">
        <v>4301</v>
      </c>
      <c r="V15" s="151"/>
      <c r="W15" s="229">
        <v>5242</v>
      </c>
      <c r="X15" s="151"/>
      <c r="Y15" s="229">
        <v>5209</v>
      </c>
      <c r="Z15" s="151"/>
      <c r="AA15" s="229">
        <v>5095</v>
      </c>
    </row>
    <row r="16" spans="2:27" ht="13.5" customHeight="1">
      <c r="B16" s="24" t="s">
        <v>146</v>
      </c>
      <c r="C16" s="24"/>
      <c r="D16" s="29"/>
      <c r="E16" s="230">
        <v>22</v>
      </c>
      <c r="F16" s="151"/>
      <c r="G16" s="230">
        <v>19</v>
      </c>
      <c r="H16" s="151"/>
      <c r="I16" s="230">
        <v>0</v>
      </c>
      <c r="J16" s="151"/>
      <c r="K16" s="230">
        <v>0</v>
      </c>
      <c r="L16" s="151"/>
      <c r="M16" s="230">
        <v>0</v>
      </c>
      <c r="N16" s="151"/>
      <c r="O16" s="230">
        <v>0</v>
      </c>
      <c r="P16" s="151"/>
      <c r="Q16" s="230">
        <v>0</v>
      </c>
      <c r="R16" s="151"/>
      <c r="S16" s="230">
        <v>0</v>
      </c>
      <c r="T16" s="151"/>
      <c r="U16" s="230">
        <v>0</v>
      </c>
      <c r="V16" s="151"/>
      <c r="W16" s="230">
        <v>0</v>
      </c>
      <c r="X16" s="151"/>
      <c r="Y16" s="230">
        <v>0</v>
      </c>
      <c r="Z16" s="151"/>
      <c r="AA16" s="230">
        <v>0</v>
      </c>
    </row>
    <row r="17" spans="2:27" ht="15" customHeight="1">
      <c r="B17" s="202" t="s">
        <v>149</v>
      </c>
      <c r="C17" s="202"/>
      <c r="D17" s="29"/>
      <c r="E17" s="166">
        <f>SUM(E18:E20)</f>
        <v>6317</v>
      </c>
      <c r="F17" s="151"/>
      <c r="G17" s="166">
        <f>SUM(G18:G20)</f>
        <v>6630</v>
      </c>
      <c r="H17" s="151"/>
      <c r="I17" s="166">
        <f>SUM(I18:I20)</f>
        <v>6991</v>
      </c>
      <c r="J17" s="151"/>
      <c r="K17" s="166">
        <f>SUM(K18:K20)</f>
        <v>7516</v>
      </c>
      <c r="L17" s="151"/>
      <c r="M17" s="166">
        <f>SUM(M18:M20)</f>
        <v>8063</v>
      </c>
      <c r="N17" s="151"/>
      <c r="O17" s="166">
        <f>SUM(O18:O20)</f>
        <v>8953</v>
      </c>
      <c r="P17" s="151"/>
      <c r="Q17" s="166">
        <f>SUM(Q18:Q20)</f>
        <v>9957</v>
      </c>
      <c r="R17" s="151"/>
      <c r="S17" s="166">
        <f>SUM(S18:S20)</f>
        <v>11006</v>
      </c>
      <c r="T17" s="151"/>
      <c r="U17" s="166">
        <f>SUM(U18:U20)</f>
        <v>10514</v>
      </c>
      <c r="V17" s="151"/>
      <c r="W17" s="166">
        <f>SUM(W18:W20)</f>
        <v>8936</v>
      </c>
      <c r="X17" s="151"/>
      <c r="Y17" s="166">
        <f>SUM(Y18:Y20)</f>
        <v>10674</v>
      </c>
      <c r="Z17" s="151"/>
      <c r="AA17" s="166">
        <f>SUM(AA18:AA20)</f>
        <v>13724</v>
      </c>
    </row>
    <row r="18" spans="2:27" ht="13.5" customHeight="1">
      <c r="B18" s="29" t="s">
        <v>148</v>
      </c>
      <c r="C18" s="29"/>
      <c r="D18" s="29"/>
      <c r="E18" s="229">
        <v>2517</v>
      </c>
      <c r="F18" s="151"/>
      <c r="G18" s="229">
        <v>2736</v>
      </c>
      <c r="H18" s="151"/>
      <c r="I18" s="229">
        <v>1209</v>
      </c>
      <c r="J18" s="151"/>
      <c r="K18" s="229">
        <v>1296</v>
      </c>
      <c r="L18" s="151"/>
      <c r="M18" s="229">
        <v>1359</v>
      </c>
      <c r="N18" s="151"/>
      <c r="O18" s="229">
        <v>1410</v>
      </c>
      <c r="P18" s="151"/>
      <c r="Q18" s="229">
        <v>1568</v>
      </c>
      <c r="R18" s="151"/>
      <c r="S18" s="229">
        <v>1748</v>
      </c>
      <c r="T18" s="151"/>
      <c r="U18" s="229">
        <v>1823</v>
      </c>
      <c r="V18" s="151"/>
      <c r="W18" s="229">
        <v>1030</v>
      </c>
      <c r="X18" s="151"/>
      <c r="Y18" s="229">
        <v>1961</v>
      </c>
      <c r="Z18" s="151"/>
      <c r="AA18" s="229">
        <v>4965</v>
      </c>
    </row>
    <row r="19" spans="2:27" ht="13.5" customHeight="1">
      <c r="B19" s="29" t="s">
        <v>144</v>
      </c>
      <c r="C19" s="29"/>
      <c r="D19" s="29"/>
      <c r="E19" s="229">
        <v>3800</v>
      </c>
      <c r="F19" s="151"/>
      <c r="G19" s="229">
        <v>3894</v>
      </c>
      <c r="H19" s="151"/>
      <c r="I19" s="229">
        <v>5782</v>
      </c>
      <c r="J19" s="151"/>
      <c r="K19" s="229">
        <v>6220</v>
      </c>
      <c r="L19" s="151"/>
      <c r="M19" s="229">
        <v>6704</v>
      </c>
      <c r="N19" s="151"/>
      <c r="O19" s="229">
        <v>7543</v>
      </c>
      <c r="P19" s="151"/>
      <c r="Q19" s="229">
        <v>8389</v>
      </c>
      <c r="R19" s="151"/>
      <c r="S19" s="229">
        <v>9258</v>
      </c>
      <c r="T19" s="151"/>
      <c r="U19" s="229">
        <v>8691</v>
      </c>
      <c r="V19" s="151"/>
      <c r="W19" s="229">
        <v>7906</v>
      </c>
      <c r="X19" s="151"/>
      <c r="Y19" s="229">
        <v>8713</v>
      </c>
      <c r="Z19" s="151"/>
      <c r="AA19" s="229">
        <v>8759</v>
      </c>
    </row>
    <row r="20" spans="2:27" ht="14.25" customHeight="1">
      <c r="B20" s="24" t="s">
        <v>146</v>
      </c>
      <c r="C20" s="24"/>
      <c r="D20" s="29"/>
      <c r="E20" s="38">
        <v>0</v>
      </c>
      <c r="F20" s="37"/>
      <c r="G20" s="38">
        <v>0</v>
      </c>
      <c r="H20" s="37"/>
      <c r="I20" s="38">
        <v>0</v>
      </c>
      <c r="J20" s="37"/>
      <c r="K20" s="38">
        <v>0</v>
      </c>
      <c r="L20" s="37"/>
      <c r="M20" s="38">
        <v>0</v>
      </c>
      <c r="N20" s="37"/>
      <c r="O20" s="38">
        <v>0</v>
      </c>
      <c r="P20" s="37"/>
      <c r="Q20" s="38">
        <v>0</v>
      </c>
      <c r="R20" s="37"/>
      <c r="S20" s="38">
        <v>0</v>
      </c>
      <c r="T20" s="37"/>
      <c r="U20" s="38">
        <v>0</v>
      </c>
      <c r="V20" s="37"/>
      <c r="W20" s="38">
        <v>0</v>
      </c>
      <c r="X20" s="37"/>
      <c r="Y20" s="38">
        <v>0</v>
      </c>
      <c r="Z20" s="37"/>
      <c r="AA20" s="38">
        <v>0</v>
      </c>
    </row>
    <row r="21" spans="2:27" ht="12.75" customHeight="1">
      <c r="B21" s="202" t="s">
        <v>150</v>
      </c>
      <c r="C21" s="202"/>
      <c r="D21" s="29"/>
      <c r="E21" s="166">
        <f>SUM(E22:E24)</f>
        <v>19342</v>
      </c>
      <c r="F21" s="151"/>
      <c r="G21" s="166">
        <f>SUM(G22:G24)</f>
        <v>20609</v>
      </c>
      <c r="H21" s="151"/>
      <c r="I21" s="166">
        <f>SUM(I22:I24)</f>
        <v>3118</v>
      </c>
      <c r="J21" s="151"/>
      <c r="K21" s="166">
        <f>SUM(K22:K24)</f>
        <v>2317</v>
      </c>
      <c r="L21" s="151"/>
      <c r="M21" s="166">
        <f>SUM(M22:M24)</f>
        <v>2948</v>
      </c>
      <c r="N21" s="151"/>
      <c r="O21" s="166">
        <f>SUM(O22:O24)</f>
        <v>3467</v>
      </c>
      <c r="P21" s="151"/>
      <c r="Q21" s="166">
        <f>SUM(Q22:Q24)</f>
        <v>3694</v>
      </c>
      <c r="R21" s="151"/>
      <c r="S21" s="166">
        <f>SUM(S22:S24)</f>
        <v>4038</v>
      </c>
      <c r="T21" s="151"/>
      <c r="U21" s="166">
        <f>SUM(U22:U24)</f>
        <v>4669</v>
      </c>
      <c r="V21" s="28"/>
      <c r="W21" s="166">
        <f>SUM(W22:W24)</f>
        <v>5577</v>
      </c>
      <c r="X21" s="28"/>
      <c r="Y21" s="166">
        <f>SUM(Y22:Y24)</f>
        <v>5991</v>
      </c>
      <c r="Z21" s="28"/>
      <c r="AA21" s="166">
        <f>SUM(AA22:AA24)</f>
        <v>5678</v>
      </c>
    </row>
    <row r="22" spans="2:28" ht="13.5" customHeight="1">
      <c r="B22" s="29" t="s">
        <v>148</v>
      </c>
      <c r="C22" s="29"/>
      <c r="D22" s="29"/>
      <c r="E22" s="229">
        <v>103</v>
      </c>
      <c r="F22" s="151"/>
      <c r="G22" s="229">
        <v>122</v>
      </c>
      <c r="H22" s="151"/>
      <c r="I22" s="229">
        <v>343</v>
      </c>
      <c r="J22" s="151"/>
      <c r="K22" s="229">
        <v>222</v>
      </c>
      <c r="L22" s="151"/>
      <c r="M22" s="229">
        <v>304</v>
      </c>
      <c r="N22" s="151"/>
      <c r="O22" s="229">
        <v>367</v>
      </c>
      <c r="P22" s="151"/>
      <c r="Q22" s="229">
        <v>375</v>
      </c>
      <c r="R22" s="151"/>
      <c r="S22" s="229">
        <v>404</v>
      </c>
      <c r="T22" s="151"/>
      <c r="U22" s="229">
        <v>442</v>
      </c>
      <c r="V22" s="37"/>
      <c r="W22" s="229">
        <v>291</v>
      </c>
      <c r="X22" s="37"/>
      <c r="Y22" s="229">
        <v>296</v>
      </c>
      <c r="Z22" s="37"/>
      <c r="AA22" s="229">
        <v>285</v>
      </c>
      <c r="AB22" s="45"/>
    </row>
    <row r="23" spans="2:27" ht="13.5" customHeight="1">
      <c r="B23" s="29" t="s">
        <v>144</v>
      </c>
      <c r="C23" s="29"/>
      <c r="D23" s="29"/>
      <c r="E23" s="229">
        <v>18496</v>
      </c>
      <c r="F23" s="151"/>
      <c r="G23" s="229">
        <v>19771</v>
      </c>
      <c r="H23" s="151"/>
      <c r="I23" s="229">
        <v>2234</v>
      </c>
      <c r="J23" s="151"/>
      <c r="K23" s="229">
        <v>1614</v>
      </c>
      <c r="L23" s="151"/>
      <c r="M23" s="229">
        <v>2308</v>
      </c>
      <c r="N23" s="151"/>
      <c r="O23" s="229">
        <v>2732</v>
      </c>
      <c r="P23" s="151"/>
      <c r="Q23" s="229">
        <v>2955</v>
      </c>
      <c r="R23" s="151"/>
      <c r="S23" s="229">
        <v>3255</v>
      </c>
      <c r="T23" s="151"/>
      <c r="U23" s="229">
        <v>3799</v>
      </c>
      <c r="V23" s="37"/>
      <c r="W23" s="229">
        <v>4800</v>
      </c>
      <c r="X23" s="37"/>
      <c r="Y23" s="229">
        <v>5226</v>
      </c>
      <c r="Z23" s="37"/>
      <c r="AA23" s="229">
        <v>4956</v>
      </c>
    </row>
    <row r="24" spans="2:27" ht="13.5" customHeight="1">
      <c r="B24" s="24" t="s">
        <v>145</v>
      </c>
      <c r="C24" s="24"/>
      <c r="D24" s="29"/>
      <c r="E24" s="230">
        <v>743</v>
      </c>
      <c r="F24" s="151"/>
      <c r="G24" s="230">
        <v>716</v>
      </c>
      <c r="H24" s="151"/>
      <c r="I24" s="230">
        <v>541</v>
      </c>
      <c r="J24" s="151"/>
      <c r="K24" s="230">
        <v>481</v>
      </c>
      <c r="L24" s="151"/>
      <c r="M24" s="230">
        <v>336</v>
      </c>
      <c r="N24" s="151"/>
      <c r="O24" s="230">
        <v>368</v>
      </c>
      <c r="P24" s="151"/>
      <c r="Q24" s="230">
        <v>364</v>
      </c>
      <c r="R24" s="151"/>
      <c r="S24" s="230">
        <v>379</v>
      </c>
      <c r="T24" s="151"/>
      <c r="U24" s="230">
        <v>428</v>
      </c>
      <c r="V24" s="38"/>
      <c r="W24" s="230">
        <v>486</v>
      </c>
      <c r="X24" s="38"/>
      <c r="Y24" s="230">
        <v>469</v>
      </c>
      <c r="Z24" s="38"/>
      <c r="AA24" s="230">
        <v>437</v>
      </c>
    </row>
    <row r="25" spans="2:27" ht="15" customHeight="1">
      <c r="B25" s="133" t="s">
        <v>0</v>
      </c>
      <c r="C25" s="133"/>
      <c r="D25" s="24"/>
      <c r="E25" s="189">
        <f>E9+E13+E17+E21</f>
        <v>90260</v>
      </c>
      <c r="F25" s="151"/>
      <c r="G25" s="189">
        <f>G9+G13+G17+G21</f>
        <v>96181</v>
      </c>
      <c r="H25" s="151"/>
      <c r="I25" s="189">
        <f>I9+I13+I17+I21</f>
        <v>59216</v>
      </c>
      <c r="J25" s="151"/>
      <c r="K25" s="189">
        <f>K9+K13+K17+K21</f>
        <v>58601</v>
      </c>
      <c r="L25" s="151"/>
      <c r="M25" s="189">
        <f>M9+M13+M17+M21</f>
        <v>63360</v>
      </c>
      <c r="N25" s="151"/>
      <c r="O25" s="189">
        <f>O9+O13+O17+O21</f>
        <v>67042</v>
      </c>
      <c r="P25" s="151"/>
      <c r="Q25" s="189">
        <f>Q9+Q13+Q17+Q21</f>
        <v>75976</v>
      </c>
      <c r="R25" s="151"/>
      <c r="S25" s="189">
        <f>S9+S13+S17+S21</f>
        <v>83528</v>
      </c>
      <c r="T25" s="151"/>
      <c r="U25" s="189">
        <f>U9+U13+U17+U21</f>
        <v>89459</v>
      </c>
      <c r="V25" s="27"/>
      <c r="W25" s="189">
        <f>W9+W13+W17+W21</f>
        <v>117540</v>
      </c>
      <c r="X25" s="27"/>
      <c r="Y25" s="189">
        <f>Y9+Y13+Y17+Y21</f>
        <v>116292</v>
      </c>
      <c r="Z25" s="27"/>
      <c r="AA25" s="189">
        <f>AA9+AA13+AA17+AA21</f>
        <v>111873</v>
      </c>
    </row>
    <row r="26" spans="2:27" ht="12">
      <c r="B26" s="33"/>
      <c r="C26" s="9"/>
      <c r="D26" s="9"/>
      <c r="E26" s="50"/>
      <c r="F26" s="50"/>
      <c r="G26" s="50"/>
      <c r="H26" s="50"/>
      <c r="I26" s="50"/>
      <c r="J26" s="50"/>
      <c r="K26" s="50"/>
      <c r="L26" s="50"/>
      <c r="M26" s="50"/>
      <c r="N26" s="50"/>
      <c r="O26" s="50"/>
      <c r="P26" s="50"/>
      <c r="Q26" s="50"/>
      <c r="R26" s="50"/>
      <c r="S26" s="50"/>
      <c r="T26" s="50"/>
      <c r="U26" s="50"/>
      <c r="V26" s="50"/>
      <c r="W26" s="50"/>
      <c r="X26" s="50"/>
      <c r="Y26" s="50"/>
      <c r="Z26" s="50"/>
      <c r="AA26" s="50"/>
    </row>
    <row r="27" spans="2:28" s="3" customFormat="1" ht="12" customHeight="1">
      <c r="B27" s="41" t="s">
        <v>151</v>
      </c>
      <c r="AB27" s="2"/>
    </row>
    <row r="28" spans="2:28" s="3" customFormat="1" ht="12" customHeight="1">
      <c r="B28" s="41" t="s">
        <v>63</v>
      </c>
      <c r="C28" s="3" t="s">
        <v>64</v>
      </c>
      <c r="AB28" s="2"/>
    </row>
    <row r="29" spans="2:3" ht="12">
      <c r="B29" s="46" t="s">
        <v>65</v>
      </c>
      <c r="C29" s="2" t="s">
        <v>66</v>
      </c>
    </row>
    <row r="30" ht="12"/>
    <row r="31" ht="12">
      <c r="AB31" s="22"/>
    </row>
    <row r="32" ht="12" hidden="1"/>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sheetData>
  <sheetProtection/>
  <conditionalFormatting sqref="AB16">
    <cfRule type="cellIs" priority="27" dxfId="0" operator="notEqual" stopIfTrue="1">
      <formula>SUM(AB17:AB27)</formula>
    </cfRule>
  </conditionalFormatting>
  <conditionalFormatting sqref="AB34">
    <cfRule type="cellIs" priority="26" dxfId="0" operator="notEqual" stopIfTrue="1">
      <formula>AB35+AB39</formula>
    </cfRule>
  </conditionalFormatting>
  <conditionalFormatting sqref="AB35">
    <cfRule type="cellIs" priority="25" dxfId="0" operator="notEqual" stopIfTrue="1">
      <formula>AB36+AB37</formula>
    </cfRule>
  </conditionalFormatting>
  <conditionalFormatting sqref="AB39">
    <cfRule type="cellIs" priority="24" dxfId="0" operator="notEqual" stopIfTrue="1">
      <formula>SUM(AB40:AB43)</formula>
    </cfRule>
  </conditionalFormatting>
  <conditionalFormatting sqref="AB28">
    <cfRule type="cellIs" priority="23" dxfId="0" operator="notEqual" stopIfTrue="1">
      <formula>SUM(AB29:AB33)</formula>
    </cfRule>
  </conditionalFormatting>
  <conditionalFormatting sqref="AB9">
    <cfRule type="cellIs" priority="21" dxfId="0" operator="notEqual" stopIfTrue="1">
      <formula>AB10+AB28</formula>
    </cfRule>
  </conditionalFormatting>
  <conditionalFormatting sqref="AB16">
    <cfRule type="cellIs" priority="20" dxfId="0" operator="notEqual" stopIfTrue="1">
      <formula>SUM(AB17:AB27)</formula>
    </cfRule>
  </conditionalFormatting>
  <conditionalFormatting sqref="AB35">
    <cfRule type="cellIs" priority="19" dxfId="0" operator="notEqual" stopIfTrue="1">
      <formula>AB36+AB37</formula>
    </cfRule>
  </conditionalFormatting>
  <conditionalFormatting sqref="AB9">
    <cfRule type="cellIs" priority="18" dxfId="0" operator="notEqual" stopIfTrue="1">
      <formula>AB10+AB28</formula>
    </cfRule>
  </conditionalFormatting>
  <conditionalFormatting sqref="AB10">
    <cfRule type="cellIs" priority="17" dxfId="0" operator="notEqual" stopIfTrue="1">
      <formula>AB11+AB12+AB16</formula>
    </cfRule>
  </conditionalFormatting>
  <conditionalFormatting sqref="AB16">
    <cfRule type="cellIs" priority="16" dxfId="0" operator="notEqual" stopIfTrue="1">
      <formula>SUM(AB17:AB27)</formula>
    </cfRule>
  </conditionalFormatting>
  <conditionalFormatting sqref="AB34">
    <cfRule type="cellIs" priority="15" dxfId="0" operator="notEqual" stopIfTrue="1">
      <formula>AB35+AB39</formula>
    </cfRule>
  </conditionalFormatting>
  <conditionalFormatting sqref="AB35">
    <cfRule type="cellIs" priority="14" dxfId="0" operator="notEqual" stopIfTrue="1">
      <formula>AB36+AB37</formula>
    </cfRule>
  </conditionalFormatting>
  <conditionalFormatting sqref="AB39">
    <cfRule type="cellIs" priority="13" dxfId="0" operator="notEqual" stopIfTrue="1">
      <formula>SUM(AB40:AB43)</formula>
    </cfRule>
  </conditionalFormatting>
  <conditionalFormatting sqref="AB28">
    <cfRule type="cellIs" priority="12" dxfId="0" operator="notEqual" stopIfTrue="1">
      <formula>SUM(AB29:AB33)</formula>
    </cfRule>
  </conditionalFormatting>
  <conditionalFormatting sqref="AB59 AB61 AB63">
    <cfRule type="cellIs" priority="10" dxfId="543" operator="notEqual" stopIfTrue="1">
      <formula>0</formula>
    </cfRule>
  </conditionalFormatting>
  <conditionalFormatting sqref="AB9">
    <cfRule type="cellIs" priority="9" dxfId="0" operator="notEqual" stopIfTrue="1">
      <formula>AB10+AB28</formula>
    </cfRule>
  </conditionalFormatting>
  <conditionalFormatting sqref="AB34">
    <cfRule type="cellIs" priority="8" dxfId="0" operator="notEqual" stopIfTrue="1">
      <formula>AB35+AB39</formula>
    </cfRule>
  </conditionalFormatting>
  <conditionalFormatting sqref="AB35">
    <cfRule type="cellIs" priority="7" dxfId="0" operator="notEqual" stopIfTrue="1">
      <formula>AB36+AB37</formula>
    </cfRule>
  </conditionalFormatting>
  <conditionalFormatting sqref="AB39">
    <cfRule type="cellIs" priority="6" dxfId="0" operator="notEqual" stopIfTrue="1">
      <formula>SUM(AB40:AB43)</formula>
    </cfRule>
  </conditionalFormatting>
  <conditionalFormatting sqref="AB44">
    <cfRule type="cellIs" priority="5" dxfId="0" operator="notEqual" stopIfTrue="1">
      <formula>SUM(AB45:AB49)</formula>
    </cfRule>
  </conditionalFormatting>
  <conditionalFormatting sqref="AB10">
    <cfRule type="cellIs" priority="4" dxfId="0" operator="notEqual" stopIfTrue="1">
      <formula>AB11+AB12+AB16</formula>
    </cfRule>
  </conditionalFormatting>
  <conditionalFormatting sqref="AB28">
    <cfRule type="cellIs" priority="3" dxfId="0" operator="notEqual" stopIfTrue="1">
      <formula>SUM(AB29:AB33)</formula>
    </cfRule>
  </conditionalFormatting>
  <conditionalFormatting sqref="AB16">
    <cfRule type="cellIs" priority="1" dxfId="0" operator="notEqual" stopIfTrue="1">
      <formula>SUM(AB17:AB27)</formula>
    </cfRule>
  </conditionalFormatting>
  <conditionalFormatting sqref="AB50:AB51">
    <cfRule type="cellIs" priority="28" dxfId="0" operator="notEqual" stopIfTrue="1">
      <formula>AB9+AB34+AB44</formula>
    </cfRule>
  </conditionalFormatting>
  <printOptions/>
  <pageMargins left="0.75" right="0.75" top="1" bottom="1" header="0" footer="0"/>
  <pageSetup fitToHeight="1" fitToWidth="1" horizontalDpi="300" verticalDpi="300" orientation="portrait" paperSize="9" scale="89" r:id="rId1"/>
  <headerFooter alignWithMargins="0">
    <oddFooter>&amp;RINE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Josemi</dc:creator>
  <cp:keywords/>
  <dc:description/>
  <cp:lastModifiedBy>USUARIO</cp:lastModifiedBy>
  <cp:lastPrinted>2009-12-07T09:45:16Z</cp:lastPrinted>
  <dcterms:created xsi:type="dcterms:W3CDTF">2000-11-06T07:19:28Z</dcterms:created>
  <dcterms:modified xsi:type="dcterms:W3CDTF">2012-12-13T08:00:21Z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