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440" tabRatio="752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</sheets>
  <definedNames>
    <definedName name="_xlnm.Print_Area" localSheetId="0">'List of tables'!$A$2:$I$51</definedName>
    <definedName name="_xlnm.Print_Area" localSheetId="1">'Table 1'!$B$7:$Y$222</definedName>
    <definedName name="_xlnm.Print_Area" localSheetId="10">'Table 10'!$B$7:$Y$222</definedName>
    <definedName name="_xlnm.Print_Area" localSheetId="11">'Table 11'!$B$7:$Y$222</definedName>
    <definedName name="_xlnm.Print_Area" localSheetId="12">'Table 12'!$B$7:$Y$222</definedName>
    <definedName name="_xlnm.Print_Area" localSheetId="2">'Table 2'!$B$7:$Y$222</definedName>
    <definedName name="_xlnm.Print_Area" localSheetId="3">'Table 3'!$B$7:$Y$222</definedName>
    <definedName name="_xlnm.Print_Area" localSheetId="4">'Table 4'!$B$7:$Y$222</definedName>
    <definedName name="_xlnm.Print_Area" localSheetId="5">'Table 5'!$B$7:$Y$222</definedName>
    <definedName name="_xlnm.Print_Area" localSheetId="6">'Table 6'!$B$7:$Y$222</definedName>
    <definedName name="_xlnm.Print_Area" localSheetId="7">'Table 7'!$B$7:$Y$222</definedName>
    <definedName name="_xlnm.Print_Area" localSheetId="8">'Table 8'!$B$7:$Y$222</definedName>
    <definedName name="_xlnm.Print_Area" localSheetId="9">'Table 9'!$B$7:$Y$222</definedName>
    <definedName name="_xlnm.Print_Titles" localSheetId="1">'Table 1'!$2:$6</definedName>
    <definedName name="_xlnm.Print_Titles" localSheetId="10">'Table 10'!$2:$6</definedName>
    <definedName name="_xlnm.Print_Titles" localSheetId="11">'Table 11'!$2:$6</definedName>
    <definedName name="_xlnm.Print_Titles" localSheetId="12">'Table 12'!$2:$6</definedName>
    <definedName name="_xlnm.Print_Titles" localSheetId="2">'Table 2'!$2:$6</definedName>
    <definedName name="_xlnm.Print_Titles" localSheetId="3">'Table 3'!$2:$6</definedName>
    <definedName name="_xlnm.Print_Titles" localSheetId="4">'Table 4'!$2:$6</definedName>
    <definedName name="_xlnm.Print_Titles" localSheetId="5">'Table 5'!$2:$6</definedName>
    <definedName name="_xlnm.Print_Titles" localSheetId="6">'Table 6'!$2:$6</definedName>
    <definedName name="_xlnm.Print_Titles" localSheetId="7">'Table 7'!$2:$6</definedName>
    <definedName name="_xlnm.Print_Titles" localSheetId="8">'Table 8'!$2:$6</definedName>
    <definedName name="_xlnm.Print_Titles" localSheetId="9">'Table 9'!$2:$6</definedName>
  </definedNames>
  <calcPr fullCalcOnLoad="1" fullPrecision="0"/>
</workbook>
</file>

<file path=xl/sharedStrings.xml><?xml version="1.0" encoding="utf-8"?>
<sst xmlns="http://schemas.openxmlformats.org/spreadsheetml/2006/main" count="7530" uniqueCount="229">
  <si>
    <t>S.13</t>
  </si>
  <si>
    <t>P.1</t>
  </si>
  <si>
    <t>P.2</t>
  </si>
  <si>
    <t>K.1</t>
  </si>
  <si>
    <t>D.1</t>
  </si>
  <si>
    <t>B.2b</t>
  </si>
  <si>
    <t>B.2n</t>
  </si>
  <si>
    <t>D.4</t>
  </si>
  <si>
    <t>D.5</t>
  </si>
  <si>
    <t>D.61</t>
  </si>
  <si>
    <t>D.62</t>
  </si>
  <si>
    <t>D.7</t>
  </si>
  <si>
    <t>B.6b</t>
  </si>
  <si>
    <t>B.6n</t>
  </si>
  <si>
    <t>D.63</t>
  </si>
  <si>
    <t>B.7b</t>
  </si>
  <si>
    <t>B.7n</t>
  </si>
  <si>
    <t>P.4</t>
  </si>
  <si>
    <t>P.3</t>
  </si>
  <si>
    <t>B.8b</t>
  </si>
  <si>
    <t>B.8n</t>
  </si>
  <si>
    <t>D.9</t>
  </si>
  <si>
    <t>B.10.1</t>
  </si>
  <si>
    <t>P.51</t>
  </si>
  <si>
    <t>P.52</t>
  </si>
  <si>
    <t>K.2</t>
  </si>
  <si>
    <t>B.9</t>
  </si>
  <si>
    <t>P.11</t>
  </si>
  <si>
    <t>P.12</t>
  </si>
  <si>
    <t>P.13</t>
  </si>
  <si>
    <t>D.31</t>
  </si>
  <si>
    <t>D.11</t>
  </si>
  <si>
    <t>D.12</t>
  </si>
  <si>
    <t>D.121</t>
  </si>
  <si>
    <t xml:space="preserve">   Cotizaciones sociales efectivas</t>
  </si>
  <si>
    <t>D.122</t>
  </si>
  <si>
    <t>D.2</t>
  </si>
  <si>
    <t>D.21</t>
  </si>
  <si>
    <t>D.29</t>
  </si>
  <si>
    <t>D.3</t>
  </si>
  <si>
    <t>D.39</t>
  </si>
  <si>
    <t>D.41</t>
  </si>
  <si>
    <t>D.42</t>
  </si>
  <si>
    <t>D.43</t>
  </si>
  <si>
    <t>D.44</t>
  </si>
  <si>
    <t>D.45</t>
  </si>
  <si>
    <t>D.611</t>
  </si>
  <si>
    <t>D.612</t>
  </si>
  <si>
    <t>D.621</t>
  </si>
  <si>
    <t>D.623</t>
  </si>
  <si>
    <t>D.624</t>
  </si>
  <si>
    <t>D.71</t>
  </si>
  <si>
    <t>D.72</t>
  </si>
  <si>
    <t>D.73</t>
  </si>
  <si>
    <t>D.74</t>
  </si>
  <si>
    <t>D.75</t>
  </si>
  <si>
    <t>D.631</t>
  </si>
  <si>
    <t>D.6311</t>
  </si>
  <si>
    <t>D.6312</t>
  </si>
  <si>
    <t>D.6313</t>
  </si>
  <si>
    <t>D.632</t>
  </si>
  <si>
    <t>P.31</t>
  </si>
  <si>
    <t>P.32</t>
  </si>
  <si>
    <t>P.42</t>
  </si>
  <si>
    <t>D.91</t>
  </si>
  <si>
    <t>D.92</t>
  </si>
  <si>
    <t>D.99</t>
  </si>
  <si>
    <t>B.1b</t>
  </si>
  <si>
    <t>B.1n</t>
  </si>
  <si>
    <t>S.1311</t>
  </si>
  <si>
    <t>S.1312</t>
  </si>
  <si>
    <t>S.1313</t>
  </si>
  <si>
    <t>S.1314</t>
  </si>
  <si>
    <t>Central</t>
  </si>
  <si>
    <t>B.5n</t>
  </si>
  <si>
    <t>D.211</t>
  </si>
  <si>
    <t>D.212</t>
  </si>
  <si>
    <t>D.214</t>
  </si>
  <si>
    <t>D.51</t>
  </si>
  <si>
    <t>D.59</t>
  </si>
  <si>
    <t>B.5b</t>
  </si>
  <si>
    <t>P.5</t>
  </si>
  <si>
    <t>Output</t>
  </si>
  <si>
    <t>Market output</t>
  </si>
  <si>
    <t>Output for own final use</t>
  </si>
  <si>
    <t>Other non-market output</t>
  </si>
  <si>
    <t>Intermediate consumption</t>
  </si>
  <si>
    <t>Consumption of fixed capital</t>
  </si>
  <si>
    <t>Wages and salaries</t>
  </si>
  <si>
    <t>Compensation of employees</t>
  </si>
  <si>
    <t>Employers' social contributions</t>
  </si>
  <si>
    <t xml:space="preserve">   Employers' actual social contributions</t>
  </si>
  <si>
    <t xml:space="preserve">   Employers' imputed social contributions</t>
  </si>
  <si>
    <t>Other taxes on production</t>
  </si>
  <si>
    <t>Other subsidies on production</t>
  </si>
  <si>
    <t>Taxes on production and imports</t>
  </si>
  <si>
    <t>Taxes on products</t>
  </si>
  <si>
    <t xml:space="preserve">   Value added type taxes (VAT)</t>
  </si>
  <si>
    <t xml:space="preserve">   Taxes and duties on imports excluding VAT</t>
  </si>
  <si>
    <t xml:space="preserve">   Taxes on products, except VAT and import taxes</t>
  </si>
  <si>
    <t>Subsidies</t>
  </si>
  <si>
    <t>Subsidies on products</t>
  </si>
  <si>
    <t>Property income</t>
  </si>
  <si>
    <t>Interest</t>
  </si>
  <si>
    <t>Distributed income of corporations</t>
  </si>
  <si>
    <t>Reinvested earnings on direct foreign investment</t>
  </si>
  <si>
    <t>Property income attributed to insurance policy holders</t>
  </si>
  <si>
    <t>Rents</t>
  </si>
  <si>
    <t>Current taxes on income, wealth, etc.</t>
  </si>
  <si>
    <t>Taxes on income</t>
  </si>
  <si>
    <t>Other current taxes</t>
  </si>
  <si>
    <t>Social contributions and benefits</t>
  </si>
  <si>
    <t>Actual social contributions</t>
  </si>
  <si>
    <t>Imputed social contributions</t>
  </si>
  <si>
    <t>Social benefits other than social transfers in kind</t>
  </si>
  <si>
    <t>Social security benefits in cash</t>
  </si>
  <si>
    <t>Unfunded employee social benefits</t>
  </si>
  <si>
    <t>Social assistance benefits in cash</t>
  </si>
  <si>
    <t>Other current transfers</t>
  </si>
  <si>
    <t>Net non-life insurance premiums</t>
  </si>
  <si>
    <t>Non-life insurance claims</t>
  </si>
  <si>
    <t>Current transfers within general government</t>
  </si>
  <si>
    <t>Current international cooperation</t>
  </si>
  <si>
    <t>Miscellaneous current transfers</t>
  </si>
  <si>
    <t>Social transfers in kind</t>
  </si>
  <si>
    <t>Social benefits in kind</t>
  </si>
  <si>
    <t xml:space="preserve">   Social assistance benefits in kind</t>
  </si>
  <si>
    <t xml:space="preserve">   Other social security benefits in kind</t>
  </si>
  <si>
    <t xml:space="preserve">   Social security benefits, reimbursements</t>
  </si>
  <si>
    <t>Transfers of individual non-market goods and services</t>
  </si>
  <si>
    <t>Final consumption expenditure</t>
  </si>
  <si>
    <t>Individual consumption expenditure</t>
  </si>
  <si>
    <t>Collective consumption expenditure</t>
  </si>
  <si>
    <t>Actual final consumption</t>
  </si>
  <si>
    <t>Actual collective consumption</t>
  </si>
  <si>
    <t>Capital transfers, received</t>
  </si>
  <si>
    <t>Capital taxes</t>
  </si>
  <si>
    <t>Investment grants</t>
  </si>
  <si>
    <t>Other capital transfers</t>
  </si>
  <si>
    <t>Capital transfers, paid</t>
  </si>
  <si>
    <t>Gross capital formation</t>
  </si>
  <si>
    <t>Gross fixed capital formation</t>
  </si>
  <si>
    <t>Changes in inventories</t>
  </si>
  <si>
    <t>Value added, gross</t>
  </si>
  <si>
    <t>Value added, net</t>
  </si>
  <si>
    <t>Operating surplus, gross</t>
  </si>
  <si>
    <t>Operating surplus, net</t>
  </si>
  <si>
    <t>Balance of primary incomes, gross</t>
  </si>
  <si>
    <t>Balance of primary incomes, net</t>
  </si>
  <si>
    <t>Disposable income, gross</t>
  </si>
  <si>
    <t>Disposable income, net</t>
  </si>
  <si>
    <t>Adjusted disposable income, gross</t>
  </si>
  <si>
    <t>Adjusted disposable income, net</t>
  </si>
  <si>
    <t>Saving, gross</t>
  </si>
  <si>
    <t>Saving, net</t>
  </si>
  <si>
    <t xml:space="preserve">Net lending(+) / net borrowing(-) </t>
  </si>
  <si>
    <t>Code</t>
  </si>
  <si>
    <t>Transactions and other flows</t>
  </si>
  <si>
    <t>stocks and balancing items</t>
  </si>
  <si>
    <t>Uses</t>
  </si>
  <si>
    <t>Resources</t>
  </si>
  <si>
    <t>General</t>
  </si>
  <si>
    <t>govern-</t>
  </si>
  <si>
    <t>ment</t>
  </si>
  <si>
    <t>State</t>
  </si>
  <si>
    <t>Local</t>
  </si>
  <si>
    <t>funds</t>
  </si>
  <si>
    <t>security</t>
  </si>
  <si>
    <t>Social</t>
  </si>
  <si>
    <t>Changes in assets</t>
  </si>
  <si>
    <t>Changes in liabilities and net worth</t>
  </si>
  <si>
    <t>Current accounts</t>
  </si>
  <si>
    <r>
      <t>I</t>
    </r>
    <r>
      <rPr>
        <sz val="12"/>
        <rFont val="Univers"/>
        <family val="2"/>
      </rPr>
      <t>. Production account</t>
    </r>
  </si>
  <si>
    <r>
      <t xml:space="preserve">II.1.1 </t>
    </r>
    <r>
      <rPr>
        <sz val="12"/>
        <rFont val="Univers"/>
        <family val="2"/>
      </rPr>
      <t>Generation of income account</t>
    </r>
  </si>
  <si>
    <r>
      <t>II.1.2</t>
    </r>
    <r>
      <rPr>
        <sz val="12"/>
        <rFont val="Univers"/>
        <family val="2"/>
      </rPr>
      <t xml:space="preserve"> Allocation of primary income account</t>
    </r>
  </si>
  <si>
    <r>
      <t>II.2</t>
    </r>
    <r>
      <rPr>
        <sz val="12"/>
        <rFont val="Univers"/>
        <family val="2"/>
      </rPr>
      <t xml:space="preserve"> Secondary distribution on income account</t>
    </r>
  </si>
  <si>
    <r>
      <t>II.3</t>
    </r>
    <r>
      <rPr>
        <sz val="12"/>
        <rFont val="Univers"/>
        <family val="2"/>
      </rPr>
      <t xml:space="preserve"> Redistribución of income in kind account</t>
    </r>
  </si>
  <si>
    <r>
      <t>II.4.1</t>
    </r>
    <r>
      <rPr>
        <sz val="12"/>
        <rFont val="Univers"/>
        <family val="2"/>
      </rPr>
      <t xml:space="preserve"> Use of disposable income account</t>
    </r>
  </si>
  <si>
    <r>
      <t>II.4.2</t>
    </r>
    <r>
      <rPr>
        <sz val="12"/>
        <rFont val="Univers"/>
        <family val="2"/>
      </rPr>
      <t xml:space="preserve"> Use of adjusted disposable income account</t>
    </r>
  </si>
  <si>
    <t>Accumulation accounts</t>
  </si>
  <si>
    <r>
      <t>III.1.1</t>
    </r>
    <r>
      <rPr>
        <sz val="12"/>
        <rFont val="Univers"/>
        <family val="2"/>
      </rPr>
      <t xml:space="preserve"> Change in net worth due to saving and capital transfers account</t>
    </r>
  </si>
  <si>
    <r>
      <t>III.1.2</t>
    </r>
    <r>
      <rPr>
        <sz val="12"/>
        <rFont val="Univers"/>
        <family val="2"/>
      </rPr>
      <t xml:space="preserve"> Adquisition of non-financial assets account</t>
    </r>
  </si>
  <si>
    <t>General government and its subsectors accounts</t>
  </si>
  <si>
    <t>National Accounting for Spain</t>
  </si>
  <si>
    <t>Changes in net worth due to saving and</t>
  </si>
  <si>
    <t xml:space="preserve"> capital transfers</t>
  </si>
  <si>
    <t>Adquisitions less disposals of non-produced</t>
  </si>
  <si>
    <t xml:space="preserve"> non-financial assets</t>
  </si>
  <si>
    <t>Table 2.</t>
  </si>
  <si>
    <t>Table 3.</t>
  </si>
  <si>
    <t>Table 4.</t>
  </si>
  <si>
    <t>Table 5.</t>
  </si>
  <si>
    <t>Table 6.</t>
  </si>
  <si>
    <t>National Statistics Institute</t>
  </si>
  <si>
    <t>0</t>
  </si>
  <si>
    <t>Table 7.</t>
  </si>
  <si>
    <t>Table 8.</t>
  </si>
  <si>
    <t>Table 1.</t>
  </si>
  <si>
    <t>Table 9.</t>
  </si>
  <si>
    <t>Table 10.</t>
  </si>
  <si>
    <t>Table 11.</t>
  </si>
  <si>
    <t>Table 12.</t>
  </si>
  <si>
    <t xml:space="preserve">Current and accumulation accounts. Year 2008 </t>
  </si>
  <si>
    <t xml:space="preserve">Table 9.  Current and accumulation accounts. Year 2008 </t>
  </si>
  <si>
    <t xml:space="preserve">Current and accumulation accounts. Year 2007 </t>
  </si>
  <si>
    <t xml:space="preserve">Table 8.  Current and accumulation accounts. Year 2007 </t>
  </si>
  <si>
    <t xml:space="preserve">Current and accumulation accounts. Year 2006 </t>
  </si>
  <si>
    <t xml:space="preserve">Table 7.  Current and accumulation accounts. Year 2006 </t>
  </si>
  <si>
    <t xml:space="preserve">Current and accumulation accounts. Year 2005 </t>
  </si>
  <si>
    <t xml:space="preserve">Table 6.  Current and accumulation accounts. Year 2005 </t>
  </si>
  <si>
    <t xml:space="preserve">Current and accumulation accounts. Year 2004 </t>
  </si>
  <si>
    <t xml:space="preserve">Table 5.  Current and accumulation accounts. Year 2004 </t>
  </si>
  <si>
    <t xml:space="preserve">Current and accumulation accounts. Year 2003 </t>
  </si>
  <si>
    <t xml:space="preserve">Table 4.  Current and accumulation accounts. Year 2003 </t>
  </si>
  <si>
    <t xml:space="preserve">Current and accumulation accounts. Year 2002 </t>
  </si>
  <si>
    <t xml:space="preserve">Table 3.  Current and accumulation accounts. Year 2002 </t>
  </si>
  <si>
    <t xml:space="preserve">Current and accumulation accounts. Year 2001 </t>
  </si>
  <si>
    <t xml:space="preserve">Table 2.  Current and accumulation accounts. Year 2001 </t>
  </si>
  <si>
    <t xml:space="preserve">Current and accumulation accounts. Year 2000 </t>
  </si>
  <si>
    <t xml:space="preserve">Table 1.  Current and accumulation accounts. Year 2000 </t>
  </si>
  <si>
    <t>Current and accumulation accounts. Year 2009 (P)</t>
  </si>
  <si>
    <t>Table 10.  Current and accumulation accounts. Year 2009 (P)</t>
  </si>
  <si>
    <t>(P)</t>
  </si>
  <si>
    <t>Current and accumulation accounts. Year 2010 (P)</t>
  </si>
  <si>
    <t>Table 11.  Current and accumulation accounts. Year 2010 (P)</t>
  </si>
  <si>
    <t>Current and accumulation accounts. Year 2011 (A)</t>
  </si>
  <si>
    <t>Table 12.  Current and accumulation accounts. Year 2011 (A)</t>
  </si>
  <si>
    <t>(A)</t>
  </si>
  <si>
    <t>Unit: EUR million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</si>
</sst>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b/>
      <sz val="8"/>
      <color indexed="23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8"/>
      <color indexed="23"/>
      <name val="MS Sans Serif"/>
      <family val="2"/>
    </font>
    <font>
      <b/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8"/>
      <name val="MS Sans Serif"/>
      <family val="2"/>
    </font>
    <font>
      <u val="single"/>
      <sz val="10"/>
      <color indexed="36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1" applyNumberFormat="0" applyAlignment="0" applyProtection="0"/>
    <xf numFmtId="0" fontId="59" fillId="1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62" fillId="14" borderId="1" applyNumberFormat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2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4" fillId="1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6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88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0" fontId="18" fillId="14" borderId="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8" fillId="0" borderId="0" xfId="0" applyNumberFormat="1" applyFont="1" applyFill="1" applyBorder="1" applyAlignment="1" applyProtection="1">
      <alignment horizontal="left" vertical="center"/>
      <protection/>
    </xf>
    <xf numFmtId="207" fontId="8" fillId="0" borderId="0" xfId="0" applyNumberFormat="1" applyFont="1" applyAlignment="1">
      <alignment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Alignment="1">
      <alignment/>
    </xf>
    <xf numFmtId="207" fontId="19" fillId="0" borderId="0" xfId="0" applyNumberFormat="1" applyFont="1" applyFill="1" applyAlignment="1">
      <alignment/>
    </xf>
    <xf numFmtId="207" fontId="22" fillId="0" borderId="0" xfId="0" applyNumberFormat="1" applyFont="1" applyFill="1" applyAlignment="1">
      <alignment/>
    </xf>
    <xf numFmtId="207" fontId="22" fillId="0" borderId="0" xfId="0" applyNumberFormat="1" applyFont="1" applyAlignment="1">
      <alignment/>
    </xf>
    <xf numFmtId="207" fontId="4" fillId="0" borderId="0" xfId="0" applyNumberFormat="1" applyFont="1" applyFill="1" applyAlignment="1">
      <alignment/>
    </xf>
    <xf numFmtId="207" fontId="12" fillId="0" borderId="0" xfId="0" applyNumberFormat="1" applyFont="1" applyFill="1" applyAlignment="1">
      <alignment/>
    </xf>
    <xf numFmtId="207" fontId="12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207" fontId="25" fillId="0" borderId="0" xfId="0" applyNumberFormat="1" applyFont="1" applyFill="1" applyBorder="1" applyAlignment="1">
      <alignment/>
    </xf>
    <xf numFmtId="207" fontId="8" fillId="0" borderId="0" xfId="0" applyNumberFormat="1" applyFont="1" applyBorder="1" applyAlignment="1">
      <alignment/>
    </xf>
    <xf numFmtId="207" fontId="29" fillId="0" borderId="0" xfId="0" applyNumberFormat="1" applyFont="1" applyFill="1" applyAlignment="1">
      <alignment/>
    </xf>
    <xf numFmtId="207" fontId="29" fillId="0" borderId="0" xfId="0" applyNumberFormat="1" applyFont="1" applyFill="1" applyBorder="1" applyAlignment="1">
      <alignment/>
    </xf>
    <xf numFmtId="207" fontId="0" fillId="0" borderId="0" xfId="0" applyNumberFormat="1" applyAlignment="1">
      <alignment/>
    </xf>
    <xf numFmtId="207" fontId="22" fillId="0" borderId="0" xfId="0" applyNumberFormat="1" applyFont="1" applyAlignment="1">
      <alignment/>
    </xf>
    <xf numFmtId="207" fontId="30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207" fontId="29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6" fillId="0" borderId="0" xfId="0" applyNumberFormat="1" applyFont="1" applyFill="1" applyBorder="1" applyAlignment="1">
      <alignment/>
    </xf>
    <xf numFmtId="207" fontId="25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0" fontId="34" fillId="0" borderId="10" xfId="45" applyFont="1" applyFill="1" applyBorder="1" applyAlignment="1" applyProtection="1">
      <alignment vertical="center"/>
      <protection/>
    </xf>
    <xf numFmtId="207" fontId="29" fillId="0" borderId="0" xfId="0" applyNumberFormat="1" applyFont="1" applyFill="1" applyBorder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0" borderId="0" xfId="0" applyNumberFormat="1" applyFont="1" applyAlignment="1">
      <alignment/>
    </xf>
    <xf numFmtId="3" fontId="9" fillId="4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 applyProtection="1">
      <alignment horizontal="left" vertical="center"/>
      <protection/>
    </xf>
    <xf numFmtId="3" fontId="6" fillId="4" borderId="0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3" fontId="6" fillId="1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9" fillId="1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1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14" borderId="0" xfId="0" applyNumberFormat="1" applyFont="1" applyFill="1" applyBorder="1" applyAlignment="1" applyProtection="1">
      <alignment vertical="center"/>
      <protection/>
    </xf>
    <xf numFmtId="3" fontId="7" fillId="14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24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 horizontal="left"/>
      <protection/>
    </xf>
    <xf numFmtId="3" fontId="7" fillId="14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4" fillId="14" borderId="0" xfId="0" applyNumberFormat="1" applyFont="1" applyFill="1" applyBorder="1" applyAlignment="1">
      <alignment horizontal="left" vertical="center"/>
    </xf>
    <xf numFmtId="3" fontId="7" fillId="14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14" borderId="0" xfId="0" applyNumberFormat="1" applyFont="1" applyFill="1" applyBorder="1" applyAlignment="1">
      <alignment horizontal="left" vertical="center"/>
    </xf>
    <xf numFmtId="3" fontId="4" fillId="14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53" applyNumberFormat="1" applyFont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/>
      <protection/>
    </xf>
    <xf numFmtId="3" fontId="7" fillId="0" borderId="0" xfId="53" applyNumberFormat="1" applyFont="1" applyBorder="1" applyAlignment="1" applyProtection="1">
      <alignment wrapText="1"/>
      <protection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 horizontal="left"/>
      <protection/>
    </xf>
    <xf numFmtId="3" fontId="21" fillId="0" borderId="11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vertical="top"/>
      <protection/>
    </xf>
    <xf numFmtId="3" fontId="8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2" fillId="0" borderId="0" xfId="53" applyNumberFormat="1" applyFont="1" applyBorder="1" applyAlignment="1" applyProtection="1">
      <alignment horizontal="left" vertical="center"/>
      <protection/>
    </xf>
    <xf numFmtId="3" fontId="28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3" fontId="27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29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53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4" fillId="0" borderId="0" xfId="53" applyNumberFormat="1" applyFont="1" applyBorder="1" applyAlignment="1" applyProtection="1">
      <alignment horizontal="left" vertical="center"/>
      <protection/>
    </xf>
    <xf numFmtId="3" fontId="4" fillId="0" borderId="0" xfId="53" applyNumberFormat="1" applyFont="1" applyBorder="1" applyAlignment="1" applyProtection="1">
      <alignment/>
      <protection/>
    </xf>
    <xf numFmtId="3" fontId="4" fillId="0" borderId="0" xfId="53" applyNumberFormat="1" applyFont="1" applyBorder="1" applyAlignment="1" applyProtection="1">
      <alignment wrapText="1"/>
      <protection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Border="1" applyAlignment="1" applyProtection="1">
      <alignment horizontal="left" vertical="center" wrapText="1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31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 horizontal="left" vertical="top" wrapText="1"/>
      <protection/>
    </xf>
    <xf numFmtId="3" fontId="22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3" fontId="32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2" fillId="0" borderId="0" xfId="53" applyNumberFormat="1" applyFont="1" applyBorder="1" applyAlignment="1" applyProtection="1">
      <alignment horizontal="left" vertical="top"/>
      <protection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top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 applyProtection="1">
      <alignment horizontal="left" vertical="center"/>
      <protection/>
    </xf>
    <xf numFmtId="3" fontId="22" fillId="0" borderId="11" xfId="0" applyNumberFormat="1" applyFont="1" applyFill="1" applyBorder="1" applyAlignment="1" applyProtection="1">
      <alignment horizontal="left" vertical="center"/>
      <protection/>
    </xf>
    <xf numFmtId="3" fontId="29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1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17" fillId="14" borderId="0" xfId="54" applyFont="1" applyFill="1" applyBorder="1" applyAlignment="1">
      <alignment horizontal="left" vertical="center"/>
      <protection/>
    </xf>
    <xf numFmtId="3" fontId="23" fillId="0" borderId="10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33" fillId="0" borderId="10" xfId="45" applyFill="1" applyBorder="1" applyAlignment="1" applyProtection="1">
      <alignment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15" fillId="0" borderId="0" xfId="54" applyFill="1">
      <alignment/>
      <protection/>
    </xf>
    <xf numFmtId="0" fontId="16" fillId="0" borderId="0" xfId="54" applyFont="1" applyFill="1" applyAlignment="1">
      <alignment vertical="center"/>
      <protection/>
    </xf>
    <xf numFmtId="0" fontId="36" fillId="24" borderId="0" xfId="55" applyFont="1" applyFill="1" applyAlignment="1">
      <alignment horizontal="left"/>
      <protection/>
    </xf>
    <xf numFmtId="0" fontId="37" fillId="24" borderId="0" xfId="55" applyFont="1" applyFill="1" applyAlignment="1">
      <alignment horizontal="left"/>
      <protection/>
    </xf>
    <xf numFmtId="0" fontId="38" fillId="24" borderId="0" xfId="55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83" customWidth="1"/>
    <col min="2" max="2" width="8.57421875" style="183" customWidth="1"/>
    <col min="3" max="4" width="11.421875" style="183" customWidth="1"/>
    <col min="5" max="5" width="16.7109375" style="183" customWidth="1"/>
    <col min="6" max="6" width="14.28125" style="183" customWidth="1"/>
    <col min="7" max="7" width="10.00390625" style="183" customWidth="1"/>
    <col min="8" max="8" width="7.28125" style="183" customWidth="1"/>
    <col min="9" max="16384" width="11.421875" style="183" customWidth="1"/>
  </cols>
  <sheetData>
    <row r="2" ht="22.5">
      <c r="B2" s="184" t="s">
        <v>193</v>
      </c>
    </row>
    <row r="3" ht="19.5" customHeight="1">
      <c r="B3" s="185" t="s">
        <v>183</v>
      </c>
    </row>
    <row r="4" ht="17.25" customHeight="1"/>
    <row r="5" ht="18" customHeight="1"/>
    <row r="6" spans="2:7" ht="30" customHeight="1">
      <c r="B6" s="177" t="s">
        <v>182</v>
      </c>
      <c r="C6" s="2"/>
      <c r="D6" s="2"/>
      <c r="E6" s="2"/>
      <c r="F6" s="2"/>
      <c r="G6" s="2"/>
    </row>
    <row r="7" ht="3.75" customHeight="1"/>
    <row r="8" spans="2:7" ht="18.75" customHeight="1" thickBot="1">
      <c r="B8" s="182" t="s">
        <v>197</v>
      </c>
      <c r="C8" s="31" t="s">
        <v>218</v>
      </c>
      <c r="D8" s="181"/>
      <c r="E8" s="3"/>
      <c r="F8" s="3"/>
      <c r="G8" s="3"/>
    </row>
    <row r="9" spans="2:7" ht="18.75" customHeight="1" thickBot="1">
      <c r="B9" s="182" t="s">
        <v>188</v>
      </c>
      <c r="C9" s="31" t="s">
        <v>216</v>
      </c>
      <c r="D9" s="181"/>
      <c r="E9" s="181"/>
      <c r="F9" s="3"/>
      <c r="G9" s="3"/>
    </row>
    <row r="10" spans="2:7" ht="18.75" customHeight="1" thickBot="1">
      <c r="B10" s="182" t="s">
        <v>189</v>
      </c>
      <c r="C10" s="31" t="s">
        <v>214</v>
      </c>
      <c r="D10" s="181"/>
      <c r="E10" s="181"/>
      <c r="F10" s="3"/>
      <c r="G10" s="3"/>
    </row>
    <row r="11" spans="2:7" ht="18.75" customHeight="1" thickBot="1">
      <c r="B11" s="182" t="s">
        <v>190</v>
      </c>
      <c r="C11" s="31" t="s">
        <v>212</v>
      </c>
      <c r="D11" s="181"/>
      <c r="E11" s="181"/>
      <c r="F11" s="3"/>
      <c r="G11" s="3"/>
    </row>
    <row r="12" spans="2:7" ht="18.75" customHeight="1" thickBot="1">
      <c r="B12" s="182" t="s">
        <v>191</v>
      </c>
      <c r="C12" s="31" t="s">
        <v>210</v>
      </c>
      <c r="D12" s="181"/>
      <c r="E12" s="181"/>
      <c r="F12" s="3"/>
      <c r="G12" s="3"/>
    </row>
    <row r="13" spans="2:7" ht="18.75" customHeight="1" thickBot="1">
      <c r="B13" s="182" t="s">
        <v>192</v>
      </c>
      <c r="C13" s="31" t="s">
        <v>208</v>
      </c>
      <c r="D13" s="181"/>
      <c r="E13" s="181"/>
      <c r="F13" s="3"/>
      <c r="G13" s="3"/>
    </row>
    <row r="14" spans="2:7" ht="18.75" customHeight="1" thickBot="1">
      <c r="B14" s="182" t="s">
        <v>195</v>
      </c>
      <c r="C14" s="31" t="s">
        <v>206</v>
      </c>
      <c r="D14" s="181"/>
      <c r="E14" s="181"/>
      <c r="F14" s="3"/>
      <c r="G14" s="3"/>
    </row>
    <row r="15" spans="2:7" ht="18.75" customHeight="1" thickBot="1">
      <c r="B15" s="182" t="s">
        <v>196</v>
      </c>
      <c r="C15" s="31" t="s">
        <v>204</v>
      </c>
      <c r="D15" s="181"/>
      <c r="E15" s="181"/>
      <c r="F15" s="181"/>
      <c r="G15" s="3"/>
    </row>
    <row r="16" spans="2:7" ht="18.75" customHeight="1" thickBot="1">
      <c r="B16" s="182" t="s">
        <v>198</v>
      </c>
      <c r="C16" s="31" t="s">
        <v>202</v>
      </c>
      <c r="D16" s="181"/>
      <c r="E16" s="181"/>
      <c r="F16" s="181"/>
      <c r="G16" s="3"/>
    </row>
    <row r="17" spans="2:7" ht="18.75" customHeight="1" thickBot="1">
      <c r="B17" s="182" t="s">
        <v>199</v>
      </c>
      <c r="C17" s="31" t="s">
        <v>220</v>
      </c>
      <c r="D17" s="181"/>
      <c r="E17" s="181"/>
      <c r="F17" s="181"/>
      <c r="G17" s="3"/>
    </row>
    <row r="18" spans="2:7" ht="18.75" customHeight="1" thickBot="1">
      <c r="B18" s="182" t="s">
        <v>200</v>
      </c>
      <c r="C18" s="31" t="s">
        <v>223</v>
      </c>
      <c r="D18" s="181"/>
      <c r="E18" s="181"/>
      <c r="F18" s="181"/>
      <c r="G18" s="3"/>
    </row>
    <row r="19" spans="2:7" ht="18.75" customHeight="1" thickBot="1">
      <c r="B19" s="182" t="s">
        <v>201</v>
      </c>
      <c r="C19" s="31" t="s">
        <v>225</v>
      </c>
      <c r="D19" s="181"/>
      <c r="E19" s="181"/>
      <c r="F19" s="181"/>
      <c r="G19" s="3"/>
    </row>
  </sheetData>
  <sheetProtection/>
  <hyperlinks>
    <hyperlink ref="C9" location="'Table 2'!A1" display="'Table 2'!A1"/>
    <hyperlink ref="C8" location="'Table 1'!A1" display="'Table 1'!A1"/>
    <hyperlink ref="C10:C13" location="'Table 2'!A1" display="'Table 2'!A1"/>
    <hyperlink ref="C10" location="'Table 3'!A1" display="'Table 3'!A1"/>
    <hyperlink ref="C11" location="'Table 4'!A1" display="'Table 4'!A1"/>
    <hyperlink ref="C12" location="'Table 5'!A1" display="'Table 5'!A1"/>
    <hyperlink ref="C13" location="'Table 6'!A1" display="'Table 6'!A1"/>
    <hyperlink ref="C14" location="'Table 7'!A1" display="'Table 7'!A1"/>
    <hyperlink ref="C15" location="'Table 8'!A1" display="'Table 8'!A1"/>
    <hyperlink ref="C16" location="'Table 9'!A1" display="'Table 9'!A1"/>
    <hyperlink ref="C8:E8" location="'Table 1'!A1" display="'Table 1'!A1"/>
    <hyperlink ref="C9:E9" location="'Table 2'!A1" display="'Table 2'!A1"/>
    <hyperlink ref="C10:E10" location="'Table 3'!A1" display="'Table 3'!A1"/>
    <hyperlink ref="C11:E11" location="'Table 4'!A1" display="'Table 4'!A1"/>
    <hyperlink ref="C12:E12" location="'Table 5'!A1" display="'Table 5'!A1"/>
    <hyperlink ref="C13:E13" location="'Table 6'!A1" display="'Table 6'!A1"/>
    <hyperlink ref="C14:E14" location="'Table 7'!A1" display="'Table 7'!A1"/>
    <hyperlink ref="C15:F15" location="'Table 8'!A1" display="'Table 8'!A1"/>
    <hyperlink ref="C16:F16" location="'Table 9'!A1" display="'Table 9'!A1"/>
    <hyperlink ref="C17" location="'Table 9'!A1" display="'Table 9'!A1"/>
    <hyperlink ref="C17:F17" location="'Table 10'!A1" display="'Table 10'!A1"/>
    <hyperlink ref="C18" location="'Table 9'!A1" display="'Table 9'!A1"/>
    <hyperlink ref="C18:F18" location="'Table 11'!A1" display="'Table 11'!A1"/>
    <hyperlink ref="C19" location="'Table 9'!A1" display="'Table 9'!A1"/>
    <hyperlink ref="C19:F19" location="'Table 12'!A1" display="'Table 12'!A1"/>
  </hyperlinks>
  <printOptions/>
  <pageMargins left="0.1968503937007874" right="0.1968503937007874" top="0.2362204724409449" bottom="0.1968503937007874" header="0" footer="0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4473</v>
      </c>
      <c r="R18" s="71"/>
      <c r="S18" s="69">
        <f>SUM(S19:S21)</f>
        <v>46416</v>
      </c>
      <c r="T18" s="71"/>
      <c r="U18" s="69">
        <f>SUM(U19:U21)</f>
        <v>106330</v>
      </c>
      <c r="V18" s="71"/>
      <c r="W18" s="69">
        <f>SUM(W19:W21)</f>
        <v>39901</v>
      </c>
      <c r="X18" s="71"/>
      <c r="Y18" s="69">
        <f>SUM(Q18:W18)</f>
        <v>197120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84</v>
      </c>
      <c r="R19" s="75"/>
      <c r="S19" s="75">
        <v>4892</v>
      </c>
      <c r="T19" s="75"/>
      <c r="U19" s="75">
        <v>3150</v>
      </c>
      <c r="V19" s="75"/>
      <c r="W19" s="75">
        <v>2491</v>
      </c>
      <c r="X19" s="75"/>
      <c r="Y19" s="75">
        <f>SUM(Q19:W19)</f>
        <v>10617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203</v>
      </c>
      <c r="T20" s="75"/>
      <c r="U20" s="75">
        <v>0</v>
      </c>
      <c r="V20" s="75"/>
      <c r="W20" s="75">
        <v>0</v>
      </c>
      <c r="X20" s="75"/>
      <c r="Y20" s="75">
        <f>SUM(Q20:W20)</f>
        <v>203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4389</v>
      </c>
      <c r="R21" s="75"/>
      <c r="S21" s="75">
        <v>41321</v>
      </c>
      <c r="T21" s="75"/>
      <c r="U21" s="75">
        <v>103180</v>
      </c>
      <c r="V21" s="75"/>
      <c r="W21" s="75">
        <v>37410</v>
      </c>
      <c r="X21" s="75"/>
      <c r="Y21" s="75">
        <f>SUM(Q21:W21)</f>
        <v>186300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60185</v>
      </c>
      <c r="C22" s="70"/>
      <c r="D22" s="69">
        <v>10845</v>
      </c>
      <c r="E22" s="70"/>
      <c r="F22" s="69">
        <v>27417</v>
      </c>
      <c r="G22" s="70"/>
      <c r="H22" s="69">
        <v>20457</v>
      </c>
      <c r="I22" s="70"/>
      <c r="J22" s="69">
        <v>1466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136935</v>
      </c>
      <c r="C23" s="77"/>
      <c r="D23" s="76">
        <f>W18-D22</f>
        <v>29056</v>
      </c>
      <c r="E23" s="77"/>
      <c r="F23" s="76">
        <f>U18-F22</f>
        <v>78913</v>
      </c>
      <c r="G23" s="77"/>
      <c r="H23" s="76">
        <f>S18-H22</f>
        <v>25959</v>
      </c>
      <c r="I23" s="77"/>
      <c r="J23" s="76">
        <f>Q18-J22</f>
        <v>3007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18206</v>
      </c>
      <c r="C24" s="70"/>
      <c r="D24" s="69">
        <v>5836</v>
      </c>
      <c r="E24" s="70"/>
      <c r="F24" s="69">
        <v>6717</v>
      </c>
      <c r="G24" s="70"/>
      <c r="H24" s="69">
        <v>5321</v>
      </c>
      <c r="I24" s="70"/>
      <c r="J24" s="69">
        <v>332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118729</v>
      </c>
      <c r="C25" s="82"/>
      <c r="D25" s="81">
        <f>D23-D24</f>
        <v>23220</v>
      </c>
      <c r="E25" s="82"/>
      <c r="F25" s="81">
        <f>F23-F24</f>
        <v>72196</v>
      </c>
      <c r="G25" s="82"/>
      <c r="H25" s="81">
        <f>H23-H24</f>
        <v>20638</v>
      </c>
      <c r="I25" s="82"/>
      <c r="J25" s="81">
        <f>J23-J24</f>
        <v>2675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3007</v>
      </c>
      <c r="R36" s="71"/>
      <c r="S36" s="71">
        <f>H23</f>
        <v>25959</v>
      </c>
      <c r="T36" s="71"/>
      <c r="U36" s="71">
        <f>F23</f>
        <v>78913</v>
      </c>
      <c r="V36" s="71"/>
      <c r="W36" s="71">
        <f>D23</f>
        <v>29056</v>
      </c>
      <c r="X36" s="71"/>
      <c r="Y36" s="71">
        <f>SUM(Q36:W36)</f>
        <v>136935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2675</v>
      </c>
      <c r="R37" s="90"/>
      <c r="S37" s="89">
        <f>H25</f>
        <v>20638</v>
      </c>
      <c r="T37" s="90"/>
      <c r="U37" s="89">
        <f>F25</f>
        <v>72196</v>
      </c>
      <c r="V37" s="90"/>
      <c r="W37" s="89">
        <f>D25</f>
        <v>23220</v>
      </c>
      <c r="X37" s="90"/>
      <c r="Y37" s="89">
        <f>SUM(Q37:W37)</f>
        <v>118729</v>
      </c>
      <c r="Z37" s="94"/>
    </row>
    <row r="38" spans="2:26" s="16" customFormat="1" ht="12" customHeight="1">
      <c r="B38" s="95">
        <f>SUM(D38:J38)</f>
        <v>118514</v>
      </c>
      <c r="C38" s="71"/>
      <c r="D38" s="95">
        <f>D39+D40</f>
        <v>23164</v>
      </c>
      <c r="E38" s="70"/>
      <c r="F38" s="95">
        <f>F39+F40</f>
        <v>72062</v>
      </c>
      <c r="G38" s="70"/>
      <c r="H38" s="95">
        <f>H39+H40</f>
        <v>20627</v>
      </c>
      <c r="I38" s="70"/>
      <c r="J38" s="95">
        <f>J39+J40</f>
        <v>2661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91822</v>
      </c>
      <c r="C39" s="98"/>
      <c r="D39" s="97">
        <v>17293</v>
      </c>
      <c r="E39" s="99"/>
      <c r="F39" s="97">
        <v>56634</v>
      </c>
      <c r="G39" s="99"/>
      <c r="H39" s="97">
        <v>15816</v>
      </c>
      <c r="I39" s="99"/>
      <c r="J39" s="97">
        <v>2079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26692</v>
      </c>
      <c r="C40" s="71"/>
      <c r="D40" s="69">
        <f>D42+D43</f>
        <v>5871</v>
      </c>
      <c r="E40" s="70"/>
      <c r="F40" s="69">
        <f>F42+F43</f>
        <v>15428</v>
      </c>
      <c r="G40" s="70"/>
      <c r="H40" s="69">
        <f>H42+H43</f>
        <v>4811</v>
      </c>
      <c r="I40" s="70"/>
      <c r="J40" s="69">
        <f>J42+J43</f>
        <v>582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17433</v>
      </c>
      <c r="C42" s="104"/>
      <c r="D42" s="104">
        <v>2012</v>
      </c>
      <c r="E42" s="104"/>
      <c r="F42" s="104">
        <v>10504</v>
      </c>
      <c r="G42" s="104"/>
      <c r="H42" s="104">
        <v>4406</v>
      </c>
      <c r="I42" s="104"/>
      <c r="J42" s="104">
        <v>511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9259</v>
      </c>
      <c r="C43" s="75"/>
      <c r="D43" s="108">
        <v>3859</v>
      </c>
      <c r="E43" s="73"/>
      <c r="F43" s="108">
        <v>4924</v>
      </c>
      <c r="G43" s="73"/>
      <c r="H43" s="108">
        <v>405</v>
      </c>
      <c r="I43" s="73"/>
      <c r="J43" s="108">
        <v>71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215</v>
      </c>
      <c r="C44" s="71"/>
      <c r="D44" s="95">
        <v>56</v>
      </c>
      <c r="E44" s="70"/>
      <c r="F44" s="95">
        <v>134</v>
      </c>
      <c r="G44" s="70"/>
      <c r="H44" s="95">
        <v>11</v>
      </c>
      <c r="I44" s="70"/>
      <c r="J44" s="95">
        <v>14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18206</v>
      </c>
      <c r="C47" s="114"/>
      <c r="D47" s="114">
        <f>W36-D38-D44</f>
        <v>5836</v>
      </c>
      <c r="E47" s="114"/>
      <c r="F47" s="114">
        <f>U36-F38-F44</f>
        <v>6717</v>
      </c>
      <c r="G47" s="114"/>
      <c r="H47" s="114">
        <f>S36-H38-H44</f>
        <v>5321</v>
      </c>
      <c r="I47" s="114"/>
      <c r="J47" s="114">
        <f>Q36-J38-J44</f>
        <v>332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332</v>
      </c>
      <c r="R59" s="120"/>
      <c r="S59" s="120">
        <f>H47</f>
        <v>5321</v>
      </c>
      <c r="T59" s="120"/>
      <c r="U59" s="120">
        <f>F47</f>
        <v>6717</v>
      </c>
      <c r="V59" s="120"/>
      <c r="W59" s="120">
        <f>D47</f>
        <v>5836</v>
      </c>
      <c r="X59" s="120"/>
      <c r="Y59" s="120">
        <f>SUM(Q59:W59)</f>
        <v>18206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21175</v>
      </c>
      <c r="T61" s="120"/>
      <c r="U61" s="120">
        <f>U63+U71</f>
        <v>47489</v>
      </c>
      <c r="V61" s="120"/>
      <c r="W61" s="120">
        <f>W63+W71</f>
        <v>37907</v>
      </c>
      <c r="X61" s="120"/>
      <c r="Y61" s="120">
        <f>SUM(Q61:W61)</f>
        <v>106571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9642</v>
      </c>
      <c r="T63" s="120"/>
      <c r="U63" s="120">
        <f>U64+U66+U68</f>
        <v>47128</v>
      </c>
      <c r="V63" s="120"/>
      <c r="W63" s="120">
        <f>W64+W66+W68</f>
        <v>37442</v>
      </c>
      <c r="X63" s="120"/>
      <c r="Y63" s="120">
        <f>SUM(Q63:W63)</f>
        <v>94212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5653</v>
      </c>
      <c r="T64" s="104"/>
      <c r="U64" s="104">
        <v>23921</v>
      </c>
      <c r="V64" s="104"/>
      <c r="W64" s="104">
        <v>24277</v>
      </c>
      <c r="X64" s="104"/>
      <c r="Y64" s="104">
        <f>SUM(Q64:W64)</f>
        <v>53851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74</v>
      </c>
      <c r="T66" s="104"/>
      <c r="U66" s="104">
        <v>37</v>
      </c>
      <c r="V66" s="104"/>
      <c r="W66" s="104">
        <v>29</v>
      </c>
      <c r="X66" s="104"/>
      <c r="Y66" s="104">
        <f>SUM(Q66:W66)</f>
        <v>140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3915</v>
      </c>
      <c r="T68" s="104"/>
      <c r="U68" s="104">
        <v>23170</v>
      </c>
      <c r="V68" s="104"/>
      <c r="W68" s="104">
        <v>13136</v>
      </c>
      <c r="X68" s="104"/>
      <c r="Y68" s="104">
        <f>SUM(Q68:W68)</f>
        <v>40221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11533</v>
      </c>
      <c r="T71" s="71"/>
      <c r="U71" s="135">
        <v>361</v>
      </c>
      <c r="V71" s="71"/>
      <c r="W71" s="135">
        <v>465</v>
      </c>
      <c r="X71" s="71"/>
      <c r="Y71" s="135">
        <f>SUM(Q71:W71)</f>
        <v>12359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-3726</v>
      </c>
      <c r="R72" s="120"/>
      <c r="S72" s="120">
        <f>S73+S74</f>
        <v>-1634</v>
      </c>
      <c r="T72" s="120"/>
      <c r="U72" s="120">
        <f>U73+U74</f>
        <v>-4218</v>
      </c>
      <c r="V72" s="120"/>
      <c r="W72" s="120">
        <f>W73+W74</f>
        <v>-2318</v>
      </c>
      <c r="X72" s="120"/>
      <c r="Y72" s="120">
        <f>SUM(Q72:W72)</f>
        <v>-11896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-1597</v>
      </c>
      <c r="T73" s="104"/>
      <c r="U73" s="104">
        <v>-2221</v>
      </c>
      <c r="V73" s="104"/>
      <c r="W73" s="104">
        <v>-1318</v>
      </c>
      <c r="X73" s="104"/>
      <c r="Y73" s="104">
        <f>SUM(Q73:W73)</f>
        <v>-5136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-3726</v>
      </c>
      <c r="R74" s="75"/>
      <c r="S74" s="108">
        <v>-37</v>
      </c>
      <c r="T74" s="75"/>
      <c r="U74" s="108">
        <v>-1997</v>
      </c>
      <c r="V74" s="75"/>
      <c r="W74" s="108">
        <v>-1000</v>
      </c>
      <c r="X74" s="75"/>
      <c r="Y74" s="108">
        <f>SUM(Q74:W74)</f>
        <v>-6760</v>
      </c>
      <c r="Z74" s="110"/>
    </row>
    <row r="75" spans="2:26" s="16" customFormat="1" ht="12" customHeight="1">
      <c r="B75" s="120">
        <f>B76+B77+B78+B80+B82</f>
        <v>17411</v>
      </c>
      <c r="C75" s="120"/>
      <c r="D75" s="120">
        <f>D76+D77+D78+D80+D82</f>
        <v>14495</v>
      </c>
      <c r="E75" s="120"/>
      <c r="F75" s="120">
        <f>F76+F77+F78+F80+F82</f>
        <v>2955</v>
      </c>
      <c r="G75" s="120"/>
      <c r="H75" s="120">
        <f>H76+H77+H78+H80+H82</f>
        <v>1357</v>
      </c>
      <c r="I75" s="120"/>
      <c r="J75" s="120">
        <f>J76+J77+J78+J80+J82</f>
        <v>1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3089</v>
      </c>
      <c r="R75" s="120"/>
      <c r="S75" s="120">
        <f>S76+S77+S78+S80+S82</f>
        <v>1126</v>
      </c>
      <c r="T75" s="120"/>
      <c r="U75" s="120">
        <f>U76+U77+U78+U80+U82</f>
        <v>1296</v>
      </c>
      <c r="V75" s="120"/>
      <c r="W75" s="120">
        <f>W76+W77+W78+W80+W82</f>
        <v>7342</v>
      </c>
      <c r="X75" s="120"/>
      <c r="Y75" s="120">
        <f>Y76+Y77+Y78+Y80+Y82</f>
        <v>11456</v>
      </c>
      <c r="Z75" s="85"/>
    </row>
    <row r="76" spans="2:26" s="20" customFormat="1" ht="12" customHeight="1">
      <c r="B76" s="75">
        <v>17399</v>
      </c>
      <c r="C76" s="104"/>
      <c r="D76" s="104">
        <v>14491</v>
      </c>
      <c r="E76" s="104"/>
      <c r="F76" s="104">
        <v>2954</v>
      </c>
      <c r="G76" s="104"/>
      <c r="H76" s="104">
        <v>1350</v>
      </c>
      <c r="I76" s="104"/>
      <c r="J76" s="104">
        <v>1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3089</v>
      </c>
      <c r="R76" s="104"/>
      <c r="S76" s="104">
        <v>993</v>
      </c>
      <c r="T76" s="104"/>
      <c r="U76" s="104">
        <v>1267</v>
      </c>
      <c r="V76" s="104"/>
      <c r="W76" s="104">
        <v>1767</v>
      </c>
      <c r="X76" s="104"/>
      <c r="Y76" s="75">
        <v>5719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126</v>
      </c>
      <c r="T77" s="104"/>
      <c r="U77" s="104">
        <v>22</v>
      </c>
      <c r="V77" s="104"/>
      <c r="W77" s="104">
        <v>5310</v>
      </c>
      <c r="X77" s="104"/>
      <c r="Y77" s="104">
        <f>SUM(Q77:W77)</f>
        <v>5458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12</v>
      </c>
      <c r="C82" s="104"/>
      <c r="D82" s="104">
        <v>4</v>
      </c>
      <c r="E82" s="104"/>
      <c r="F82" s="104">
        <v>1</v>
      </c>
      <c r="G82" s="104"/>
      <c r="H82" s="104">
        <v>7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7</v>
      </c>
      <c r="T82" s="104"/>
      <c r="U82" s="104">
        <v>7</v>
      </c>
      <c r="V82" s="104"/>
      <c r="W82" s="104">
        <v>265</v>
      </c>
      <c r="X82" s="104"/>
      <c r="Y82" s="104">
        <f>SUM(Q82:W82)</f>
        <v>279</v>
      </c>
      <c r="Z82" s="110"/>
    </row>
    <row r="83" spans="2:26" s="28" customFormat="1" ht="12" customHeight="1">
      <c r="B83" s="80">
        <f>SUM(D83:J83)</f>
        <v>106926</v>
      </c>
      <c r="C83" s="115"/>
      <c r="D83" s="115">
        <f>W59+W61+W72+W75-D75</f>
        <v>34272</v>
      </c>
      <c r="E83" s="115"/>
      <c r="F83" s="115">
        <f>U59+U61+U72+U75-F75</f>
        <v>48329</v>
      </c>
      <c r="G83" s="115"/>
      <c r="H83" s="115">
        <f>S59+S61+S72+S75-H75</f>
        <v>24631</v>
      </c>
      <c r="I83" s="115"/>
      <c r="J83" s="115">
        <f>Q59+Q61+Q72+Q75-J75</f>
        <v>-306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88720</v>
      </c>
      <c r="C84" s="82"/>
      <c r="D84" s="81">
        <f>W60+W61+W72+W75-D75</f>
        <v>28436</v>
      </c>
      <c r="E84" s="82"/>
      <c r="F84" s="81">
        <f>U60+U61+U72+U75-F75</f>
        <v>41612</v>
      </c>
      <c r="G84" s="82"/>
      <c r="H84" s="81">
        <f>S60+S61+S72+S75-H75</f>
        <v>19310</v>
      </c>
      <c r="I84" s="82"/>
      <c r="J84" s="81">
        <f>Q60+Q61+Q72+Q75-J75</f>
        <v>-638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-306</v>
      </c>
      <c r="R95" s="120"/>
      <c r="S95" s="120">
        <f>H83</f>
        <v>24631</v>
      </c>
      <c r="T95" s="120"/>
      <c r="U95" s="120">
        <f>F83</f>
        <v>48329</v>
      </c>
      <c r="V95" s="120"/>
      <c r="W95" s="120">
        <f>D83</f>
        <v>34272</v>
      </c>
      <c r="X95" s="120"/>
      <c r="Y95" s="120">
        <f>SUM(Q95:W95)</f>
        <v>106926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-638</v>
      </c>
      <c r="R96" s="90"/>
      <c r="S96" s="89">
        <f>H84</f>
        <v>19310</v>
      </c>
      <c r="T96" s="90"/>
      <c r="U96" s="89">
        <f>F84</f>
        <v>41612</v>
      </c>
      <c r="V96" s="90"/>
      <c r="W96" s="89">
        <f>D84</f>
        <v>28436</v>
      </c>
      <c r="X96" s="90"/>
      <c r="Y96" s="89">
        <f>SUM(Q96:W96)</f>
        <v>88720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9599</v>
      </c>
      <c r="T97" s="120"/>
      <c r="U97" s="120">
        <f>U99+U100</f>
        <v>30902</v>
      </c>
      <c r="V97" s="120"/>
      <c r="W97" s="120">
        <f>W99+W100</f>
        <v>76016</v>
      </c>
      <c r="X97" s="120"/>
      <c r="Y97" s="120">
        <f>SUM(Q97:W97)</f>
        <v>116517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7168</v>
      </c>
      <c r="T99" s="104"/>
      <c r="U99" s="104">
        <v>28689</v>
      </c>
      <c r="V99" s="104"/>
      <c r="W99" s="104">
        <v>75753</v>
      </c>
      <c r="X99" s="104"/>
      <c r="Y99" s="104">
        <f>SUM(Q99:W99)</f>
        <v>111610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2431</v>
      </c>
      <c r="T100" s="75"/>
      <c r="U100" s="108">
        <v>2213</v>
      </c>
      <c r="V100" s="75"/>
      <c r="W100" s="108">
        <v>263</v>
      </c>
      <c r="X100" s="75"/>
      <c r="Y100" s="108">
        <f>SUM(Q100:W100)</f>
        <v>4907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130617</v>
      </c>
      <c r="R101" s="120"/>
      <c r="S101" s="120">
        <f>S102+S103</f>
        <v>405</v>
      </c>
      <c r="T101" s="120"/>
      <c r="U101" s="120">
        <f>U102+U103</f>
        <v>479</v>
      </c>
      <c r="V101" s="120"/>
      <c r="W101" s="120">
        <f>W102+W103</f>
        <v>11603</v>
      </c>
      <c r="X101" s="120"/>
      <c r="Y101" s="120">
        <f>SUM(Q101:W101)</f>
        <v>143104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130546</v>
      </c>
      <c r="R102" s="104"/>
      <c r="S102" s="104">
        <v>0</v>
      </c>
      <c r="T102" s="104"/>
      <c r="U102" s="104">
        <v>0</v>
      </c>
      <c r="V102" s="104"/>
      <c r="W102" s="104">
        <v>3299</v>
      </c>
      <c r="X102" s="104"/>
      <c r="Y102" s="104">
        <f>SUM(Q102:W102)</f>
        <v>133845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71</v>
      </c>
      <c r="R103" s="75"/>
      <c r="S103" s="108">
        <v>405</v>
      </c>
      <c r="T103" s="75"/>
      <c r="U103" s="108">
        <v>479</v>
      </c>
      <c r="V103" s="75"/>
      <c r="W103" s="108">
        <v>8304</v>
      </c>
      <c r="X103" s="75"/>
      <c r="Y103" s="108">
        <f>SUM(Q103:W103)</f>
        <v>9259</v>
      </c>
      <c r="Z103" s="110"/>
    </row>
    <row r="104" spans="2:26" s="16" customFormat="1" ht="12" customHeight="1">
      <c r="B104" s="120">
        <f>SUM(D104:J104)</f>
        <v>136335</v>
      </c>
      <c r="C104" s="120"/>
      <c r="D104" s="120">
        <f>D106+D108+D110</f>
        <v>12888</v>
      </c>
      <c r="E104" s="120"/>
      <c r="F104" s="120">
        <f>F106+F108+F110</f>
        <v>2972</v>
      </c>
      <c r="G104" s="120"/>
      <c r="H104" s="120">
        <f>H106+H108+H110</f>
        <v>760</v>
      </c>
      <c r="I104" s="120"/>
      <c r="J104" s="120">
        <f>J106+J108+J110</f>
        <v>119715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117833</v>
      </c>
      <c r="C106" s="104"/>
      <c r="D106" s="104">
        <v>1513</v>
      </c>
      <c r="E106" s="104"/>
      <c r="F106" s="104">
        <v>0</v>
      </c>
      <c r="G106" s="104"/>
      <c r="H106" s="104">
        <v>0</v>
      </c>
      <c r="I106" s="104"/>
      <c r="J106" s="104">
        <v>116320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10256</v>
      </c>
      <c r="C108" s="104"/>
      <c r="D108" s="104">
        <v>9301</v>
      </c>
      <c r="E108" s="104"/>
      <c r="F108" s="104">
        <v>479</v>
      </c>
      <c r="G108" s="104"/>
      <c r="H108" s="104">
        <v>405</v>
      </c>
      <c r="I108" s="104"/>
      <c r="J108" s="104">
        <v>71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8246</v>
      </c>
      <c r="C110" s="147"/>
      <c r="D110" s="146">
        <v>2074</v>
      </c>
      <c r="E110" s="148"/>
      <c r="F110" s="146">
        <v>2493</v>
      </c>
      <c r="G110" s="148"/>
      <c r="H110" s="146">
        <v>355</v>
      </c>
      <c r="I110" s="148"/>
      <c r="J110" s="146">
        <v>3324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17976</v>
      </c>
      <c r="C112" s="120"/>
      <c r="D112" s="120">
        <f>D113+D114+D115+D117+D118</f>
        <v>80981</v>
      </c>
      <c r="E112" s="120"/>
      <c r="F112" s="120">
        <f>F113+F114+F115+F117+F118</f>
        <v>9008</v>
      </c>
      <c r="G112" s="120"/>
      <c r="H112" s="120">
        <f>H113+H114+H115+H117+H118</f>
        <v>12743</v>
      </c>
      <c r="I112" s="120"/>
      <c r="J112" s="120">
        <f>J113+J114+J115+J117+J118</f>
        <v>4703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8126</v>
      </c>
      <c r="R112" s="120"/>
      <c r="S112" s="120">
        <f>S113+S114+S115+S117+S118</f>
        <v>21371</v>
      </c>
      <c r="T112" s="120"/>
      <c r="U112" s="120">
        <f>U113+U114+U115+U117+U118</f>
        <v>60833</v>
      </c>
      <c r="V112" s="120"/>
      <c r="W112" s="120">
        <f>W113+W114+W115+W117+W118</f>
        <v>6551</v>
      </c>
      <c r="X112" s="120"/>
      <c r="Y112" s="120">
        <f>Y113+Y114+Y115+Y117+Y118</f>
        <v>7422</v>
      </c>
      <c r="Z112" s="85"/>
    </row>
    <row r="113" spans="2:26" s="20" customFormat="1" ht="12" customHeight="1">
      <c r="B113" s="104">
        <f>SUM(D113:J113)</f>
        <v>254</v>
      </c>
      <c r="C113" s="104"/>
      <c r="D113" s="104">
        <v>18</v>
      </c>
      <c r="E113" s="104"/>
      <c r="F113" s="104">
        <v>96</v>
      </c>
      <c r="G113" s="104"/>
      <c r="H113" s="104">
        <v>136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1</v>
      </c>
      <c r="R114" s="104"/>
      <c r="S114" s="104">
        <v>127</v>
      </c>
      <c r="T114" s="104"/>
      <c r="U114" s="104">
        <v>49</v>
      </c>
      <c r="V114" s="104"/>
      <c r="W114" s="104">
        <v>14</v>
      </c>
      <c r="X114" s="104"/>
      <c r="Y114" s="104">
        <f>SUM(Q114:W114)</f>
        <v>191</v>
      </c>
      <c r="Z114" s="110"/>
    </row>
    <row r="115" spans="2:26" s="20" customFormat="1" ht="12" customHeight="1">
      <c r="B115" s="75"/>
      <c r="C115" s="104"/>
      <c r="D115" s="104">
        <v>68065</v>
      </c>
      <c r="E115" s="104"/>
      <c r="F115" s="104">
        <v>6211</v>
      </c>
      <c r="G115" s="104"/>
      <c r="H115" s="104">
        <v>10514</v>
      </c>
      <c r="I115" s="104"/>
      <c r="J115" s="104">
        <v>4669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7015</v>
      </c>
      <c r="R115" s="104"/>
      <c r="S115" s="104">
        <v>19298</v>
      </c>
      <c r="T115" s="104"/>
      <c r="U115" s="104">
        <v>58971</v>
      </c>
      <c r="V115" s="104"/>
      <c r="W115" s="104">
        <v>4175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3075</v>
      </c>
      <c r="C117" s="104"/>
      <c r="D117" s="104">
        <v>2938</v>
      </c>
      <c r="E117" s="104"/>
      <c r="F117" s="104">
        <v>101</v>
      </c>
      <c r="G117" s="104"/>
      <c r="H117" s="104">
        <v>33</v>
      </c>
      <c r="I117" s="104"/>
      <c r="J117" s="104">
        <v>3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397</v>
      </c>
      <c r="R117" s="104"/>
      <c r="S117" s="104">
        <v>5</v>
      </c>
      <c r="T117" s="104"/>
      <c r="U117" s="104">
        <v>298</v>
      </c>
      <c r="V117" s="104"/>
      <c r="W117" s="104">
        <v>226</v>
      </c>
      <c r="X117" s="104"/>
      <c r="Y117" s="104">
        <f>SUM(Q117:W117)</f>
        <v>926</v>
      </c>
      <c r="Z117" s="110"/>
    </row>
    <row r="118" spans="2:26" s="20" customFormat="1" ht="12" customHeight="1">
      <c r="B118" s="104">
        <f>SUM(D118:J118)</f>
        <v>14647</v>
      </c>
      <c r="C118" s="104"/>
      <c r="D118" s="104">
        <v>9960</v>
      </c>
      <c r="E118" s="104"/>
      <c r="F118" s="104">
        <v>2600</v>
      </c>
      <c r="G118" s="104"/>
      <c r="H118" s="104">
        <v>2060</v>
      </c>
      <c r="I118" s="104"/>
      <c r="J118" s="104">
        <v>27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713</v>
      </c>
      <c r="R118" s="104"/>
      <c r="S118" s="104">
        <v>1941</v>
      </c>
      <c r="T118" s="104"/>
      <c r="U118" s="104">
        <v>1515</v>
      </c>
      <c r="V118" s="104"/>
      <c r="W118" s="104">
        <v>2136</v>
      </c>
      <c r="X118" s="104"/>
      <c r="Y118" s="104">
        <f>SUM(Q118:W118)</f>
        <v>6305</v>
      </c>
      <c r="Z118" s="110"/>
    </row>
    <row r="119" spans="2:26" s="28" customFormat="1" ht="12" customHeight="1">
      <c r="B119" s="115">
        <f>SUM(D119:J119)</f>
        <v>219658</v>
      </c>
      <c r="C119" s="115"/>
      <c r="D119" s="115">
        <f>W95+W97+W101+W104+W112-D104-D112</f>
        <v>34573</v>
      </c>
      <c r="E119" s="115"/>
      <c r="F119" s="115">
        <f>U95+U97+U101+U104+U112-F104-F112</f>
        <v>128563</v>
      </c>
      <c r="G119" s="115"/>
      <c r="H119" s="115">
        <f>S95+S97+S101+S104+S112-H104-H112</f>
        <v>42503</v>
      </c>
      <c r="I119" s="115"/>
      <c r="J119" s="115">
        <f>Q95+Q97+Q101+Q104+Q112-J104-J112</f>
        <v>14019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201452</v>
      </c>
      <c r="C120" s="82"/>
      <c r="D120" s="81">
        <f>W96+W97+W101+W104+W112-D104-D112</f>
        <v>28737</v>
      </c>
      <c r="E120" s="82"/>
      <c r="F120" s="81">
        <f>U96+U97+U101+U104+U112-F104-F112</f>
        <v>121846</v>
      </c>
      <c r="G120" s="82"/>
      <c r="H120" s="81">
        <f>S96+S97+S101+S104+S112-H104-H112</f>
        <v>37182</v>
      </c>
      <c r="I120" s="82"/>
      <c r="J120" s="81">
        <f>Q96+Q97+Q101+Q104+Q112-J104-J112</f>
        <v>13687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14019</v>
      </c>
      <c r="R131" s="120"/>
      <c r="S131" s="120">
        <f>H119</f>
        <v>42503</v>
      </c>
      <c r="T131" s="120"/>
      <c r="U131" s="120">
        <f>F119</f>
        <v>128563</v>
      </c>
      <c r="V131" s="120"/>
      <c r="W131" s="120">
        <f>D119</f>
        <v>34573</v>
      </c>
      <c r="X131" s="120"/>
      <c r="Y131" s="120">
        <f>SUM(Q131:W131)</f>
        <v>219658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13687</v>
      </c>
      <c r="R132" s="90"/>
      <c r="S132" s="89">
        <f>H120</f>
        <v>37182</v>
      </c>
      <c r="T132" s="90"/>
      <c r="U132" s="89">
        <f>F120</f>
        <v>121846</v>
      </c>
      <c r="V132" s="90"/>
      <c r="W132" s="89">
        <f>D120</f>
        <v>28737</v>
      </c>
      <c r="X132" s="90"/>
      <c r="Y132" s="89">
        <f>SUM(Q132:W132)</f>
        <v>201452</v>
      </c>
      <c r="Z132" s="94"/>
    </row>
    <row r="133" spans="2:26" s="9" customFormat="1" ht="12" customHeight="1">
      <c r="B133" s="120">
        <f>SUM(D133:J133)</f>
        <v>123858</v>
      </c>
      <c r="C133" s="120"/>
      <c r="D133" s="120">
        <f>D134+D141</f>
        <v>3266</v>
      </c>
      <c r="E133" s="120"/>
      <c r="F133" s="120">
        <f>F134+F141</f>
        <v>104636</v>
      </c>
      <c r="G133" s="120"/>
      <c r="H133" s="120">
        <f>H134+H141</f>
        <v>12189</v>
      </c>
      <c r="I133" s="120"/>
      <c r="J133" s="120">
        <f>J134+J141</f>
        <v>3767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79284</v>
      </c>
      <c r="C134" s="120"/>
      <c r="D134" s="120">
        <f>D135+D137+D139</f>
        <v>1822</v>
      </c>
      <c r="E134" s="120"/>
      <c r="F134" s="120">
        <f>F135+F137+F139</f>
        <v>69123</v>
      </c>
      <c r="G134" s="120"/>
      <c r="H134" s="120">
        <f>H135+H137+H139</f>
        <v>4585</v>
      </c>
      <c r="I134" s="120"/>
      <c r="J134" s="120">
        <f>J135+J137+J139</f>
        <v>3754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87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87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1716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1716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77481</v>
      </c>
      <c r="C139" s="104"/>
      <c r="D139" s="104">
        <v>1822</v>
      </c>
      <c r="E139" s="104"/>
      <c r="F139" s="104">
        <v>69123</v>
      </c>
      <c r="G139" s="104"/>
      <c r="H139" s="104">
        <v>4585</v>
      </c>
      <c r="I139" s="104"/>
      <c r="J139" s="104">
        <v>1951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44574</v>
      </c>
      <c r="C141" s="120"/>
      <c r="D141" s="120">
        <v>1444</v>
      </c>
      <c r="E141" s="120"/>
      <c r="F141" s="120">
        <v>35513</v>
      </c>
      <c r="G141" s="120"/>
      <c r="H141" s="120">
        <v>7604</v>
      </c>
      <c r="I141" s="120"/>
      <c r="J141" s="120">
        <v>13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95800</v>
      </c>
      <c r="C143" s="115"/>
      <c r="D143" s="115">
        <f>W131-D133</f>
        <v>31307</v>
      </c>
      <c r="E143" s="115"/>
      <c r="F143" s="115">
        <f>U131-F133</f>
        <v>23927</v>
      </c>
      <c r="G143" s="115"/>
      <c r="H143" s="115">
        <f>S131-H133</f>
        <v>30314</v>
      </c>
      <c r="I143" s="115"/>
      <c r="J143" s="115">
        <f>Q131-J133</f>
        <v>10252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77594</v>
      </c>
      <c r="C144" s="82"/>
      <c r="D144" s="81">
        <f>W132-D133</f>
        <v>25471</v>
      </c>
      <c r="E144" s="82"/>
      <c r="F144" s="81">
        <f>U132-F133</f>
        <v>17210</v>
      </c>
      <c r="G144" s="82"/>
      <c r="H144" s="81">
        <f>S132-H133</f>
        <v>24993</v>
      </c>
      <c r="I144" s="82"/>
      <c r="J144" s="81">
        <f>Q132-J133</f>
        <v>9920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14019</v>
      </c>
      <c r="R155" s="120"/>
      <c r="S155" s="120">
        <f>H119</f>
        <v>42503</v>
      </c>
      <c r="T155" s="120"/>
      <c r="U155" s="120">
        <f>F119</f>
        <v>128563</v>
      </c>
      <c r="V155" s="120"/>
      <c r="W155" s="120">
        <f>D119</f>
        <v>34573</v>
      </c>
      <c r="X155" s="120"/>
      <c r="Y155" s="120">
        <f>SUM(Q155:W155)</f>
        <v>219658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13687</v>
      </c>
      <c r="R156" s="90"/>
      <c r="S156" s="89">
        <f>H120</f>
        <v>37182</v>
      </c>
      <c r="T156" s="90"/>
      <c r="U156" s="89">
        <f>F120</f>
        <v>121846</v>
      </c>
      <c r="V156" s="90"/>
      <c r="W156" s="89">
        <f>D120</f>
        <v>28737</v>
      </c>
      <c r="X156" s="90"/>
      <c r="Y156" s="89">
        <f>SUM(Q156:W156)</f>
        <v>201452</v>
      </c>
      <c r="Z156" s="94"/>
    </row>
    <row r="157" spans="2:26" s="7" customFormat="1" ht="12" customHeight="1">
      <c r="B157" s="120">
        <f>SUM(D157:J157)</f>
        <v>212003</v>
      </c>
      <c r="C157" s="120"/>
      <c r="D157" s="120">
        <f>D158+D159</f>
        <v>38449</v>
      </c>
      <c r="E157" s="120"/>
      <c r="F157" s="120">
        <f>F158+F159</f>
        <v>127393</v>
      </c>
      <c r="G157" s="120"/>
      <c r="H157" s="120">
        <f>H158+H159</f>
        <v>41073</v>
      </c>
      <c r="I157" s="120"/>
      <c r="J157" s="120">
        <f>J158+J159</f>
        <v>5088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123858</v>
      </c>
      <c r="C158" s="104"/>
      <c r="D158" s="104">
        <v>3266</v>
      </c>
      <c r="E158" s="104"/>
      <c r="F158" s="104">
        <v>104636</v>
      </c>
      <c r="G158" s="104"/>
      <c r="H158" s="104">
        <v>12189</v>
      </c>
      <c r="I158" s="104"/>
      <c r="J158" s="104">
        <v>3767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88145</v>
      </c>
      <c r="C159" s="104"/>
      <c r="D159" s="104">
        <v>35183</v>
      </c>
      <c r="E159" s="104"/>
      <c r="F159" s="104">
        <v>22757</v>
      </c>
      <c r="G159" s="104"/>
      <c r="H159" s="104">
        <v>28884</v>
      </c>
      <c r="I159" s="104"/>
      <c r="J159" s="104">
        <v>1321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7655</v>
      </c>
      <c r="C160" s="115"/>
      <c r="D160" s="115">
        <f>W155-D157</f>
        <v>-3876</v>
      </c>
      <c r="E160" s="115"/>
      <c r="F160" s="115">
        <f>U155-F157</f>
        <v>1170</v>
      </c>
      <c r="G160" s="115"/>
      <c r="H160" s="115">
        <f>S155-H157</f>
        <v>1430</v>
      </c>
      <c r="I160" s="115"/>
      <c r="J160" s="115">
        <f>Q155-J157</f>
        <v>8931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-10551</v>
      </c>
      <c r="C161" s="82"/>
      <c r="D161" s="81">
        <f>W156-D157</f>
        <v>-9712</v>
      </c>
      <c r="E161" s="82"/>
      <c r="F161" s="81">
        <f>U156-F157</f>
        <v>-5547</v>
      </c>
      <c r="G161" s="82"/>
      <c r="H161" s="81">
        <f>S156-H157</f>
        <v>-3891</v>
      </c>
      <c r="I161" s="82"/>
      <c r="J161" s="81">
        <f>Q156-J157</f>
        <v>8599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10252</v>
      </c>
      <c r="R172" s="120"/>
      <c r="S172" s="120">
        <f>H143</f>
        <v>30314</v>
      </c>
      <c r="T172" s="120"/>
      <c r="U172" s="120">
        <f>F143</f>
        <v>23927</v>
      </c>
      <c r="V172" s="120"/>
      <c r="W172" s="120">
        <f>D143</f>
        <v>31307</v>
      </c>
      <c r="X172" s="120"/>
      <c r="Y172" s="120">
        <f>SUM(Q172:W172)</f>
        <v>95800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9920</v>
      </c>
      <c r="R173" s="90"/>
      <c r="S173" s="89">
        <f>H144</f>
        <v>24993</v>
      </c>
      <c r="T173" s="90"/>
      <c r="U173" s="89">
        <f>F144</f>
        <v>17210</v>
      </c>
      <c r="V173" s="90"/>
      <c r="W173" s="89">
        <f>D144</f>
        <v>25471</v>
      </c>
      <c r="X173" s="90"/>
      <c r="Y173" s="89">
        <f>SUM(Q173:W173)</f>
        <v>77594</v>
      </c>
      <c r="Z173" s="94"/>
    </row>
    <row r="174" spans="2:26" s="16" customFormat="1" ht="12" customHeight="1">
      <c r="B174" s="120">
        <f>SUM(D174:J174)</f>
        <v>88145</v>
      </c>
      <c r="C174" s="120"/>
      <c r="D174" s="120">
        <f>D175</f>
        <v>35183</v>
      </c>
      <c r="E174" s="120"/>
      <c r="F174" s="120">
        <f>F175</f>
        <v>22757</v>
      </c>
      <c r="G174" s="120"/>
      <c r="H174" s="120">
        <f>H175</f>
        <v>28884</v>
      </c>
      <c r="I174" s="120"/>
      <c r="J174" s="120">
        <f>J175</f>
        <v>1321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88145</v>
      </c>
      <c r="C175" s="104"/>
      <c r="D175" s="104">
        <v>35183</v>
      </c>
      <c r="E175" s="104"/>
      <c r="F175" s="104">
        <v>22757</v>
      </c>
      <c r="G175" s="104"/>
      <c r="H175" s="104">
        <v>28884</v>
      </c>
      <c r="I175" s="104"/>
      <c r="J175" s="104">
        <v>1321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7655</v>
      </c>
      <c r="C176" s="115"/>
      <c r="D176" s="115">
        <f>W172-D174</f>
        <v>-3876</v>
      </c>
      <c r="E176" s="115"/>
      <c r="F176" s="115">
        <f>U172-F174</f>
        <v>1170</v>
      </c>
      <c r="G176" s="115"/>
      <c r="H176" s="115">
        <f>S172-H174</f>
        <v>1430</v>
      </c>
      <c r="I176" s="115"/>
      <c r="J176" s="115">
        <f>Q172-J174</f>
        <v>8931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-10551</v>
      </c>
      <c r="C177" s="82"/>
      <c r="D177" s="81">
        <f>W173-D174</f>
        <v>-9712</v>
      </c>
      <c r="E177" s="82"/>
      <c r="F177" s="81">
        <f>U173-F174</f>
        <v>-5547</v>
      </c>
      <c r="G177" s="82"/>
      <c r="H177" s="81">
        <f>S173-H174</f>
        <v>-3891</v>
      </c>
      <c r="I177" s="82"/>
      <c r="J177" s="81">
        <f>Q173-J174</f>
        <v>8599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8599</v>
      </c>
      <c r="R189" s="90"/>
      <c r="S189" s="89">
        <f>H177</f>
        <v>-3891</v>
      </c>
      <c r="T189" s="90"/>
      <c r="U189" s="89">
        <f>F177</f>
        <v>-5547</v>
      </c>
      <c r="V189" s="90"/>
      <c r="W189" s="89">
        <f>D177</f>
        <v>-9712</v>
      </c>
      <c r="X189" s="90"/>
      <c r="Y189" s="89">
        <f>SUM(Q189:W189)</f>
        <v>-10551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-809</v>
      </c>
      <c r="R190" s="120"/>
      <c r="S190" s="120">
        <f>S191+S192+S193</f>
        <v>7129</v>
      </c>
      <c r="T190" s="120"/>
      <c r="U190" s="120">
        <f>U191+U192+U193</f>
        <v>10010</v>
      </c>
      <c r="V190" s="120"/>
      <c r="W190" s="120">
        <f>W191+W192+W193</f>
        <v>-3244</v>
      </c>
      <c r="X190" s="120"/>
      <c r="Y190" s="120">
        <f>Y191+Y192+Y193</f>
        <v>3045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2016</v>
      </c>
      <c r="T191" s="104"/>
      <c r="U191" s="104">
        <v>2774</v>
      </c>
      <c r="V191" s="104"/>
      <c r="W191" s="104">
        <v>59</v>
      </c>
      <c r="X191" s="104"/>
      <c r="Y191" s="104">
        <v>4849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14</v>
      </c>
      <c r="R192" s="104"/>
      <c r="S192" s="104">
        <v>369</v>
      </c>
      <c r="T192" s="104"/>
      <c r="U192" s="104">
        <v>2217</v>
      </c>
      <c r="V192" s="104"/>
      <c r="W192" s="104">
        <v>846</v>
      </c>
      <c r="X192" s="104"/>
      <c r="Y192" s="104">
        <v>3446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-823</v>
      </c>
      <c r="R193" s="75"/>
      <c r="S193" s="108">
        <v>4744</v>
      </c>
      <c r="T193" s="75"/>
      <c r="U193" s="108">
        <v>5019</v>
      </c>
      <c r="V193" s="75"/>
      <c r="W193" s="108">
        <v>-4149</v>
      </c>
      <c r="X193" s="75"/>
      <c r="Y193" s="108">
        <v>-5250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-104</v>
      </c>
      <c r="R194" s="120"/>
      <c r="S194" s="120">
        <f>S195+S196+S197</f>
        <v>-1357</v>
      </c>
      <c r="T194" s="120"/>
      <c r="U194" s="120">
        <f>U195+U196+U197</f>
        <v>-10350</v>
      </c>
      <c r="V194" s="120"/>
      <c r="W194" s="120">
        <f>W195+W196+W197</f>
        <v>-12617</v>
      </c>
      <c r="X194" s="120"/>
      <c r="Y194" s="120">
        <f>Y195+Y196+Y197</f>
        <v>-14387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-4</v>
      </c>
      <c r="R196" s="104"/>
      <c r="S196" s="104">
        <v>-1028</v>
      </c>
      <c r="T196" s="104"/>
      <c r="U196" s="104">
        <v>-5928</v>
      </c>
      <c r="V196" s="104"/>
      <c r="W196" s="104">
        <v>-5431</v>
      </c>
      <c r="X196" s="104"/>
      <c r="Y196" s="104">
        <v>-12391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-100</v>
      </c>
      <c r="R197" s="104"/>
      <c r="S197" s="104">
        <v>-329</v>
      </c>
      <c r="T197" s="104"/>
      <c r="U197" s="104">
        <v>-4422</v>
      </c>
      <c r="V197" s="104"/>
      <c r="W197" s="104">
        <v>-7186</v>
      </c>
      <c r="X197" s="104"/>
      <c r="Y197" s="104">
        <v>-1996</v>
      </c>
      <c r="Z197" s="110"/>
    </row>
    <row r="198" spans="2:26" s="16" customFormat="1" ht="12" customHeight="1">
      <c r="B198" s="154">
        <f>SUM(D198:J198)</f>
        <v>-21893</v>
      </c>
      <c r="C198" s="154"/>
      <c r="D198" s="154">
        <f>W189+W190+W194</f>
        <v>-25573</v>
      </c>
      <c r="E198" s="154"/>
      <c r="F198" s="154">
        <f>U189+U190+U194</f>
        <v>-5887</v>
      </c>
      <c r="G198" s="154"/>
      <c r="H198" s="154">
        <f>S189+S190+S194</f>
        <v>1881</v>
      </c>
      <c r="I198" s="154"/>
      <c r="J198" s="154">
        <f>Q189+Q190+Q194</f>
        <v>7686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7686</v>
      </c>
      <c r="R211" s="157"/>
      <c r="S211" s="157">
        <f>H198</f>
        <v>1881</v>
      </c>
      <c r="T211" s="157"/>
      <c r="U211" s="157">
        <f>F198</f>
        <v>-5887</v>
      </c>
      <c r="V211" s="157"/>
      <c r="W211" s="157">
        <f>D198</f>
        <v>-25573</v>
      </c>
      <c r="X211" s="157"/>
      <c r="Y211" s="157">
        <f>SUM(Q211:W211)</f>
        <v>-21893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43646</v>
      </c>
      <c r="C214" s="166"/>
      <c r="D214" s="165">
        <f>D215+D217</f>
        <v>12616</v>
      </c>
      <c r="E214" s="167"/>
      <c r="F214" s="165">
        <f>F215+F217</f>
        <v>18682</v>
      </c>
      <c r="G214" s="167"/>
      <c r="H214" s="165">
        <f>H215+H217</f>
        <v>11936</v>
      </c>
      <c r="I214" s="167"/>
      <c r="J214" s="165">
        <f>J215+J217</f>
        <v>412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43646</v>
      </c>
      <c r="C215" s="104"/>
      <c r="D215" s="104">
        <v>12616</v>
      </c>
      <c r="E215" s="104"/>
      <c r="F215" s="104">
        <v>18682</v>
      </c>
      <c r="G215" s="104"/>
      <c r="H215" s="104">
        <v>11936</v>
      </c>
      <c r="I215" s="104"/>
      <c r="J215" s="104">
        <v>412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-18206</v>
      </c>
      <c r="C216" s="120"/>
      <c r="D216" s="120">
        <f>-D24</f>
        <v>-5836</v>
      </c>
      <c r="E216" s="120"/>
      <c r="F216" s="120">
        <f>-F24</f>
        <v>-6717</v>
      </c>
      <c r="G216" s="120"/>
      <c r="H216" s="120">
        <f>-H24</f>
        <v>-5321</v>
      </c>
      <c r="I216" s="120"/>
      <c r="J216" s="120">
        <f>-J24</f>
        <v>-332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1537</v>
      </c>
      <c r="C218" s="120"/>
      <c r="D218" s="120">
        <v>556</v>
      </c>
      <c r="E218" s="120"/>
      <c r="F218" s="120">
        <v>360</v>
      </c>
      <c r="G218" s="120"/>
      <c r="H218" s="120">
        <v>601</v>
      </c>
      <c r="I218" s="120"/>
      <c r="J218" s="120">
        <v>20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-48870</v>
      </c>
      <c r="C221" s="173"/>
      <c r="D221" s="173">
        <f>W211-D214-D216-D218</f>
        <v>-32909</v>
      </c>
      <c r="E221" s="173"/>
      <c r="F221" s="173">
        <f>U211-F214-F216-F218</f>
        <v>-18212</v>
      </c>
      <c r="G221" s="173"/>
      <c r="H221" s="173">
        <f>S211-H214-H216-H218</f>
        <v>-5335</v>
      </c>
      <c r="I221" s="173"/>
      <c r="J221" s="173">
        <f>Q211-J214-J216-J218</f>
        <v>7586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4399</v>
      </c>
      <c r="R18" s="71"/>
      <c r="S18" s="69">
        <f>SUM(S19:S21)</f>
        <v>47405</v>
      </c>
      <c r="T18" s="71"/>
      <c r="U18" s="69">
        <f>SUM(U19:U21)</f>
        <v>113409</v>
      </c>
      <c r="V18" s="71"/>
      <c r="W18" s="69">
        <f>SUM(W19:W21)</f>
        <v>41093</v>
      </c>
      <c r="X18" s="71"/>
      <c r="Y18" s="69">
        <f>SUM(Q18:W18)</f>
        <v>206306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59</v>
      </c>
      <c r="R19" s="75"/>
      <c r="S19" s="75">
        <v>5233</v>
      </c>
      <c r="T19" s="75"/>
      <c r="U19" s="75">
        <v>3164</v>
      </c>
      <c r="V19" s="75"/>
      <c r="W19" s="75">
        <v>2268</v>
      </c>
      <c r="X19" s="75"/>
      <c r="Y19" s="75">
        <f>SUM(Q19:W19)</f>
        <v>10724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207</v>
      </c>
      <c r="T20" s="75"/>
      <c r="U20" s="75">
        <v>0</v>
      </c>
      <c r="V20" s="75"/>
      <c r="W20" s="75">
        <v>0</v>
      </c>
      <c r="X20" s="75"/>
      <c r="Y20" s="75">
        <f>SUM(Q20:W20)</f>
        <v>207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4340</v>
      </c>
      <c r="R21" s="75"/>
      <c r="S21" s="75">
        <v>41965</v>
      </c>
      <c r="T21" s="75"/>
      <c r="U21" s="75">
        <v>110245</v>
      </c>
      <c r="V21" s="75"/>
      <c r="W21" s="75">
        <v>38825</v>
      </c>
      <c r="X21" s="75"/>
      <c r="Y21" s="75">
        <f>SUM(Q21:W21)</f>
        <v>195375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61834</v>
      </c>
      <c r="C22" s="70"/>
      <c r="D22" s="69">
        <v>10724</v>
      </c>
      <c r="E22" s="70"/>
      <c r="F22" s="69">
        <v>29561</v>
      </c>
      <c r="G22" s="70"/>
      <c r="H22" s="69">
        <v>20238</v>
      </c>
      <c r="I22" s="70"/>
      <c r="J22" s="69">
        <v>1311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144472</v>
      </c>
      <c r="C23" s="77"/>
      <c r="D23" s="76">
        <f>W18-D22</f>
        <v>30369</v>
      </c>
      <c r="E23" s="77"/>
      <c r="F23" s="76">
        <f>U18-F22</f>
        <v>83848</v>
      </c>
      <c r="G23" s="77"/>
      <c r="H23" s="76">
        <f>S18-H22</f>
        <v>27167</v>
      </c>
      <c r="I23" s="77"/>
      <c r="J23" s="76">
        <f>Q18-J22</f>
        <v>3088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18508</v>
      </c>
      <c r="C24" s="70"/>
      <c r="D24" s="69">
        <v>5884</v>
      </c>
      <c r="E24" s="70"/>
      <c r="F24" s="69">
        <v>6903</v>
      </c>
      <c r="G24" s="70"/>
      <c r="H24" s="69">
        <v>5392</v>
      </c>
      <c r="I24" s="70"/>
      <c r="J24" s="69">
        <v>329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125964</v>
      </c>
      <c r="C25" s="82"/>
      <c r="D25" s="81">
        <f>D23-D24</f>
        <v>24485</v>
      </c>
      <c r="E25" s="82"/>
      <c r="F25" s="81">
        <f>F23-F24</f>
        <v>76945</v>
      </c>
      <c r="G25" s="82"/>
      <c r="H25" s="81">
        <f>H23-H24</f>
        <v>21775</v>
      </c>
      <c r="I25" s="82"/>
      <c r="J25" s="81">
        <f>J23-J24</f>
        <v>2759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3088</v>
      </c>
      <c r="R36" s="71"/>
      <c r="S36" s="71">
        <f>H23</f>
        <v>27167</v>
      </c>
      <c r="T36" s="71"/>
      <c r="U36" s="71">
        <f>F23</f>
        <v>83848</v>
      </c>
      <c r="V36" s="71"/>
      <c r="W36" s="71">
        <f>D23</f>
        <v>30369</v>
      </c>
      <c r="X36" s="71"/>
      <c r="Y36" s="71">
        <f>SUM(Q36:W36)</f>
        <v>144472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2759</v>
      </c>
      <c r="R37" s="90"/>
      <c r="S37" s="89">
        <f>H25</f>
        <v>21775</v>
      </c>
      <c r="T37" s="90"/>
      <c r="U37" s="89">
        <f>F25</f>
        <v>76945</v>
      </c>
      <c r="V37" s="90"/>
      <c r="W37" s="89">
        <f>D25</f>
        <v>24485</v>
      </c>
      <c r="X37" s="90"/>
      <c r="Y37" s="89">
        <f>SUM(Q37:W37)</f>
        <v>125964</v>
      </c>
      <c r="Z37" s="94"/>
    </row>
    <row r="38" spans="2:26" s="16" customFormat="1" ht="12" customHeight="1">
      <c r="B38" s="95">
        <f>SUM(D38:J38)</f>
        <v>125710</v>
      </c>
      <c r="C38" s="71"/>
      <c r="D38" s="95">
        <f>D39+D40</f>
        <v>24404</v>
      </c>
      <c r="E38" s="70"/>
      <c r="F38" s="95">
        <f>F39+F40</f>
        <v>76792</v>
      </c>
      <c r="G38" s="70"/>
      <c r="H38" s="95">
        <f>H39+H40</f>
        <v>21769</v>
      </c>
      <c r="I38" s="70"/>
      <c r="J38" s="95">
        <f>J39+J40</f>
        <v>2745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97573</v>
      </c>
      <c r="C39" s="98"/>
      <c r="D39" s="97">
        <v>18222</v>
      </c>
      <c r="E39" s="99"/>
      <c r="F39" s="97">
        <v>60500</v>
      </c>
      <c r="G39" s="99"/>
      <c r="H39" s="97">
        <v>16730</v>
      </c>
      <c r="I39" s="99"/>
      <c r="J39" s="97">
        <v>2121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28137</v>
      </c>
      <c r="C40" s="71"/>
      <c r="D40" s="69">
        <f>D42+D43</f>
        <v>6182</v>
      </c>
      <c r="E40" s="70"/>
      <c r="F40" s="69">
        <f>F42+F43</f>
        <v>16292</v>
      </c>
      <c r="G40" s="70"/>
      <c r="H40" s="69">
        <f>H42+H43</f>
        <v>5039</v>
      </c>
      <c r="I40" s="70"/>
      <c r="J40" s="69">
        <f>J42+J43</f>
        <v>624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18286</v>
      </c>
      <c r="C42" s="104"/>
      <c r="D42" s="104">
        <v>2020</v>
      </c>
      <c r="E42" s="104"/>
      <c r="F42" s="104">
        <v>11085</v>
      </c>
      <c r="G42" s="104"/>
      <c r="H42" s="104">
        <v>4637</v>
      </c>
      <c r="I42" s="104"/>
      <c r="J42" s="104">
        <v>544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9851</v>
      </c>
      <c r="C43" s="75"/>
      <c r="D43" s="108">
        <v>4162</v>
      </c>
      <c r="E43" s="73"/>
      <c r="F43" s="108">
        <v>5207</v>
      </c>
      <c r="G43" s="73"/>
      <c r="H43" s="108">
        <v>402</v>
      </c>
      <c r="I43" s="73"/>
      <c r="J43" s="108">
        <v>80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254</v>
      </c>
      <c r="C44" s="71"/>
      <c r="D44" s="95">
        <v>81</v>
      </c>
      <c r="E44" s="70"/>
      <c r="F44" s="95">
        <v>153</v>
      </c>
      <c r="G44" s="70"/>
      <c r="H44" s="95">
        <v>6</v>
      </c>
      <c r="I44" s="70"/>
      <c r="J44" s="95">
        <v>14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18508</v>
      </c>
      <c r="C47" s="114"/>
      <c r="D47" s="114">
        <f>W36-D38-D44</f>
        <v>5884</v>
      </c>
      <c r="E47" s="114"/>
      <c r="F47" s="114">
        <f>U36-F38-F44</f>
        <v>6903</v>
      </c>
      <c r="G47" s="114"/>
      <c r="H47" s="114">
        <f>S36-H38-H44</f>
        <v>5392</v>
      </c>
      <c r="I47" s="114"/>
      <c r="J47" s="114">
        <f>Q36-J38-J44</f>
        <v>329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329</v>
      </c>
      <c r="R59" s="120"/>
      <c r="S59" s="120">
        <f>H47</f>
        <v>5392</v>
      </c>
      <c r="T59" s="120"/>
      <c r="U59" s="120">
        <f>F47</f>
        <v>6903</v>
      </c>
      <c r="V59" s="120"/>
      <c r="W59" s="120">
        <f>D47</f>
        <v>5884</v>
      </c>
      <c r="X59" s="120"/>
      <c r="Y59" s="120">
        <f>SUM(Q59:W59)</f>
        <v>18508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20252</v>
      </c>
      <c r="T61" s="120"/>
      <c r="U61" s="120">
        <f>U63+U71</f>
        <v>40353</v>
      </c>
      <c r="V61" s="120"/>
      <c r="W61" s="120">
        <f>W63+W71</f>
        <v>31750</v>
      </c>
      <c r="X61" s="120"/>
      <c r="Y61" s="120">
        <f>SUM(Q61:W61)</f>
        <v>92355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7800</v>
      </c>
      <c r="T63" s="120"/>
      <c r="U63" s="120">
        <f>U64+U66+U68</f>
        <v>40034</v>
      </c>
      <c r="V63" s="120"/>
      <c r="W63" s="120">
        <f>W64+W66+W68</f>
        <v>30986</v>
      </c>
      <c r="X63" s="120"/>
      <c r="Y63" s="120">
        <f>SUM(Q63:W63)</f>
        <v>78820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4438</v>
      </c>
      <c r="T64" s="104"/>
      <c r="U64" s="104">
        <v>18521</v>
      </c>
      <c r="V64" s="104"/>
      <c r="W64" s="104">
        <v>18919</v>
      </c>
      <c r="X64" s="104"/>
      <c r="Y64" s="104">
        <f>SUM(Q64:W64)</f>
        <v>41878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59</v>
      </c>
      <c r="T66" s="104"/>
      <c r="U66" s="104">
        <v>34</v>
      </c>
      <c r="V66" s="104"/>
      <c r="W66" s="104">
        <v>27</v>
      </c>
      <c r="X66" s="104"/>
      <c r="Y66" s="104">
        <f>SUM(Q66:W66)</f>
        <v>120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3303</v>
      </c>
      <c r="T68" s="104"/>
      <c r="U68" s="104">
        <v>21479</v>
      </c>
      <c r="V68" s="104"/>
      <c r="W68" s="104">
        <v>12040</v>
      </c>
      <c r="X68" s="104"/>
      <c r="Y68" s="104">
        <f>SUM(Q68:W68)</f>
        <v>36822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12452</v>
      </c>
      <c r="T71" s="71"/>
      <c r="U71" s="135">
        <v>319</v>
      </c>
      <c r="V71" s="71"/>
      <c r="W71" s="135">
        <v>764</v>
      </c>
      <c r="X71" s="71"/>
      <c r="Y71" s="135">
        <f>SUM(Q71:W71)</f>
        <v>13535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-3566</v>
      </c>
      <c r="R72" s="120"/>
      <c r="S72" s="120">
        <f>S73+S74</f>
        <v>-1825</v>
      </c>
      <c r="T72" s="120"/>
      <c r="U72" s="120">
        <f>U73+U74</f>
        <v>-4239</v>
      </c>
      <c r="V72" s="120"/>
      <c r="W72" s="120">
        <f>W73+W74</f>
        <v>-2208</v>
      </c>
      <c r="X72" s="120"/>
      <c r="Y72" s="120">
        <f>SUM(Q72:W72)</f>
        <v>-11838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-1791</v>
      </c>
      <c r="T73" s="104"/>
      <c r="U73" s="104">
        <v>-2325</v>
      </c>
      <c r="V73" s="104"/>
      <c r="W73" s="104">
        <v>-1357</v>
      </c>
      <c r="X73" s="104"/>
      <c r="Y73" s="104">
        <f>SUM(Q73:W73)</f>
        <v>-5473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-3566</v>
      </c>
      <c r="R74" s="75"/>
      <c r="S74" s="108">
        <v>-34</v>
      </c>
      <c r="T74" s="75"/>
      <c r="U74" s="108">
        <v>-1914</v>
      </c>
      <c r="V74" s="75"/>
      <c r="W74" s="108">
        <v>-851</v>
      </c>
      <c r="X74" s="75"/>
      <c r="Y74" s="108">
        <f>SUM(Q74:W74)</f>
        <v>-6365</v>
      </c>
      <c r="Z74" s="110"/>
    </row>
    <row r="75" spans="2:26" s="16" customFormat="1" ht="12" customHeight="1">
      <c r="B75" s="120">
        <f>B76+B77+B78+B80+B82</f>
        <v>18534</v>
      </c>
      <c r="C75" s="120"/>
      <c r="D75" s="120">
        <f>D76+D77+D78+D80+D82</f>
        <v>16520</v>
      </c>
      <c r="E75" s="120"/>
      <c r="F75" s="120">
        <f>F76+F77+F78+F80+F82</f>
        <v>2924</v>
      </c>
      <c r="G75" s="120"/>
      <c r="H75" s="120">
        <f>H76+H77+H78+H80+H82</f>
        <v>924</v>
      </c>
      <c r="I75" s="120"/>
      <c r="J75" s="120">
        <f>J76+J77+J78+J80+J82</f>
        <v>1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2780</v>
      </c>
      <c r="R75" s="120"/>
      <c r="S75" s="120">
        <f>S76+S77+S78+S80+S82</f>
        <v>738</v>
      </c>
      <c r="T75" s="120"/>
      <c r="U75" s="120">
        <f>U76+U77+U78+U80+U82</f>
        <v>598</v>
      </c>
      <c r="V75" s="120"/>
      <c r="W75" s="120">
        <f>W76+W77+W78+W80+W82</f>
        <v>8325</v>
      </c>
      <c r="X75" s="120"/>
      <c r="Y75" s="120">
        <f>Y76+Y77+Y78+Y80+Y82</f>
        <v>10606</v>
      </c>
      <c r="Z75" s="85"/>
    </row>
    <row r="76" spans="2:26" s="20" customFormat="1" ht="12" customHeight="1">
      <c r="B76" s="75">
        <v>18520</v>
      </c>
      <c r="C76" s="104"/>
      <c r="D76" s="104">
        <v>16514</v>
      </c>
      <c r="E76" s="104"/>
      <c r="F76" s="104">
        <v>2923</v>
      </c>
      <c r="G76" s="104"/>
      <c r="H76" s="104">
        <v>917</v>
      </c>
      <c r="I76" s="104"/>
      <c r="J76" s="104">
        <v>1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2780</v>
      </c>
      <c r="R76" s="104"/>
      <c r="S76" s="104">
        <v>625</v>
      </c>
      <c r="T76" s="104"/>
      <c r="U76" s="104">
        <v>575</v>
      </c>
      <c r="V76" s="104"/>
      <c r="W76" s="104">
        <v>2035</v>
      </c>
      <c r="X76" s="104"/>
      <c r="Y76" s="75">
        <v>4180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106</v>
      </c>
      <c r="T77" s="104"/>
      <c r="U77" s="104">
        <v>19</v>
      </c>
      <c r="V77" s="104"/>
      <c r="W77" s="104">
        <v>6020</v>
      </c>
      <c r="X77" s="104"/>
      <c r="Y77" s="104">
        <f>SUM(Q77:W77)</f>
        <v>6145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14</v>
      </c>
      <c r="C82" s="104"/>
      <c r="D82" s="104">
        <v>6</v>
      </c>
      <c r="E82" s="104"/>
      <c r="F82" s="104">
        <v>1</v>
      </c>
      <c r="G82" s="104"/>
      <c r="H82" s="104">
        <v>7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7</v>
      </c>
      <c r="T82" s="104"/>
      <c r="U82" s="104">
        <v>4</v>
      </c>
      <c r="V82" s="104"/>
      <c r="W82" s="104">
        <v>270</v>
      </c>
      <c r="X82" s="104"/>
      <c r="Y82" s="104">
        <f>SUM(Q82:W82)</f>
        <v>281</v>
      </c>
      <c r="Z82" s="110"/>
    </row>
    <row r="83" spans="2:26" s="28" customFormat="1" ht="12" customHeight="1">
      <c r="B83" s="80">
        <f>SUM(D83:J83)</f>
        <v>91097</v>
      </c>
      <c r="C83" s="115"/>
      <c r="D83" s="115">
        <f>W59+W61+W72+W75-D75</f>
        <v>27231</v>
      </c>
      <c r="E83" s="115"/>
      <c r="F83" s="115">
        <f>U59+U61+U72+U75-F75</f>
        <v>40691</v>
      </c>
      <c r="G83" s="115"/>
      <c r="H83" s="115">
        <f>S59+S61+S72+S75-H75</f>
        <v>23633</v>
      </c>
      <c r="I83" s="115"/>
      <c r="J83" s="115">
        <f>Q59+Q61+Q72+Q75-J75</f>
        <v>-458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72589</v>
      </c>
      <c r="C84" s="82"/>
      <c r="D84" s="81">
        <f>W60+W61+W72+W75-D75</f>
        <v>21347</v>
      </c>
      <c r="E84" s="82"/>
      <c r="F84" s="81">
        <f>U60+U61+U72+U75-F75</f>
        <v>33788</v>
      </c>
      <c r="G84" s="82"/>
      <c r="H84" s="81">
        <f>S60+S61+S72+S75-H75</f>
        <v>18241</v>
      </c>
      <c r="I84" s="82"/>
      <c r="J84" s="81">
        <f>Q60+Q61+Q72+Q75-J75</f>
        <v>-787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-458</v>
      </c>
      <c r="R95" s="120"/>
      <c r="S95" s="120">
        <f>H83</f>
        <v>23633</v>
      </c>
      <c r="T95" s="120"/>
      <c r="U95" s="120">
        <f>F83</f>
        <v>40691</v>
      </c>
      <c r="V95" s="120"/>
      <c r="W95" s="120">
        <f>D83</f>
        <v>27231</v>
      </c>
      <c r="X95" s="120"/>
      <c r="Y95" s="120">
        <f>SUM(Q95:W95)</f>
        <v>91097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-787</v>
      </c>
      <c r="R96" s="90"/>
      <c r="S96" s="89">
        <f>H84</f>
        <v>18241</v>
      </c>
      <c r="T96" s="90"/>
      <c r="U96" s="89">
        <f>F84</f>
        <v>33788</v>
      </c>
      <c r="V96" s="90"/>
      <c r="W96" s="89">
        <f>D84</f>
        <v>21347</v>
      </c>
      <c r="X96" s="90"/>
      <c r="Y96" s="89">
        <f>SUM(Q96:W96)</f>
        <v>72589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8653</v>
      </c>
      <c r="T97" s="120"/>
      <c r="U97" s="120">
        <f>U99+U100</f>
        <v>34047</v>
      </c>
      <c r="V97" s="120"/>
      <c r="W97" s="120">
        <f>W99+W100</f>
        <v>58378</v>
      </c>
      <c r="X97" s="120"/>
      <c r="Y97" s="120">
        <f>SUM(Q97:W97)</f>
        <v>101078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6266</v>
      </c>
      <c r="T99" s="104"/>
      <c r="U99" s="104">
        <v>33982</v>
      </c>
      <c r="V99" s="104"/>
      <c r="W99" s="104">
        <v>58150</v>
      </c>
      <c r="X99" s="104"/>
      <c r="Y99" s="104">
        <f>SUM(Q99:W99)</f>
        <v>98398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2387</v>
      </c>
      <c r="T100" s="75"/>
      <c r="U100" s="108">
        <v>65</v>
      </c>
      <c r="V100" s="75"/>
      <c r="W100" s="108">
        <v>228</v>
      </c>
      <c r="X100" s="75"/>
      <c r="Y100" s="108">
        <f>SUM(Q100:W100)</f>
        <v>2680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127063</v>
      </c>
      <c r="R101" s="120"/>
      <c r="S101" s="120">
        <f>S102+S103</f>
        <v>402</v>
      </c>
      <c r="T101" s="120"/>
      <c r="U101" s="120">
        <f>U102+U103</f>
        <v>520</v>
      </c>
      <c r="V101" s="120"/>
      <c r="W101" s="120">
        <f>W102+W103</f>
        <v>12159</v>
      </c>
      <c r="X101" s="120"/>
      <c r="Y101" s="120">
        <f>SUM(Q101:W101)</f>
        <v>140144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126983</v>
      </c>
      <c r="R102" s="104"/>
      <c r="S102" s="104">
        <v>0</v>
      </c>
      <c r="T102" s="104"/>
      <c r="U102" s="104">
        <v>0</v>
      </c>
      <c r="V102" s="104"/>
      <c r="W102" s="104">
        <v>3310</v>
      </c>
      <c r="X102" s="104"/>
      <c r="Y102" s="104">
        <f>SUM(Q102:W102)</f>
        <v>130293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80</v>
      </c>
      <c r="R103" s="75"/>
      <c r="S103" s="108">
        <v>402</v>
      </c>
      <c r="T103" s="75"/>
      <c r="U103" s="108">
        <v>520</v>
      </c>
      <c r="V103" s="75"/>
      <c r="W103" s="108">
        <v>8849</v>
      </c>
      <c r="X103" s="75"/>
      <c r="Y103" s="108">
        <f>SUM(Q103:W103)</f>
        <v>9851</v>
      </c>
      <c r="Z103" s="110"/>
    </row>
    <row r="104" spans="2:26" s="16" customFormat="1" ht="12" customHeight="1">
      <c r="B104" s="120">
        <f>SUM(D104:J104)</f>
        <v>153685</v>
      </c>
      <c r="C104" s="120"/>
      <c r="D104" s="120">
        <f>D106+D108+D110</f>
        <v>13422</v>
      </c>
      <c r="E104" s="120"/>
      <c r="F104" s="120">
        <f>F106+F108+F110</f>
        <v>3981</v>
      </c>
      <c r="G104" s="120"/>
      <c r="H104" s="120">
        <f>H106+H108+H110</f>
        <v>843</v>
      </c>
      <c r="I104" s="120"/>
      <c r="J104" s="120">
        <f>J106+J108+J110</f>
        <v>135439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133458</v>
      </c>
      <c r="C106" s="104"/>
      <c r="D106" s="104">
        <v>1571</v>
      </c>
      <c r="E106" s="104"/>
      <c r="F106" s="104">
        <v>0</v>
      </c>
      <c r="G106" s="104"/>
      <c r="H106" s="104">
        <v>0</v>
      </c>
      <c r="I106" s="104"/>
      <c r="J106" s="104">
        <v>131887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11227</v>
      </c>
      <c r="C108" s="104"/>
      <c r="D108" s="104">
        <v>10225</v>
      </c>
      <c r="E108" s="104"/>
      <c r="F108" s="104">
        <v>520</v>
      </c>
      <c r="G108" s="104"/>
      <c r="H108" s="104">
        <v>402</v>
      </c>
      <c r="I108" s="104"/>
      <c r="J108" s="104">
        <v>80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9000</v>
      </c>
      <c r="C110" s="147"/>
      <c r="D110" s="146">
        <v>1626</v>
      </c>
      <c r="E110" s="148"/>
      <c r="F110" s="146">
        <v>3461</v>
      </c>
      <c r="G110" s="148"/>
      <c r="H110" s="146">
        <v>441</v>
      </c>
      <c r="I110" s="148"/>
      <c r="J110" s="146">
        <v>3472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19279</v>
      </c>
      <c r="C112" s="120"/>
      <c r="D112" s="120">
        <f>D113+D114+D115+D117+D118</f>
        <v>110562</v>
      </c>
      <c r="E112" s="120"/>
      <c r="F112" s="120">
        <f>F113+F114+F115+F117+F118</f>
        <v>9591</v>
      </c>
      <c r="G112" s="120"/>
      <c r="H112" s="120">
        <f>H113+H114+H115+H117+H118</f>
        <v>11054</v>
      </c>
      <c r="I112" s="120"/>
      <c r="J112" s="120">
        <f>J113+J114+J115+J117+J118</f>
        <v>5612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29089</v>
      </c>
      <c r="R112" s="120"/>
      <c r="S112" s="120">
        <f>S113+S114+S115+S117+S118</f>
        <v>22320</v>
      </c>
      <c r="T112" s="120"/>
      <c r="U112" s="120">
        <f>U113+U114+U115+U117+U118</f>
        <v>69800</v>
      </c>
      <c r="V112" s="120"/>
      <c r="W112" s="120">
        <f>W113+W114+W115+W117+W118</f>
        <v>5341</v>
      </c>
      <c r="X112" s="120"/>
      <c r="Y112" s="120">
        <f>Y113+Y114+Y115+Y117+Y118</f>
        <v>9010</v>
      </c>
      <c r="Z112" s="85"/>
    </row>
    <row r="113" spans="2:26" s="20" customFormat="1" ht="12" customHeight="1">
      <c r="B113" s="104">
        <f>SUM(D113:J113)</f>
        <v>259</v>
      </c>
      <c r="C113" s="104"/>
      <c r="D113" s="104">
        <v>17</v>
      </c>
      <c r="E113" s="104"/>
      <c r="F113" s="104">
        <v>90</v>
      </c>
      <c r="G113" s="104"/>
      <c r="H113" s="104">
        <v>148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1</v>
      </c>
      <c r="R114" s="104"/>
      <c r="S114" s="104">
        <v>138</v>
      </c>
      <c r="T114" s="104"/>
      <c r="U114" s="104">
        <v>47</v>
      </c>
      <c r="V114" s="104"/>
      <c r="W114" s="104">
        <v>15</v>
      </c>
      <c r="X114" s="104"/>
      <c r="Y114" s="104">
        <f>SUM(Q114:W114)</f>
        <v>201</v>
      </c>
      <c r="Z114" s="110"/>
    </row>
    <row r="115" spans="2:26" s="20" customFormat="1" ht="12" customHeight="1">
      <c r="B115" s="75"/>
      <c r="C115" s="104"/>
      <c r="D115" s="104">
        <v>96512</v>
      </c>
      <c r="E115" s="104"/>
      <c r="F115" s="104">
        <v>6515</v>
      </c>
      <c r="G115" s="104"/>
      <c r="H115" s="104">
        <v>8936</v>
      </c>
      <c r="I115" s="104"/>
      <c r="J115" s="104">
        <v>5577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27549</v>
      </c>
      <c r="R115" s="104"/>
      <c r="S115" s="104">
        <v>20054</v>
      </c>
      <c r="T115" s="104"/>
      <c r="U115" s="104">
        <v>67343</v>
      </c>
      <c r="V115" s="104"/>
      <c r="W115" s="104">
        <v>2594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2902</v>
      </c>
      <c r="C117" s="104"/>
      <c r="D117" s="104">
        <v>2771</v>
      </c>
      <c r="E117" s="104"/>
      <c r="F117" s="104">
        <v>102</v>
      </c>
      <c r="G117" s="104"/>
      <c r="H117" s="104">
        <v>29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757</v>
      </c>
      <c r="R117" s="104"/>
      <c r="S117" s="104">
        <v>27</v>
      </c>
      <c r="T117" s="104"/>
      <c r="U117" s="104">
        <v>792</v>
      </c>
      <c r="V117" s="104"/>
      <c r="W117" s="104">
        <v>291</v>
      </c>
      <c r="X117" s="104"/>
      <c r="Y117" s="104">
        <f>SUM(Q117:W117)</f>
        <v>1867</v>
      </c>
      <c r="Z117" s="110"/>
    </row>
    <row r="118" spans="2:26" s="20" customFormat="1" ht="12" customHeight="1">
      <c r="B118" s="104">
        <f>SUM(D118:J118)</f>
        <v>16118</v>
      </c>
      <c r="C118" s="104"/>
      <c r="D118" s="104">
        <v>11262</v>
      </c>
      <c r="E118" s="104"/>
      <c r="F118" s="104">
        <v>2884</v>
      </c>
      <c r="G118" s="104"/>
      <c r="H118" s="104">
        <v>1941</v>
      </c>
      <c r="I118" s="104"/>
      <c r="J118" s="104">
        <v>31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782</v>
      </c>
      <c r="R118" s="104"/>
      <c r="S118" s="104">
        <v>2101</v>
      </c>
      <c r="T118" s="104"/>
      <c r="U118" s="104">
        <v>1618</v>
      </c>
      <c r="V118" s="104"/>
      <c r="W118" s="104">
        <v>2441</v>
      </c>
      <c r="X118" s="104"/>
      <c r="Y118" s="104">
        <f>SUM(Q118:W118)</f>
        <v>6942</v>
      </c>
      <c r="Z118" s="110"/>
    </row>
    <row r="119" spans="2:26" s="28" customFormat="1" ht="12" customHeight="1">
      <c r="B119" s="115">
        <f>SUM(D119:J119)</f>
        <v>168365</v>
      </c>
      <c r="C119" s="115"/>
      <c r="D119" s="115">
        <f>W95+W97+W101+W104+W112-D104-D112</f>
        <v>-20875</v>
      </c>
      <c r="E119" s="115"/>
      <c r="F119" s="115">
        <f>U95+U97+U101+U104+U112-F104-F112</f>
        <v>131486</v>
      </c>
      <c r="G119" s="115"/>
      <c r="H119" s="115">
        <f>S95+S97+S101+S104+S112-H104-H112</f>
        <v>43111</v>
      </c>
      <c r="I119" s="115"/>
      <c r="J119" s="115">
        <f>Q95+Q97+Q101+Q104+Q112-J104-J112</f>
        <v>14643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149857</v>
      </c>
      <c r="C120" s="82"/>
      <c r="D120" s="81">
        <f>W96+W97+W101+W104+W112-D104-D112</f>
        <v>-26759</v>
      </c>
      <c r="E120" s="82"/>
      <c r="F120" s="81">
        <f>U96+U97+U101+U104+U112-F104-F112</f>
        <v>124583</v>
      </c>
      <c r="G120" s="82"/>
      <c r="H120" s="81">
        <f>S96+S97+S101+S104+S112-H104-H112</f>
        <v>37719</v>
      </c>
      <c r="I120" s="82"/>
      <c r="J120" s="81">
        <f>Q96+Q97+Q101+Q104+Q112-J104-J112</f>
        <v>14314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14643</v>
      </c>
      <c r="R131" s="120"/>
      <c r="S131" s="120">
        <f>H119</f>
        <v>43111</v>
      </c>
      <c r="T131" s="120"/>
      <c r="U131" s="120">
        <f>F119</f>
        <v>131486</v>
      </c>
      <c r="V131" s="120"/>
      <c r="W131" s="120">
        <f>D119</f>
        <v>-20875</v>
      </c>
      <c r="X131" s="120"/>
      <c r="Y131" s="120">
        <f>SUM(Q131:W131)</f>
        <v>168365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14314</v>
      </c>
      <c r="R132" s="90"/>
      <c r="S132" s="89">
        <f>H120</f>
        <v>37719</v>
      </c>
      <c r="T132" s="90"/>
      <c r="U132" s="89">
        <f>F120</f>
        <v>124583</v>
      </c>
      <c r="V132" s="90"/>
      <c r="W132" s="89">
        <f>D120</f>
        <v>-26759</v>
      </c>
      <c r="X132" s="90"/>
      <c r="Y132" s="89">
        <f>SUM(Q132:W132)</f>
        <v>149857</v>
      </c>
      <c r="Z132" s="94"/>
    </row>
    <row r="133" spans="2:26" s="9" customFormat="1" ht="12" customHeight="1">
      <c r="B133" s="120">
        <f>SUM(D133:J133)</f>
        <v>132719</v>
      </c>
      <c r="C133" s="120"/>
      <c r="D133" s="120">
        <f>D134+D141</f>
        <v>3855</v>
      </c>
      <c r="E133" s="120"/>
      <c r="F133" s="120">
        <f>F134+F141</f>
        <v>112836</v>
      </c>
      <c r="G133" s="120"/>
      <c r="H133" s="120">
        <f>H134+H141</f>
        <v>12420</v>
      </c>
      <c r="I133" s="120"/>
      <c r="J133" s="120">
        <f>J134+J141</f>
        <v>3608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86365</v>
      </c>
      <c r="C134" s="120"/>
      <c r="D134" s="120">
        <f>D135+D137+D139</f>
        <v>2448</v>
      </c>
      <c r="E134" s="120"/>
      <c r="F134" s="120">
        <f>F135+F137+F139</f>
        <v>75222</v>
      </c>
      <c r="G134" s="120"/>
      <c r="H134" s="120">
        <f>H135+H137+H139</f>
        <v>5100</v>
      </c>
      <c r="I134" s="120"/>
      <c r="J134" s="120">
        <f>J135+J137+J139</f>
        <v>3595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80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80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1546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1546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84739</v>
      </c>
      <c r="C139" s="104"/>
      <c r="D139" s="104">
        <v>2448</v>
      </c>
      <c r="E139" s="104"/>
      <c r="F139" s="104">
        <v>75222</v>
      </c>
      <c r="G139" s="104"/>
      <c r="H139" s="104">
        <v>5100</v>
      </c>
      <c r="I139" s="104"/>
      <c r="J139" s="104">
        <v>1969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46354</v>
      </c>
      <c r="C141" s="120"/>
      <c r="D141" s="120">
        <v>1407</v>
      </c>
      <c r="E141" s="120"/>
      <c r="F141" s="120">
        <v>37614</v>
      </c>
      <c r="G141" s="120"/>
      <c r="H141" s="120">
        <v>7320</v>
      </c>
      <c r="I141" s="120"/>
      <c r="J141" s="120">
        <v>13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35646</v>
      </c>
      <c r="C143" s="115"/>
      <c r="D143" s="115">
        <f>W131-D133</f>
        <v>-24730</v>
      </c>
      <c r="E143" s="115"/>
      <c r="F143" s="115">
        <f>U131-F133</f>
        <v>18650</v>
      </c>
      <c r="G143" s="115"/>
      <c r="H143" s="115">
        <f>S131-H133</f>
        <v>30691</v>
      </c>
      <c r="I143" s="115"/>
      <c r="J143" s="115">
        <f>Q131-J133</f>
        <v>11035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17138</v>
      </c>
      <c r="C144" s="82"/>
      <c r="D144" s="81">
        <f>W132-D133</f>
        <v>-30614</v>
      </c>
      <c r="E144" s="82"/>
      <c r="F144" s="81">
        <f>U132-F133</f>
        <v>11747</v>
      </c>
      <c r="G144" s="82"/>
      <c r="H144" s="81">
        <f>S132-H133</f>
        <v>25299</v>
      </c>
      <c r="I144" s="82"/>
      <c r="J144" s="81">
        <f>Q132-J133</f>
        <v>10706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14643</v>
      </c>
      <c r="R155" s="120"/>
      <c r="S155" s="120">
        <f>H119</f>
        <v>43111</v>
      </c>
      <c r="T155" s="120"/>
      <c r="U155" s="120">
        <f>F119</f>
        <v>131486</v>
      </c>
      <c r="V155" s="120"/>
      <c r="W155" s="120">
        <f>D119</f>
        <v>-20875</v>
      </c>
      <c r="X155" s="120"/>
      <c r="Y155" s="120">
        <f>SUM(Q155:W155)</f>
        <v>168365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14314</v>
      </c>
      <c r="R156" s="90"/>
      <c r="S156" s="89">
        <f>H120</f>
        <v>37719</v>
      </c>
      <c r="T156" s="90"/>
      <c r="U156" s="89">
        <f>F120</f>
        <v>124583</v>
      </c>
      <c r="V156" s="90"/>
      <c r="W156" s="89">
        <f>D120</f>
        <v>-26759</v>
      </c>
      <c r="X156" s="90"/>
      <c r="Y156" s="89">
        <f>SUM(Q156:W156)</f>
        <v>149857</v>
      </c>
      <c r="Z156" s="94"/>
    </row>
    <row r="157" spans="2:26" s="7" customFormat="1" ht="12" customHeight="1">
      <c r="B157" s="120">
        <f>SUM(D157:J157)</f>
        <v>223603</v>
      </c>
      <c r="C157" s="120"/>
      <c r="D157" s="120">
        <f>D158+D159</f>
        <v>40281</v>
      </c>
      <c r="E157" s="120"/>
      <c r="F157" s="120">
        <f>F158+F159</f>
        <v>136634</v>
      </c>
      <c r="G157" s="120"/>
      <c r="H157" s="120">
        <f>H158+H159</f>
        <v>41738</v>
      </c>
      <c r="I157" s="120"/>
      <c r="J157" s="120">
        <f>J158+J159</f>
        <v>4950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132719</v>
      </c>
      <c r="C158" s="104"/>
      <c r="D158" s="104">
        <v>3855</v>
      </c>
      <c r="E158" s="104"/>
      <c r="F158" s="104">
        <v>112836</v>
      </c>
      <c r="G158" s="104"/>
      <c r="H158" s="104">
        <v>12420</v>
      </c>
      <c r="I158" s="104"/>
      <c r="J158" s="104">
        <v>3608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90884</v>
      </c>
      <c r="C159" s="104"/>
      <c r="D159" s="104">
        <v>36426</v>
      </c>
      <c r="E159" s="104"/>
      <c r="F159" s="104">
        <v>23798</v>
      </c>
      <c r="G159" s="104"/>
      <c r="H159" s="104">
        <v>29318</v>
      </c>
      <c r="I159" s="104"/>
      <c r="J159" s="104">
        <v>1342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-55238</v>
      </c>
      <c r="C160" s="115"/>
      <c r="D160" s="115">
        <f>W155-D157</f>
        <v>-61156</v>
      </c>
      <c r="E160" s="115"/>
      <c r="F160" s="115">
        <f>U155-F157</f>
        <v>-5148</v>
      </c>
      <c r="G160" s="115"/>
      <c r="H160" s="115">
        <f>S155-H157</f>
        <v>1373</v>
      </c>
      <c r="I160" s="115"/>
      <c r="J160" s="115">
        <f>Q155-J157</f>
        <v>9693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-73746</v>
      </c>
      <c r="C161" s="82"/>
      <c r="D161" s="81">
        <f>W156-D157</f>
        <v>-67040</v>
      </c>
      <c r="E161" s="82"/>
      <c r="F161" s="81">
        <f>U156-F157</f>
        <v>-12051</v>
      </c>
      <c r="G161" s="82"/>
      <c r="H161" s="81">
        <f>S156-H157</f>
        <v>-4019</v>
      </c>
      <c r="I161" s="82"/>
      <c r="J161" s="81">
        <f>Q156-J157</f>
        <v>9364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11035</v>
      </c>
      <c r="R172" s="120"/>
      <c r="S172" s="120">
        <f>H143</f>
        <v>30691</v>
      </c>
      <c r="T172" s="120"/>
      <c r="U172" s="120">
        <f>F143</f>
        <v>18650</v>
      </c>
      <c r="V172" s="120"/>
      <c r="W172" s="120">
        <f>D143</f>
        <v>-24730</v>
      </c>
      <c r="X172" s="120"/>
      <c r="Y172" s="120">
        <f>SUM(Q172:W172)</f>
        <v>35646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10706</v>
      </c>
      <c r="R173" s="90"/>
      <c r="S173" s="89">
        <f>H144</f>
        <v>25299</v>
      </c>
      <c r="T173" s="90"/>
      <c r="U173" s="89">
        <f>F144</f>
        <v>11747</v>
      </c>
      <c r="V173" s="90"/>
      <c r="W173" s="89">
        <f>D144</f>
        <v>-30614</v>
      </c>
      <c r="X173" s="90"/>
      <c r="Y173" s="89">
        <f>SUM(Q173:W173)</f>
        <v>17138</v>
      </c>
      <c r="Z173" s="94"/>
    </row>
    <row r="174" spans="2:26" s="16" customFormat="1" ht="12" customHeight="1">
      <c r="B174" s="120">
        <f>SUM(D174:J174)</f>
        <v>90884</v>
      </c>
      <c r="C174" s="120"/>
      <c r="D174" s="120">
        <f>D175</f>
        <v>36426</v>
      </c>
      <c r="E174" s="120"/>
      <c r="F174" s="120">
        <f>F175</f>
        <v>23798</v>
      </c>
      <c r="G174" s="120"/>
      <c r="H174" s="120">
        <f>H175</f>
        <v>29318</v>
      </c>
      <c r="I174" s="120"/>
      <c r="J174" s="120">
        <f>J175</f>
        <v>1342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90884</v>
      </c>
      <c r="C175" s="104"/>
      <c r="D175" s="104">
        <v>36426</v>
      </c>
      <c r="E175" s="104"/>
      <c r="F175" s="104">
        <v>23798</v>
      </c>
      <c r="G175" s="104"/>
      <c r="H175" s="104">
        <v>29318</v>
      </c>
      <c r="I175" s="104"/>
      <c r="J175" s="104">
        <v>1342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-55238</v>
      </c>
      <c r="C176" s="115"/>
      <c r="D176" s="115">
        <f>W172-D174</f>
        <v>-61156</v>
      </c>
      <c r="E176" s="115"/>
      <c r="F176" s="115">
        <f>U172-F174</f>
        <v>-5148</v>
      </c>
      <c r="G176" s="115"/>
      <c r="H176" s="115">
        <f>S172-H174</f>
        <v>1373</v>
      </c>
      <c r="I176" s="115"/>
      <c r="J176" s="115">
        <f>Q172-J174</f>
        <v>9693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-73746</v>
      </c>
      <c r="C177" s="82"/>
      <c r="D177" s="81">
        <f>W173-D174</f>
        <v>-67040</v>
      </c>
      <c r="E177" s="82"/>
      <c r="F177" s="81">
        <f>U173-F174</f>
        <v>-12051</v>
      </c>
      <c r="G177" s="82"/>
      <c r="H177" s="81">
        <f>S173-H174</f>
        <v>-4019</v>
      </c>
      <c r="I177" s="82"/>
      <c r="J177" s="81">
        <f>Q173-J174</f>
        <v>9364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9364</v>
      </c>
      <c r="R189" s="90"/>
      <c r="S189" s="89">
        <f>H177</f>
        <v>-4019</v>
      </c>
      <c r="T189" s="90"/>
      <c r="U189" s="89">
        <f>F177</f>
        <v>-12051</v>
      </c>
      <c r="V189" s="90"/>
      <c r="W189" s="89">
        <f>D177</f>
        <v>-67040</v>
      </c>
      <c r="X189" s="90"/>
      <c r="Y189" s="89">
        <f>SUM(Q189:W189)</f>
        <v>-73746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-906</v>
      </c>
      <c r="R190" s="120"/>
      <c r="S190" s="120">
        <f>S191+S192+S193</f>
        <v>11795</v>
      </c>
      <c r="T190" s="120"/>
      <c r="U190" s="120">
        <f>U191+U192+U193</f>
        <v>11170</v>
      </c>
      <c r="V190" s="120"/>
      <c r="W190" s="120">
        <f>W191+W192+W193</f>
        <v>-6161</v>
      </c>
      <c r="X190" s="120"/>
      <c r="Y190" s="120">
        <f>Y191+Y192+Y193</f>
        <v>136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1731</v>
      </c>
      <c r="T191" s="104"/>
      <c r="U191" s="104">
        <v>2512</v>
      </c>
      <c r="V191" s="104"/>
      <c r="W191" s="104">
        <v>75</v>
      </c>
      <c r="X191" s="104"/>
      <c r="Y191" s="104">
        <v>4318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0</v>
      </c>
      <c r="R192" s="104"/>
      <c r="S192" s="104">
        <v>201</v>
      </c>
      <c r="T192" s="104"/>
      <c r="U192" s="104">
        <v>3333</v>
      </c>
      <c r="V192" s="104"/>
      <c r="W192" s="104">
        <v>799</v>
      </c>
      <c r="X192" s="104"/>
      <c r="Y192" s="104">
        <v>4333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-906</v>
      </c>
      <c r="R193" s="75"/>
      <c r="S193" s="108">
        <v>9863</v>
      </c>
      <c r="T193" s="75"/>
      <c r="U193" s="108">
        <v>5325</v>
      </c>
      <c r="V193" s="75"/>
      <c r="W193" s="108">
        <v>-7035</v>
      </c>
      <c r="X193" s="75"/>
      <c r="Y193" s="108">
        <v>-8515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-267</v>
      </c>
      <c r="R194" s="120"/>
      <c r="S194" s="120">
        <f>S195+S196+S197</f>
        <v>-1204</v>
      </c>
      <c r="T194" s="120"/>
      <c r="U194" s="120">
        <f>U195+U196+U197</f>
        <v>-10319</v>
      </c>
      <c r="V194" s="120"/>
      <c r="W194" s="120">
        <f>W195+W196+W197</f>
        <v>-17823</v>
      </c>
      <c r="X194" s="120"/>
      <c r="Y194" s="120">
        <f>Y195+Y196+Y197</f>
        <v>-13851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-840</v>
      </c>
      <c r="T196" s="104"/>
      <c r="U196" s="104">
        <v>-6204</v>
      </c>
      <c r="V196" s="104"/>
      <c r="W196" s="104">
        <v>-4059</v>
      </c>
      <c r="X196" s="104"/>
      <c r="Y196" s="104">
        <v>-11106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-264</v>
      </c>
      <c r="R197" s="104"/>
      <c r="S197" s="104">
        <v>-364</v>
      </c>
      <c r="T197" s="104"/>
      <c r="U197" s="104">
        <v>-4115</v>
      </c>
      <c r="V197" s="104"/>
      <c r="W197" s="104">
        <v>-13764</v>
      </c>
      <c r="X197" s="104"/>
      <c r="Y197" s="104">
        <v>-2745</v>
      </c>
      <c r="Z197" s="110"/>
    </row>
    <row r="198" spans="2:26" s="16" customFormat="1" ht="12" customHeight="1">
      <c r="B198" s="154">
        <f>SUM(D198:J198)</f>
        <v>-87461</v>
      </c>
      <c r="C198" s="154"/>
      <c r="D198" s="154">
        <f>W189+W190+W194</f>
        <v>-91024</v>
      </c>
      <c r="E198" s="154"/>
      <c r="F198" s="154">
        <f>U189+U190+U194</f>
        <v>-11200</v>
      </c>
      <c r="G198" s="154"/>
      <c r="H198" s="154">
        <f>S189+S190+S194</f>
        <v>6572</v>
      </c>
      <c r="I198" s="154"/>
      <c r="J198" s="154">
        <f>Q189+Q190+Q194</f>
        <v>8191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8191</v>
      </c>
      <c r="R211" s="157"/>
      <c r="S211" s="157">
        <f>H198</f>
        <v>6572</v>
      </c>
      <c r="T211" s="157"/>
      <c r="U211" s="157">
        <f>F198</f>
        <v>-11200</v>
      </c>
      <c r="V211" s="157"/>
      <c r="W211" s="157">
        <f>D198</f>
        <v>-91024</v>
      </c>
      <c r="X211" s="157"/>
      <c r="Y211" s="157">
        <f>SUM(Q211:W211)</f>
        <v>-87461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46763</v>
      </c>
      <c r="C214" s="166"/>
      <c r="D214" s="165">
        <f>D215+D217</f>
        <v>12493</v>
      </c>
      <c r="E214" s="167"/>
      <c r="F214" s="165">
        <f>F215+F217</f>
        <v>16666</v>
      </c>
      <c r="G214" s="167"/>
      <c r="H214" s="165">
        <f>H215+H217</f>
        <v>17195</v>
      </c>
      <c r="I214" s="167"/>
      <c r="J214" s="165">
        <f>J215+J217</f>
        <v>409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46763</v>
      </c>
      <c r="C215" s="104"/>
      <c r="D215" s="104">
        <v>12493</v>
      </c>
      <c r="E215" s="104"/>
      <c r="F215" s="104">
        <v>16666</v>
      </c>
      <c r="G215" s="104"/>
      <c r="H215" s="104">
        <v>17195</v>
      </c>
      <c r="I215" s="104"/>
      <c r="J215" s="104">
        <v>409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-18508</v>
      </c>
      <c r="C216" s="120"/>
      <c r="D216" s="120">
        <f>-D24</f>
        <v>-5884</v>
      </c>
      <c r="E216" s="120"/>
      <c r="F216" s="120">
        <f>-F24</f>
        <v>-6903</v>
      </c>
      <c r="G216" s="120"/>
      <c r="H216" s="120">
        <f>-H24</f>
        <v>-5392</v>
      </c>
      <c r="I216" s="120"/>
      <c r="J216" s="120">
        <f>-J24</f>
        <v>-329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1382</v>
      </c>
      <c r="C218" s="120"/>
      <c r="D218" s="120">
        <v>358</v>
      </c>
      <c r="E218" s="120"/>
      <c r="F218" s="120">
        <v>380</v>
      </c>
      <c r="G218" s="120"/>
      <c r="H218" s="120">
        <v>629</v>
      </c>
      <c r="I218" s="120"/>
      <c r="J218" s="120">
        <v>15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-117098</v>
      </c>
      <c r="C221" s="173"/>
      <c r="D221" s="173">
        <f>W211-D214-D216-D218</f>
        <v>-97991</v>
      </c>
      <c r="E221" s="173"/>
      <c r="F221" s="173">
        <f>U211-F214-F216-F218</f>
        <v>-21343</v>
      </c>
      <c r="G221" s="173"/>
      <c r="H221" s="173">
        <f>S211-H214-H216-H218</f>
        <v>-5860</v>
      </c>
      <c r="I221" s="173"/>
      <c r="J221" s="173">
        <f>Q211-J214-J216-J218</f>
        <v>8096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 t="s">
        <v>222</v>
      </c>
      <c r="C224" s="180" t="str">
        <f>IF(B224="(P)","Provisional estimate",IF(B224="(A)","Advanced estimate",""))</f>
        <v>Provisional estimate</v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4386</v>
      </c>
      <c r="R18" s="71"/>
      <c r="S18" s="69">
        <f>SUM(S19:S21)</f>
        <v>49051</v>
      </c>
      <c r="T18" s="71"/>
      <c r="U18" s="69">
        <f>SUM(U19:U21)</f>
        <v>112768</v>
      </c>
      <c r="V18" s="71"/>
      <c r="W18" s="69">
        <f>SUM(W19:W21)</f>
        <v>41570</v>
      </c>
      <c r="X18" s="71"/>
      <c r="Y18" s="69">
        <f>SUM(Q18:W18)</f>
        <v>207775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72</v>
      </c>
      <c r="R19" s="75"/>
      <c r="S19" s="75">
        <v>5125</v>
      </c>
      <c r="T19" s="75"/>
      <c r="U19" s="75">
        <v>3373</v>
      </c>
      <c r="V19" s="75"/>
      <c r="W19" s="75">
        <v>1950</v>
      </c>
      <c r="X19" s="75"/>
      <c r="Y19" s="75">
        <f>SUM(Q19:W19)</f>
        <v>10520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210</v>
      </c>
      <c r="T20" s="75"/>
      <c r="U20" s="75">
        <v>0</v>
      </c>
      <c r="V20" s="75"/>
      <c r="W20" s="75">
        <v>0</v>
      </c>
      <c r="X20" s="75"/>
      <c r="Y20" s="75">
        <f>SUM(Q20:W20)</f>
        <v>210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4314</v>
      </c>
      <c r="R21" s="75"/>
      <c r="S21" s="75">
        <v>43716</v>
      </c>
      <c r="T21" s="75"/>
      <c r="U21" s="75">
        <v>109395</v>
      </c>
      <c r="V21" s="75"/>
      <c r="W21" s="75">
        <v>39620</v>
      </c>
      <c r="X21" s="75"/>
      <c r="Y21" s="75">
        <f>SUM(Q21:W21)</f>
        <v>197045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62075</v>
      </c>
      <c r="C22" s="70"/>
      <c r="D22" s="69">
        <v>10422</v>
      </c>
      <c r="E22" s="70"/>
      <c r="F22" s="69">
        <v>29246</v>
      </c>
      <c r="G22" s="70"/>
      <c r="H22" s="69">
        <v>21111</v>
      </c>
      <c r="I22" s="70"/>
      <c r="J22" s="69">
        <v>1296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145700</v>
      </c>
      <c r="C23" s="77"/>
      <c r="D23" s="76">
        <f>W18-D22</f>
        <v>31148</v>
      </c>
      <c r="E23" s="77"/>
      <c r="F23" s="76">
        <f>U18-F22</f>
        <v>83522</v>
      </c>
      <c r="G23" s="77"/>
      <c r="H23" s="76">
        <f>S18-H22</f>
        <v>27940</v>
      </c>
      <c r="I23" s="77"/>
      <c r="J23" s="76">
        <f>Q18-J22</f>
        <v>3090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19767</v>
      </c>
      <c r="C24" s="70"/>
      <c r="D24" s="69">
        <v>6178</v>
      </c>
      <c r="E24" s="70"/>
      <c r="F24" s="69">
        <v>7411</v>
      </c>
      <c r="G24" s="70"/>
      <c r="H24" s="69">
        <v>5834</v>
      </c>
      <c r="I24" s="70"/>
      <c r="J24" s="69">
        <v>344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125933</v>
      </c>
      <c r="C25" s="82"/>
      <c r="D25" s="81">
        <f>D23-D24</f>
        <v>24970</v>
      </c>
      <c r="E25" s="82"/>
      <c r="F25" s="81">
        <f>F23-F24</f>
        <v>76111</v>
      </c>
      <c r="G25" s="82"/>
      <c r="H25" s="81">
        <f>H23-H24</f>
        <v>22106</v>
      </c>
      <c r="I25" s="82"/>
      <c r="J25" s="81">
        <f>J23-J24</f>
        <v>2746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3090</v>
      </c>
      <c r="R36" s="71"/>
      <c r="S36" s="71">
        <f>H23</f>
        <v>27940</v>
      </c>
      <c r="T36" s="71"/>
      <c r="U36" s="71">
        <f>F23</f>
        <v>83522</v>
      </c>
      <c r="V36" s="71"/>
      <c r="W36" s="71">
        <f>D23</f>
        <v>31148</v>
      </c>
      <c r="X36" s="71"/>
      <c r="Y36" s="71">
        <f>SUM(Q36:W36)</f>
        <v>145700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2746</v>
      </c>
      <c r="R37" s="90"/>
      <c r="S37" s="89">
        <f>H25</f>
        <v>22106</v>
      </c>
      <c r="T37" s="90"/>
      <c r="U37" s="89">
        <f>F25</f>
        <v>76111</v>
      </c>
      <c r="V37" s="90"/>
      <c r="W37" s="89">
        <f>D25</f>
        <v>24970</v>
      </c>
      <c r="X37" s="90"/>
      <c r="Y37" s="89">
        <f>SUM(Q37:W37)</f>
        <v>125933</v>
      </c>
      <c r="Z37" s="94"/>
    </row>
    <row r="38" spans="2:26" s="16" customFormat="1" ht="12" customHeight="1">
      <c r="B38" s="95">
        <f>SUM(D38:J38)</f>
        <v>125658</v>
      </c>
      <c r="C38" s="71"/>
      <c r="D38" s="95">
        <f>D39+D40</f>
        <v>24872</v>
      </c>
      <c r="E38" s="70"/>
      <c r="F38" s="95">
        <f>F39+F40</f>
        <v>75958</v>
      </c>
      <c r="G38" s="70"/>
      <c r="H38" s="95">
        <f>H39+H40</f>
        <v>22097</v>
      </c>
      <c r="I38" s="70"/>
      <c r="J38" s="95">
        <f>J39+J40</f>
        <v>2731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96797</v>
      </c>
      <c r="C39" s="98"/>
      <c r="D39" s="97">
        <v>18027</v>
      </c>
      <c r="E39" s="99"/>
      <c r="F39" s="97">
        <v>59668</v>
      </c>
      <c r="G39" s="99"/>
      <c r="H39" s="97">
        <v>16969</v>
      </c>
      <c r="I39" s="99"/>
      <c r="J39" s="97">
        <v>2133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28861</v>
      </c>
      <c r="C40" s="71"/>
      <c r="D40" s="69">
        <f>D42+D43</f>
        <v>6845</v>
      </c>
      <c r="E40" s="70"/>
      <c r="F40" s="69">
        <f>F42+F43</f>
        <v>16290</v>
      </c>
      <c r="G40" s="70"/>
      <c r="H40" s="69">
        <f>H42+H43</f>
        <v>5128</v>
      </c>
      <c r="I40" s="70"/>
      <c r="J40" s="69">
        <f>J42+J43</f>
        <v>598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18328</v>
      </c>
      <c r="C42" s="104"/>
      <c r="D42" s="104">
        <v>2069</v>
      </c>
      <c r="E42" s="104"/>
      <c r="F42" s="104">
        <v>10952</v>
      </c>
      <c r="G42" s="104"/>
      <c r="H42" s="104">
        <v>4780</v>
      </c>
      <c r="I42" s="104"/>
      <c r="J42" s="104">
        <v>527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10533</v>
      </c>
      <c r="C43" s="75"/>
      <c r="D43" s="108">
        <v>4776</v>
      </c>
      <c r="E43" s="73"/>
      <c r="F43" s="108">
        <v>5338</v>
      </c>
      <c r="G43" s="73"/>
      <c r="H43" s="108">
        <v>348</v>
      </c>
      <c r="I43" s="73"/>
      <c r="J43" s="108">
        <v>71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275</v>
      </c>
      <c r="C44" s="71"/>
      <c r="D44" s="95">
        <v>98</v>
      </c>
      <c r="E44" s="70"/>
      <c r="F44" s="95">
        <v>153</v>
      </c>
      <c r="G44" s="70"/>
      <c r="H44" s="95">
        <v>9</v>
      </c>
      <c r="I44" s="70"/>
      <c r="J44" s="95">
        <v>15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19767</v>
      </c>
      <c r="C47" s="114"/>
      <c r="D47" s="114">
        <f>W36-D38-D44</f>
        <v>6178</v>
      </c>
      <c r="E47" s="114"/>
      <c r="F47" s="114">
        <f>U36-F38-F44</f>
        <v>7411</v>
      </c>
      <c r="G47" s="114"/>
      <c r="H47" s="114">
        <f>S36-H38-H44</f>
        <v>5834</v>
      </c>
      <c r="I47" s="114"/>
      <c r="J47" s="114">
        <f>Q36-J38-J44</f>
        <v>344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344</v>
      </c>
      <c r="R59" s="120"/>
      <c r="S59" s="120">
        <f>H47</f>
        <v>5834</v>
      </c>
      <c r="T59" s="120"/>
      <c r="U59" s="120">
        <f>F47</f>
        <v>7411</v>
      </c>
      <c r="V59" s="120"/>
      <c r="W59" s="120">
        <f>D47</f>
        <v>6178</v>
      </c>
      <c r="X59" s="120"/>
      <c r="Y59" s="120">
        <f>SUM(Q59:W59)</f>
        <v>19767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21819</v>
      </c>
      <c r="T61" s="120"/>
      <c r="U61" s="120">
        <f>U63+U71</f>
        <v>31617</v>
      </c>
      <c r="V61" s="120"/>
      <c r="W61" s="120">
        <f>W63+W71</f>
        <v>56437</v>
      </c>
      <c r="X61" s="120"/>
      <c r="Y61" s="120">
        <f>SUM(Q61:W61)</f>
        <v>109873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8474</v>
      </c>
      <c r="T63" s="120"/>
      <c r="U63" s="120">
        <f>U64+U66+U68</f>
        <v>31268</v>
      </c>
      <c r="V63" s="120"/>
      <c r="W63" s="120">
        <f>W64+W66+W68</f>
        <v>55477</v>
      </c>
      <c r="X63" s="120"/>
      <c r="Y63" s="120">
        <f>SUM(Q63:W63)</f>
        <v>95219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5167</v>
      </c>
      <c r="T64" s="104"/>
      <c r="U64" s="104">
        <v>9960</v>
      </c>
      <c r="V64" s="104"/>
      <c r="W64" s="104">
        <v>42914</v>
      </c>
      <c r="X64" s="104"/>
      <c r="Y64" s="104">
        <f>SUM(Q64:W64)</f>
        <v>58041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66</v>
      </c>
      <c r="T66" s="104"/>
      <c r="U66" s="104">
        <v>37</v>
      </c>
      <c r="V66" s="104"/>
      <c r="W66" s="104">
        <v>28</v>
      </c>
      <c r="X66" s="104"/>
      <c r="Y66" s="104">
        <f>SUM(Q66:W66)</f>
        <v>131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3241</v>
      </c>
      <c r="T68" s="104"/>
      <c r="U68" s="104">
        <v>21271</v>
      </c>
      <c r="V68" s="104"/>
      <c r="W68" s="104">
        <v>12535</v>
      </c>
      <c r="X68" s="104"/>
      <c r="Y68" s="104">
        <f>SUM(Q68:W68)</f>
        <v>37047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13345</v>
      </c>
      <c r="T71" s="71"/>
      <c r="U71" s="135">
        <v>349</v>
      </c>
      <c r="V71" s="71"/>
      <c r="W71" s="135">
        <v>960</v>
      </c>
      <c r="X71" s="71"/>
      <c r="Y71" s="135">
        <f>SUM(Q71:W71)</f>
        <v>14654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-3752</v>
      </c>
      <c r="R72" s="120"/>
      <c r="S72" s="120">
        <f>S73+S74</f>
        <v>-1755</v>
      </c>
      <c r="T72" s="120"/>
      <c r="U72" s="120">
        <f>U73+U74</f>
        <v>-3901</v>
      </c>
      <c r="V72" s="120"/>
      <c r="W72" s="120">
        <f>W73+W74</f>
        <v>-2435</v>
      </c>
      <c r="X72" s="120"/>
      <c r="Y72" s="120">
        <f>SUM(Q72:W72)</f>
        <v>-11843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-1713</v>
      </c>
      <c r="T73" s="104"/>
      <c r="U73" s="104">
        <v>-2193</v>
      </c>
      <c r="V73" s="104"/>
      <c r="W73" s="104">
        <v>-1605</v>
      </c>
      <c r="X73" s="104"/>
      <c r="Y73" s="104">
        <f>SUM(Q73:W73)</f>
        <v>-5511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-3752</v>
      </c>
      <c r="R74" s="75"/>
      <c r="S74" s="108">
        <v>-42</v>
      </c>
      <c r="T74" s="75"/>
      <c r="U74" s="108">
        <v>-1708</v>
      </c>
      <c r="V74" s="75"/>
      <c r="W74" s="108">
        <v>-830</v>
      </c>
      <c r="X74" s="75"/>
      <c r="Y74" s="108">
        <f>SUM(Q74:W74)</f>
        <v>-6332</v>
      </c>
      <c r="Z74" s="110"/>
    </row>
    <row r="75" spans="2:26" s="16" customFormat="1" ht="12" customHeight="1">
      <c r="B75" s="120">
        <f>B76+B77+B78+B80+B82</f>
        <v>20394</v>
      </c>
      <c r="C75" s="120"/>
      <c r="D75" s="120">
        <f>D76+D77+D78+D80+D82</f>
        <v>18366</v>
      </c>
      <c r="E75" s="120"/>
      <c r="F75" s="120">
        <f>F76+F77+F78+F80+F82</f>
        <v>3514</v>
      </c>
      <c r="G75" s="120"/>
      <c r="H75" s="120">
        <f>H76+H77+H78+H80+H82</f>
        <v>784</v>
      </c>
      <c r="I75" s="120"/>
      <c r="J75" s="120">
        <f>J76+J77+J78+J80+J82</f>
        <v>0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2888</v>
      </c>
      <c r="R75" s="120"/>
      <c r="S75" s="120">
        <f>S76+S77+S78+S80+S82</f>
        <v>593</v>
      </c>
      <c r="T75" s="120"/>
      <c r="U75" s="120">
        <f>U76+U77+U78+U80+U82</f>
        <v>518</v>
      </c>
      <c r="V75" s="120"/>
      <c r="W75" s="120">
        <f>W76+W77+W78+W80+W82</f>
        <v>8038</v>
      </c>
      <c r="X75" s="120"/>
      <c r="Y75" s="120">
        <f>Y76+Y77+Y78+Y80+Y82</f>
        <v>9767</v>
      </c>
      <c r="Z75" s="85"/>
    </row>
    <row r="76" spans="2:26" s="20" customFormat="1" ht="12" customHeight="1">
      <c r="B76" s="75">
        <v>20384</v>
      </c>
      <c r="C76" s="104"/>
      <c r="D76" s="104">
        <v>18359</v>
      </c>
      <c r="E76" s="104"/>
      <c r="F76" s="104">
        <v>3513</v>
      </c>
      <c r="G76" s="104"/>
      <c r="H76" s="104">
        <v>782</v>
      </c>
      <c r="I76" s="104"/>
      <c r="J76" s="104">
        <v>0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2888</v>
      </c>
      <c r="R76" s="104"/>
      <c r="S76" s="104">
        <v>441</v>
      </c>
      <c r="T76" s="104"/>
      <c r="U76" s="104">
        <v>481</v>
      </c>
      <c r="V76" s="104"/>
      <c r="W76" s="104">
        <v>2287</v>
      </c>
      <c r="X76" s="104"/>
      <c r="Y76" s="75">
        <v>3827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113</v>
      </c>
      <c r="T77" s="104"/>
      <c r="U77" s="104">
        <v>31</v>
      </c>
      <c r="V77" s="104"/>
      <c r="W77" s="104">
        <v>5480</v>
      </c>
      <c r="X77" s="104"/>
      <c r="Y77" s="104">
        <f>SUM(Q77:W77)</f>
        <v>5624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10</v>
      </c>
      <c r="C82" s="104"/>
      <c r="D82" s="104">
        <v>7</v>
      </c>
      <c r="E82" s="104"/>
      <c r="F82" s="104">
        <v>1</v>
      </c>
      <c r="G82" s="104"/>
      <c r="H82" s="104">
        <v>2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39</v>
      </c>
      <c r="T82" s="104"/>
      <c r="U82" s="104">
        <v>6</v>
      </c>
      <c r="V82" s="104"/>
      <c r="W82" s="104">
        <v>271</v>
      </c>
      <c r="X82" s="104"/>
      <c r="Y82" s="104">
        <f>SUM(Q82:W82)</f>
        <v>316</v>
      </c>
      <c r="Z82" s="110"/>
    </row>
    <row r="83" spans="2:26" s="28" customFormat="1" ht="12" customHeight="1">
      <c r="B83" s="80">
        <f>SUM(D83:J83)</f>
        <v>107170</v>
      </c>
      <c r="C83" s="115"/>
      <c r="D83" s="115">
        <f>W59+W61+W72+W75-D75</f>
        <v>49852</v>
      </c>
      <c r="E83" s="115"/>
      <c r="F83" s="115">
        <f>U59+U61+U72+U75-F75</f>
        <v>32131</v>
      </c>
      <c r="G83" s="115"/>
      <c r="H83" s="115">
        <f>S59+S61+S72+S75-H75</f>
        <v>25707</v>
      </c>
      <c r="I83" s="115"/>
      <c r="J83" s="115">
        <f>Q59+Q61+Q72+Q75-J75</f>
        <v>-520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87403</v>
      </c>
      <c r="C84" s="82"/>
      <c r="D84" s="81">
        <f>W60+W61+W72+W75-D75</f>
        <v>43674</v>
      </c>
      <c r="E84" s="82"/>
      <c r="F84" s="81">
        <f>U60+U61+U72+U75-F75</f>
        <v>24720</v>
      </c>
      <c r="G84" s="82"/>
      <c r="H84" s="81">
        <f>S60+S61+S72+S75-H75</f>
        <v>19873</v>
      </c>
      <c r="I84" s="82"/>
      <c r="J84" s="81">
        <f>Q60+Q61+Q72+Q75-J75</f>
        <v>-864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-520</v>
      </c>
      <c r="R95" s="120"/>
      <c r="S95" s="120">
        <f>H83</f>
        <v>25707</v>
      </c>
      <c r="T95" s="120"/>
      <c r="U95" s="120">
        <f>F83</f>
        <v>32131</v>
      </c>
      <c r="V95" s="120"/>
      <c r="W95" s="120">
        <f>D83</f>
        <v>49852</v>
      </c>
      <c r="X95" s="120"/>
      <c r="Y95" s="120">
        <f>SUM(Q95:W95)</f>
        <v>107170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-864</v>
      </c>
      <c r="R96" s="90"/>
      <c r="S96" s="89">
        <f>H84</f>
        <v>19873</v>
      </c>
      <c r="T96" s="90"/>
      <c r="U96" s="89">
        <f>F84</f>
        <v>24720</v>
      </c>
      <c r="V96" s="90"/>
      <c r="W96" s="89">
        <f>D84</f>
        <v>43674</v>
      </c>
      <c r="X96" s="90"/>
      <c r="Y96" s="89">
        <f>SUM(Q96:W96)</f>
        <v>87403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8401</v>
      </c>
      <c r="T97" s="120"/>
      <c r="U97" s="120">
        <f>U99+U100</f>
        <v>28230</v>
      </c>
      <c r="V97" s="120"/>
      <c r="W97" s="120">
        <f>W99+W100</f>
        <v>62931</v>
      </c>
      <c r="X97" s="120"/>
      <c r="Y97" s="120">
        <f>SUM(Q97:W97)</f>
        <v>99562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5995</v>
      </c>
      <c r="T99" s="104"/>
      <c r="U99" s="104">
        <v>28099</v>
      </c>
      <c r="V99" s="104"/>
      <c r="W99" s="104">
        <v>62702</v>
      </c>
      <c r="X99" s="104"/>
      <c r="Y99" s="104">
        <f>SUM(Q99:W99)</f>
        <v>96796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2406</v>
      </c>
      <c r="T100" s="75"/>
      <c r="U100" s="108">
        <v>131</v>
      </c>
      <c r="V100" s="75"/>
      <c r="W100" s="108">
        <v>229</v>
      </c>
      <c r="X100" s="75"/>
      <c r="Y100" s="108">
        <f>SUM(Q100:W100)</f>
        <v>2766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126413</v>
      </c>
      <c r="R101" s="120"/>
      <c r="S101" s="120">
        <f>S102+S103</f>
        <v>348</v>
      </c>
      <c r="T101" s="120"/>
      <c r="U101" s="120">
        <f>U102+U103</f>
        <v>517</v>
      </c>
      <c r="V101" s="120"/>
      <c r="W101" s="120">
        <f>W102+W103</f>
        <v>12987</v>
      </c>
      <c r="X101" s="120"/>
      <c r="Y101" s="120">
        <f>SUM(Q101:W101)</f>
        <v>140265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126342</v>
      </c>
      <c r="R102" s="104"/>
      <c r="S102" s="104">
        <v>0</v>
      </c>
      <c r="T102" s="104"/>
      <c r="U102" s="104">
        <v>0</v>
      </c>
      <c r="V102" s="104"/>
      <c r="W102" s="104">
        <v>3390</v>
      </c>
      <c r="X102" s="104"/>
      <c r="Y102" s="104">
        <f>SUM(Q102:W102)</f>
        <v>129732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71</v>
      </c>
      <c r="R103" s="75"/>
      <c r="S103" s="108">
        <v>348</v>
      </c>
      <c r="T103" s="75"/>
      <c r="U103" s="108">
        <v>517</v>
      </c>
      <c r="V103" s="75"/>
      <c r="W103" s="108">
        <v>9597</v>
      </c>
      <c r="X103" s="75"/>
      <c r="Y103" s="108">
        <f>SUM(Q103:W103)</f>
        <v>10533</v>
      </c>
      <c r="Z103" s="110"/>
    </row>
    <row r="104" spans="2:26" s="16" customFormat="1" ht="12" customHeight="1">
      <c r="B104" s="120">
        <f>SUM(D104:J104)</f>
        <v>161643</v>
      </c>
      <c r="C104" s="120"/>
      <c r="D104" s="120">
        <f>D106+D108+D110</f>
        <v>14210</v>
      </c>
      <c r="E104" s="120"/>
      <c r="F104" s="120">
        <f>F106+F108+F110</f>
        <v>4162</v>
      </c>
      <c r="G104" s="120"/>
      <c r="H104" s="120">
        <f>H106+H108+H110</f>
        <v>855</v>
      </c>
      <c r="I104" s="120"/>
      <c r="J104" s="120">
        <f>J106+J108+J110</f>
        <v>142416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140153</v>
      </c>
      <c r="C106" s="104"/>
      <c r="D106" s="104">
        <v>1614</v>
      </c>
      <c r="E106" s="104"/>
      <c r="F106" s="104">
        <v>0</v>
      </c>
      <c r="G106" s="104"/>
      <c r="H106" s="104">
        <v>0</v>
      </c>
      <c r="I106" s="104"/>
      <c r="J106" s="104">
        <v>138539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11618</v>
      </c>
      <c r="C108" s="104"/>
      <c r="D108" s="104">
        <v>10682</v>
      </c>
      <c r="E108" s="104"/>
      <c r="F108" s="104">
        <v>517</v>
      </c>
      <c r="G108" s="104"/>
      <c r="H108" s="104">
        <v>348</v>
      </c>
      <c r="I108" s="104"/>
      <c r="J108" s="104">
        <v>71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9872</v>
      </c>
      <c r="C110" s="147"/>
      <c r="D110" s="146">
        <v>1914</v>
      </c>
      <c r="E110" s="148"/>
      <c r="F110" s="146">
        <v>3645</v>
      </c>
      <c r="G110" s="148"/>
      <c r="H110" s="146">
        <v>507</v>
      </c>
      <c r="I110" s="148"/>
      <c r="J110" s="146">
        <v>3806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17602</v>
      </c>
      <c r="C112" s="120"/>
      <c r="D112" s="120">
        <f>D113+D114+D115+D117+D118</f>
        <v>101815</v>
      </c>
      <c r="E112" s="120"/>
      <c r="F112" s="120">
        <f>F113+F114+F115+F117+F118</f>
        <v>13589</v>
      </c>
      <c r="G112" s="120"/>
      <c r="H112" s="120">
        <f>H113+H114+H115+H117+H118</f>
        <v>12466</v>
      </c>
      <c r="I112" s="120"/>
      <c r="J112" s="120">
        <f>J113+J114+J115+J117+J118</f>
        <v>6024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27057</v>
      </c>
      <c r="R112" s="120"/>
      <c r="S112" s="120">
        <f>S113+S114+S115+S117+S118</f>
        <v>20001</v>
      </c>
      <c r="T112" s="120"/>
      <c r="U112" s="120">
        <f>U113+U114+U115+U117+U118</f>
        <v>67249</v>
      </c>
      <c r="V112" s="120"/>
      <c r="W112" s="120">
        <f>W113+W114+W115+W117+W118</f>
        <v>11000</v>
      </c>
      <c r="X112" s="120"/>
      <c r="Y112" s="120">
        <f>Y113+Y114+Y115+Y117+Y118</f>
        <v>9015</v>
      </c>
      <c r="Z112" s="85"/>
    </row>
    <row r="113" spans="2:26" s="20" customFormat="1" ht="12" customHeight="1">
      <c r="B113" s="104">
        <f>SUM(D113:J113)</f>
        <v>234</v>
      </c>
      <c r="C113" s="104"/>
      <c r="D113" s="104">
        <v>15</v>
      </c>
      <c r="E113" s="104"/>
      <c r="F113" s="104">
        <v>82</v>
      </c>
      <c r="G113" s="104"/>
      <c r="H113" s="104">
        <v>134</v>
      </c>
      <c r="I113" s="104"/>
      <c r="J113" s="104">
        <v>3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1</v>
      </c>
      <c r="R114" s="104"/>
      <c r="S114" s="104">
        <v>125</v>
      </c>
      <c r="T114" s="104"/>
      <c r="U114" s="104">
        <v>43</v>
      </c>
      <c r="V114" s="104"/>
      <c r="W114" s="104">
        <v>25</v>
      </c>
      <c r="X114" s="104"/>
      <c r="Y114" s="104">
        <f>SUM(Q114:W114)</f>
        <v>194</v>
      </c>
      <c r="Z114" s="110"/>
    </row>
    <row r="115" spans="2:26" s="20" customFormat="1" ht="12" customHeight="1">
      <c r="B115" s="75"/>
      <c r="C115" s="104"/>
      <c r="D115" s="104">
        <v>88897</v>
      </c>
      <c r="E115" s="104"/>
      <c r="F115" s="104">
        <v>10730</v>
      </c>
      <c r="G115" s="104"/>
      <c r="H115" s="104">
        <v>10674</v>
      </c>
      <c r="I115" s="104"/>
      <c r="J115" s="104">
        <v>5991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25645</v>
      </c>
      <c r="R115" s="104"/>
      <c r="S115" s="104">
        <v>18048</v>
      </c>
      <c r="T115" s="104"/>
      <c r="U115" s="104">
        <v>64821</v>
      </c>
      <c r="V115" s="104"/>
      <c r="W115" s="104">
        <v>7778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2217</v>
      </c>
      <c r="C117" s="104"/>
      <c r="D117" s="104">
        <v>2095</v>
      </c>
      <c r="E117" s="104"/>
      <c r="F117" s="104">
        <v>85</v>
      </c>
      <c r="G117" s="104"/>
      <c r="H117" s="104">
        <v>37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568</v>
      </c>
      <c r="R117" s="104"/>
      <c r="S117" s="104">
        <v>4</v>
      </c>
      <c r="T117" s="104"/>
      <c r="U117" s="104">
        <v>470</v>
      </c>
      <c r="V117" s="104"/>
      <c r="W117" s="104">
        <v>264</v>
      </c>
      <c r="X117" s="104"/>
      <c r="Y117" s="104">
        <f>SUM(Q117:W117)</f>
        <v>1306</v>
      </c>
      <c r="Z117" s="110"/>
    </row>
    <row r="118" spans="2:26" s="20" customFormat="1" ht="12" customHeight="1">
      <c r="B118" s="104">
        <f>SUM(D118:J118)</f>
        <v>15151</v>
      </c>
      <c r="C118" s="104"/>
      <c r="D118" s="104">
        <v>10808</v>
      </c>
      <c r="E118" s="104"/>
      <c r="F118" s="104">
        <v>2692</v>
      </c>
      <c r="G118" s="104"/>
      <c r="H118" s="104">
        <v>1621</v>
      </c>
      <c r="I118" s="104"/>
      <c r="J118" s="104">
        <v>30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843</v>
      </c>
      <c r="R118" s="104"/>
      <c r="S118" s="104">
        <v>1824</v>
      </c>
      <c r="T118" s="104"/>
      <c r="U118" s="104">
        <v>1915</v>
      </c>
      <c r="V118" s="104"/>
      <c r="W118" s="104">
        <v>2933</v>
      </c>
      <c r="X118" s="104"/>
      <c r="Y118" s="104">
        <f>SUM(Q118:W118)</f>
        <v>7515</v>
      </c>
      <c r="Z118" s="110"/>
    </row>
    <row r="119" spans="2:26" s="28" customFormat="1" ht="12" customHeight="1">
      <c r="B119" s="115">
        <f>SUM(D119:J119)</f>
        <v>176767</v>
      </c>
      <c r="C119" s="115"/>
      <c r="D119" s="115">
        <f>W95+W97+W101+W104+W112-D104-D112</f>
        <v>20745</v>
      </c>
      <c r="E119" s="115"/>
      <c r="F119" s="115">
        <f>U95+U97+U101+U104+U112-F104-F112</f>
        <v>110376</v>
      </c>
      <c r="G119" s="115"/>
      <c r="H119" s="115">
        <f>S95+S97+S101+S104+S112-H104-H112</f>
        <v>41136</v>
      </c>
      <c r="I119" s="115"/>
      <c r="J119" s="115">
        <f>Q95+Q97+Q101+Q104+Q112-J104-J112</f>
        <v>4510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157000</v>
      </c>
      <c r="C120" s="82"/>
      <c r="D120" s="81">
        <f>W96+W97+W101+W104+W112-D104-D112</f>
        <v>14567</v>
      </c>
      <c r="E120" s="82"/>
      <c r="F120" s="81">
        <f>U96+U97+U101+U104+U112-F104-F112</f>
        <v>102965</v>
      </c>
      <c r="G120" s="82"/>
      <c r="H120" s="81">
        <f>S96+S97+S101+S104+S112-H104-H112</f>
        <v>35302</v>
      </c>
      <c r="I120" s="82"/>
      <c r="J120" s="81">
        <f>Q96+Q97+Q101+Q104+Q112-J104-J112</f>
        <v>4166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4510</v>
      </c>
      <c r="R131" s="120"/>
      <c r="S131" s="120">
        <f>H119</f>
        <v>41136</v>
      </c>
      <c r="T131" s="120"/>
      <c r="U131" s="120">
        <f>F119</f>
        <v>110376</v>
      </c>
      <c r="V131" s="120"/>
      <c r="W131" s="120">
        <f>D119</f>
        <v>20745</v>
      </c>
      <c r="X131" s="120"/>
      <c r="Y131" s="120">
        <f>SUM(Q131:W131)</f>
        <v>176767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4166</v>
      </c>
      <c r="R132" s="90"/>
      <c r="S132" s="89">
        <f>H120</f>
        <v>35302</v>
      </c>
      <c r="T132" s="90"/>
      <c r="U132" s="89">
        <f>F120</f>
        <v>102965</v>
      </c>
      <c r="V132" s="90"/>
      <c r="W132" s="89">
        <f>D120</f>
        <v>14567</v>
      </c>
      <c r="X132" s="90"/>
      <c r="Y132" s="89">
        <f>SUM(Q132:W132)</f>
        <v>157000</v>
      </c>
      <c r="Z132" s="94"/>
    </row>
    <row r="133" spans="2:26" s="9" customFormat="1" ht="12" customHeight="1">
      <c r="B133" s="120">
        <f>SUM(D133:J133)</f>
        <v>131161</v>
      </c>
      <c r="C133" s="120"/>
      <c r="D133" s="120">
        <f>D134+D141</f>
        <v>3506</v>
      </c>
      <c r="E133" s="120"/>
      <c r="F133" s="120">
        <f>F134+F141</f>
        <v>111710</v>
      </c>
      <c r="G133" s="120"/>
      <c r="H133" s="120">
        <f>H134+H141</f>
        <v>12245</v>
      </c>
      <c r="I133" s="120"/>
      <c r="J133" s="120">
        <f>J134+J141</f>
        <v>3700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84695</v>
      </c>
      <c r="C134" s="120"/>
      <c r="D134" s="120">
        <f>D135+D137+D139</f>
        <v>2097</v>
      </c>
      <c r="E134" s="120"/>
      <c r="F134" s="120">
        <f>F135+F137+F139</f>
        <v>74493</v>
      </c>
      <c r="G134" s="120"/>
      <c r="H134" s="120">
        <f>H135+H137+H139</f>
        <v>4418</v>
      </c>
      <c r="I134" s="120"/>
      <c r="J134" s="120">
        <f>J135+J137+J139</f>
        <v>3687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91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91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1581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1581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83023</v>
      </c>
      <c r="C139" s="104"/>
      <c r="D139" s="104">
        <v>2097</v>
      </c>
      <c r="E139" s="104"/>
      <c r="F139" s="104">
        <v>74493</v>
      </c>
      <c r="G139" s="104"/>
      <c r="H139" s="104">
        <v>4418</v>
      </c>
      <c r="I139" s="104"/>
      <c r="J139" s="104">
        <v>2015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46466</v>
      </c>
      <c r="C141" s="120"/>
      <c r="D141" s="120">
        <v>1409</v>
      </c>
      <c r="E141" s="120"/>
      <c r="F141" s="120">
        <v>37217</v>
      </c>
      <c r="G141" s="120"/>
      <c r="H141" s="120">
        <v>7827</v>
      </c>
      <c r="I141" s="120"/>
      <c r="J141" s="120">
        <v>13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45606</v>
      </c>
      <c r="C143" s="115"/>
      <c r="D143" s="115">
        <f>W131-D133</f>
        <v>17239</v>
      </c>
      <c r="E143" s="115"/>
      <c r="F143" s="115">
        <f>U131-F133</f>
        <v>-1334</v>
      </c>
      <c r="G143" s="115"/>
      <c r="H143" s="115">
        <f>S131-H133</f>
        <v>28891</v>
      </c>
      <c r="I143" s="115"/>
      <c r="J143" s="115">
        <f>Q131-J133</f>
        <v>810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25839</v>
      </c>
      <c r="C144" s="82"/>
      <c r="D144" s="81">
        <f>W132-D133</f>
        <v>11061</v>
      </c>
      <c r="E144" s="82"/>
      <c r="F144" s="81">
        <f>U132-F133</f>
        <v>-8745</v>
      </c>
      <c r="G144" s="82"/>
      <c r="H144" s="81">
        <f>S132-H133</f>
        <v>23057</v>
      </c>
      <c r="I144" s="82"/>
      <c r="J144" s="81">
        <f>Q132-J133</f>
        <v>466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4510</v>
      </c>
      <c r="R155" s="120"/>
      <c r="S155" s="120">
        <f>H119</f>
        <v>41136</v>
      </c>
      <c r="T155" s="120"/>
      <c r="U155" s="120">
        <f>F119</f>
        <v>110376</v>
      </c>
      <c r="V155" s="120"/>
      <c r="W155" s="120">
        <f>D119</f>
        <v>20745</v>
      </c>
      <c r="X155" s="120"/>
      <c r="Y155" s="120">
        <f>SUM(Q155:W155)</f>
        <v>176767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4166</v>
      </c>
      <c r="R156" s="90"/>
      <c r="S156" s="89">
        <f>H120</f>
        <v>35302</v>
      </c>
      <c r="T156" s="90"/>
      <c r="U156" s="89">
        <f>F120</f>
        <v>102965</v>
      </c>
      <c r="V156" s="90"/>
      <c r="W156" s="89">
        <f>D120</f>
        <v>14567</v>
      </c>
      <c r="X156" s="90"/>
      <c r="Y156" s="89">
        <f>SUM(Q156:W156)</f>
        <v>157000</v>
      </c>
      <c r="Z156" s="94"/>
    </row>
    <row r="157" spans="2:26" s="7" customFormat="1" ht="12" customHeight="1">
      <c r="B157" s="120">
        <f>SUM(D157:J157)</f>
        <v>224511</v>
      </c>
      <c r="C157" s="120"/>
      <c r="D157" s="120">
        <f>D158+D159</f>
        <v>41077</v>
      </c>
      <c r="E157" s="120"/>
      <c r="F157" s="120">
        <f>F158+F159</f>
        <v>135343</v>
      </c>
      <c r="G157" s="120"/>
      <c r="H157" s="120">
        <f>H158+H159</f>
        <v>43097</v>
      </c>
      <c r="I157" s="120"/>
      <c r="J157" s="120">
        <f>J158+J159</f>
        <v>4994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131161</v>
      </c>
      <c r="C158" s="104"/>
      <c r="D158" s="104">
        <v>3506</v>
      </c>
      <c r="E158" s="104"/>
      <c r="F158" s="104">
        <v>111710</v>
      </c>
      <c r="G158" s="104"/>
      <c r="H158" s="104">
        <v>12245</v>
      </c>
      <c r="I158" s="104"/>
      <c r="J158" s="104">
        <v>3700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93350</v>
      </c>
      <c r="C159" s="104"/>
      <c r="D159" s="104">
        <v>37571</v>
      </c>
      <c r="E159" s="104"/>
      <c r="F159" s="104">
        <v>23633</v>
      </c>
      <c r="G159" s="104"/>
      <c r="H159" s="104">
        <v>30852</v>
      </c>
      <c r="I159" s="104"/>
      <c r="J159" s="104">
        <v>1294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-47744</v>
      </c>
      <c r="C160" s="115"/>
      <c r="D160" s="115">
        <f>W155-D157</f>
        <v>-20332</v>
      </c>
      <c r="E160" s="115"/>
      <c r="F160" s="115">
        <f>U155-F157</f>
        <v>-24967</v>
      </c>
      <c r="G160" s="115"/>
      <c r="H160" s="115">
        <f>S155-H157</f>
        <v>-1961</v>
      </c>
      <c r="I160" s="115"/>
      <c r="J160" s="115">
        <f>Q155-J157</f>
        <v>-484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-67511</v>
      </c>
      <c r="C161" s="82"/>
      <c r="D161" s="81">
        <f>W156-D157</f>
        <v>-26510</v>
      </c>
      <c r="E161" s="82"/>
      <c r="F161" s="81">
        <f>U156-F157</f>
        <v>-32378</v>
      </c>
      <c r="G161" s="82"/>
      <c r="H161" s="81">
        <f>S156-H157</f>
        <v>-7795</v>
      </c>
      <c r="I161" s="82"/>
      <c r="J161" s="81">
        <f>Q156-J157</f>
        <v>-828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810</v>
      </c>
      <c r="R172" s="120"/>
      <c r="S172" s="120">
        <f>H143</f>
        <v>28891</v>
      </c>
      <c r="T172" s="120"/>
      <c r="U172" s="120">
        <f>F143</f>
        <v>-1334</v>
      </c>
      <c r="V172" s="120"/>
      <c r="W172" s="120">
        <f>D143</f>
        <v>17239</v>
      </c>
      <c r="X172" s="120"/>
      <c r="Y172" s="120">
        <f>SUM(Q172:W172)</f>
        <v>45606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466</v>
      </c>
      <c r="R173" s="90"/>
      <c r="S173" s="89">
        <f>H144</f>
        <v>23057</v>
      </c>
      <c r="T173" s="90"/>
      <c r="U173" s="89">
        <f>F144</f>
        <v>-8745</v>
      </c>
      <c r="V173" s="90"/>
      <c r="W173" s="89">
        <f>D144</f>
        <v>11061</v>
      </c>
      <c r="X173" s="90"/>
      <c r="Y173" s="89">
        <f>SUM(Q173:W173)</f>
        <v>25839</v>
      </c>
      <c r="Z173" s="94"/>
    </row>
    <row r="174" spans="2:26" s="16" customFormat="1" ht="12" customHeight="1">
      <c r="B174" s="120">
        <f>SUM(D174:J174)</f>
        <v>93350</v>
      </c>
      <c r="C174" s="120"/>
      <c r="D174" s="120">
        <f>D175</f>
        <v>37571</v>
      </c>
      <c r="E174" s="120"/>
      <c r="F174" s="120">
        <f>F175</f>
        <v>23633</v>
      </c>
      <c r="G174" s="120"/>
      <c r="H174" s="120">
        <f>H175</f>
        <v>30852</v>
      </c>
      <c r="I174" s="120"/>
      <c r="J174" s="120">
        <f>J175</f>
        <v>1294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93350</v>
      </c>
      <c r="C175" s="104"/>
      <c r="D175" s="104">
        <v>37571</v>
      </c>
      <c r="E175" s="104"/>
      <c r="F175" s="104">
        <v>23633</v>
      </c>
      <c r="G175" s="104"/>
      <c r="H175" s="104">
        <v>30852</v>
      </c>
      <c r="I175" s="104"/>
      <c r="J175" s="104">
        <v>1294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-47744</v>
      </c>
      <c r="C176" s="115"/>
      <c r="D176" s="115">
        <f>W172-D174</f>
        <v>-20332</v>
      </c>
      <c r="E176" s="115"/>
      <c r="F176" s="115">
        <f>U172-F174</f>
        <v>-24967</v>
      </c>
      <c r="G176" s="115"/>
      <c r="H176" s="115">
        <f>S172-H174</f>
        <v>-1961</v>
      </c>
      <c r="I176" s="115"/>
      <c r="J176" s="115">
        <f>Q172-J174</f>
        <v>-484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-67511</v>
      </c>
      <c r="C177" s="82"/>
      <c r="D177" s="81">
        <f>W173-D174</f>
        <v>-26510</v>
      </c>
      <c r="E177" s="82"/>
      <c r="F177" s="81">
        <f>U173-F174</f>
        <v>-32378</v>
      </c>
      <c r="G177" s="82"/>
      <c r="H177" s="81">
        <f>S173-H174</f>
        <v>-7795</v>
      </c>
      <c r="I177" s="82"/>
      <c r="J177" s="81">
        <f>Q173-J174</f>
        <v>-828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-828</v>
      </c>
      <c r="R189" s="90"/>
      <c r="S189" s="89">
        <f>H177</f>
        <v>-7795</v>
      </c>
      <c r="T189" s="90"/>
      <c r="U189" s="89">
        <f>F177</f>
        <v>-32378</v>
      </c>
      <c r="V189" s="90"/>
      <c r="W189" s="89">
        <f>D177</f>
        <v>-26510</v>
      </c>
      <c r="X189" s="90"/>
      <c r="Y189" s="89">
        <f>SUM(Q189:W189)</f>
        <v>-67511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-1033</v>
      </c>
      <c r="R190" s="120"/>
      <c r="S190" s="120">
        <f>S191+S192+S193</f>
        <v>11760</v>
      </c>
      <c r="T190" s="120"/>
      <c r="U190" s="120">
        <f>U191+U192+U193</f>
        <v>9111</v>
      </c>
      <c r="V190" s="120"/>
      <c r="W190" s="120">
        <f>W191+W192+W193</f>
        <v>-4862</v>
      </c>
      <c r="X190" s="120"/>
      <c r="Y190" s="120">
        <f>Y191+Y192+Y193</f>
        <v>744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1880</v>
      </c>
      <c r="T191" s="104"/>
      <c r="U191" s="104">
        <v>2255</v>
      </c>
      <c r="V191" s="104"/>
      <c r="W191" s="104">
        <v>99</v>
      </c>
      <c r="X191" s="104"/>
      <c r="Y191" s="104">
        <v>4234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10</v>
      </c>
      <c r="R192" s="104"/>
      <c r="S192" s="104">
        <v>263</v>
      </c>
      <c r="T192" s="104"/>
      <c r="U192" s="104">
        <v>2668</v>
      </c>
      <c r="V192" s="104"/>
      <c r="W192" s="104">
        <v>1208</v>
      </c>
      <c r="X192" s="104"/>
      <c r="Y192" s="104">
        <v>4149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-1043</v>
      </c>
      <c r="R193" s="75"/>
      <c r="S193" s="108">
        <v>9617</v>
      </c>
      <c r="T193" s="75"/>
      <c r="U193" s="108">
        <v>4188</v>
      </c>
      <c r="V193" s="75"/>
      <c r="W193" s="108">
        <v>-6169</v>
      </c>
      <c r="X193" s="75"/>
      <c r="Y193" s="108">
        <v>-7639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-35</v>
      </c>
      <c r="R194" s="120"/>
      <c r="S194" s="120">
        <f>S195+S196+S197</f>
        <v>-993</v>
      </c>
      <c r="T194" s="120"/>
      <c r="U194" s="120">
        <f>U195+U196+U197</f>
        <v>-8744</v>
      </c>
      <c r="V194" s="120"/>
      <c r="W194" s="120">
        <f>W195+W196+W197</f>
        <v>-15887</v>
      </c>
      <c r="X194" s="120"/>
      <c r="Y194" s="120">
        <f>Y195+Y196+Y197</f>
        <v>-11427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-717</v>
      </c>
      <c r="T196" s="104"/>
      <c r="U196" s="104">
        <v>-4801</v>
      </c>
      <c r="V196" s="104"/>
      <c r="W196" s="104">
        <v>-2524</v>
      </c>
      <c r="X196" s="104"/>
      <c r="Y196" s="104">
        <v>-8045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-32</v>
      </c>
      <c r="R197" s="104"/>
      <c r="S197" s="104">
        <v>-276</v>
      </c>
      <c r="T197" s="104"/>
      <c r="U197" s="104">
        <v>-3943</v>
      </c>
      <c r="V197" s="104"/>
      <c r="W197" s="104">
        <v>-13363</v>
      </c>
      <c r="X197" s="104"/>
      <c r="Y197" s="104">
        <v>-3382</v>
      </c>
      <c r="Z197" s="110"/>
    </row>
    <row r="198" spans="2:26" s="16" customFormat="1" ht="12" customHeight="1">
      <c r="B198" s="154">
        <f>SUM(D198:J198)</f>
        <v>-78194</v>
      </c>
      <c r="C198" s="154"/>
      <c r="D198" s="154">
        <f>W189+W190+W194</f>
        <v>-47259</v>
      </c>
      <c r="E198" s="154"/>
      <c r="F198" s="154">
        <f>U189+U190+U194</f>
        <v>-32011</v>
      </c>
      <c r="G198" s="154"/>
      <c r="H198" s="154">
        <f>S189+S190+S194</f>
        <v>2972</v>
      </c>
      <c r="I198" s="154"/>
      <c r="J198" s="154">
        <f>Q189+Q190+Q194</f>
        <v>-1896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-1896</v>
      </c>
      <c r="R211" s="157"/>
      <c r="S211" s="157">
        <f>H198</f>
        <v>2972</v>
      </c>
      <c r="T211" s="157"/>
      <c r="U211" s="157">
        <f>F198</f>
        <v>-32011</v>
      </c>
      <c r="V211" s="157"/>
      <c r="W211" s="157">
        <f>D198</f>
        <v>-47259</v>
      </c>
      <c r="X211" s="157"/>
      <c r="Y211" s="157">
        <f>SUM(Q211:W211)</f>
        <v>-78194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41696</v>
      </c>
      <c r="C214" s="166"/>
      <c r="D214" s="165">
        <f>D215+D217</f>
        <v>11262</v>
      </c>
      <c r="E214" s="167"/>
      <c r="F214" s="165">
        <f>F215+F217</f>
        <v>14648</v>
      </c>
      <c r="G214" s="167"/>
      <c r="H214" s="165">
        <f>H215+H217</f>
        <v>15401</v>
      </c>
      <c r="I214" s="167"/>
      <c r="J214" s="165">
        <f>J215+J217</f>
        <v>385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41696</v>
      </c>
      <c r="C215" s="104"/>
      <c r="D215" s="104">
        <v>11262</v>
      </c>
      <c r="E215" s="104"/>
      <c r="F215" s="104">
        <v>14648</v>
      </c>
      <c r="G215" s="104"/>
      <c r="H215" s="104">
        <v>15401</v>
      </c>
      <c r="I215" s="104"/>
      <c r="J215" s="104">
        <v>385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-19767</v>
      </c>
      <c r="C216" s="120"/>
      <c r="D216" s="120">
        <f>-D24</f>
        <v>-6178</v>
      </c>
      <c r="E216" s="120"/>
      <c r="F216" s="120">
        <f>-F24</f>
        <v>-7411</v>
      </c>
      <c r="G216" s="120"/>
      <c r="H216" s="120">
        <f>-H24</f>
        <v>-5834</v>
      </c>
      <c r="I216" s="120"/>
      <c r="J216" s="120">
        <f>-J24</f>
        <v>-344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1346</v>
      </c>
      <c r="C218" s="120"/>
      <c r="D218" s="120">
        <v>553</v>
      </c>
      <c r="E218" s="120"/>
      <c r="F218" s="120">
        <v>355</v>
      </c>
      <c r="G218" s="120"/>
      <c r="H218" s="120">
        <v>441</v>
      </c>
      <c r="I218" s="120"/>
      <c r="J218" s="120">
        <v>-3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-101469</v>
      </c>
      <c r="C221" s="173"/>
      <c r="D221" s="173">
        <f>W211-D214-D216-D218</f>
        <v>-52896</v>
      </c>
      <c r="E221" s="173"/>
      <c r="F221" s="173">
        <f>U211-F214-F216-F218</f>
        <v>-39603</v>
      </c>
      <c r="G221" s="173"/>
      <c r="H221" s="173">
        <f>S211-H214-H216-H218</f>
        <v>-7036</v>
      </c>
      <c r="I221" s="173"/>
      <c r="J221" s="173">
        <f>Q211-J214-J216-J218</f>
        <v>-1934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 t="s">
        <v>222</v>
      </c>
      <c r="C224" s="180" t="str">
        <f>IF(B224="(P)","Provisional estimate",IF(B224="(A)","Advanced estimate",""))</f>
        <v>Provisional estimate</v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8.28125" style="21" customWidth="1"/>
    <col min="3" max="3" width="0.5625" style="21" customWidth="1"/>
    <col min="4" max="4" width="7.7109375" style="21" customWidth="1"/>
    <col min="5" max="5" width="0.5625" style="21" customWidth="1"/>
    <col min="6" max="6" width="8.2812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4261</v>
      </c>
      <c r="R18" s="71"/>
      <c r="S18" s="69">
        <f>SUM(S19:S21)</f>
        <v>48357</v>
      </c>
      <c r="T18" s="71"/>
      <c r="U18" s="69">
        <f>SUM(U19:U21)</f>
        <v>112821</v>
      </c>
      <c r="V18" s="71"/>
      <c r="W18" s="69">
        <f>SUM(W19:W21)</f>
        <v>41591</v>
      </c>
      <c r="X18" s="71"/>
      <c r="Y18" s="69">
        <f>SUM(Q18:W18)</f>
        <v>207030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62</v>
      </c>
      <c r="R19" s="75"/>
      <c r="S19" s="75">
        <v>5022</v>
      </c>
      <c r="T19" s="75"/>
      <c r="U19" s="75">
        <v>3165</v>
      </c>
      <c r="V19" s="75"/>
      <c r="W19" s="75">
        <v>1952</v>
      </c>
      <c r="X19" s="75"/>
      <c r="Y19" s="75">
        <f>SUM(Q19:W19)</f>
        <v>10201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214</v>
      </c>
      <c r="T20" s="75"/>
      <c r="U20" s="75">
        <v>0</v>
      </c>
      <c r="V20" s="75"/>
      <c r="W20" s="75">
        <v>0</v>
      </c>
      <c r="X20" s="75"/>
      <c r="Y20" s="75">
        <f>SUM(Q20:W20)</f>
        <v>214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4199</v>
      </c>
      <c r="R21" s="75"/>
      <c r="S21" s="75">
        <v>43121</v>
      </c>
      <c r="T21" s="75"/>
      <c r="U21" s="75">
        <v>109656</v>
      </c>
      <c r="V21" s="75"/>
      <c r="W21" s="75">
        <v>39639</v>
      </c>
      <c r="X21" s="75"/>
      <c r="Y21" s="75">
        <f>SUM(Q21:W21)</f>
        <v>196615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62216</v>
      </c>
      <c r="C22" s="70"/>
      <c r="D22" s="69">
        <v>10524</v>
      </c>
      <c r="E22" s="70"/>
      <c r="F22" s="69">
        <v>29871</v>
      </c>
      <c r="G22" s="70"/>
      <c r="H22" s="69">
        <v>20589</v>
      </c>
      <c r="I22" s="70"/>
      <c r="J22" s="69">
        <v>1232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144814</v>
      </c>
      <c r="C23" s="77"/>
      <c r="D23" s="76">
        <f>W18-D22</f>
        <v>31067</v>
      </c>
      <c r="E23" s="77"/>
      <c r="F23" s="76">
        <f>U18-F22</f>
        <v>82950</v>
      </c>
      <c r="G23" s="77"/>
      <c r="H23" s="76">
        <f>S18-H22</f>
        <v>27768</v>
      </c>
      <c r="I23" s="77"/>
      <c r="J23" s="76">
        <f>Q18-J22</f>
        <v>3029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20984</v>
      </c>
      <c r="C24" s="70"/>
      <c r="D24" s="69">
        <v>6490</v>
      </c>
      <c r="E24" s="70"/>
      <c r="F24" s="69">
        <v>7883</v>
      </c>
      <c r="G24" s="70"/>
      <c r="H24" s="69">
        <v>6256</v>
      </c>
      <c r="I24" s="70"/>
      <c r="J24" s="69">
        <v>355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123830</v>
      </c>
      <c r="C25" s="82"/>
      <c r="D25" s="81">
        <f>D23-D24</f>
        <v>24577</v>
      </c>
      <c r="E25" s="82"/>
      <c r="F25" s="81">
        <f>F23-F24</f>
        <v>75067</v>
      </c>
      <c r="G25" s="82"/>
      <c r="H25" s="81">
        <f>H23-H24</f>
        <v>21512</v>
      </c>
      <c r="I25" s="82"/>
      <c r="J25" s="81">
        <f>J23-J24</f>
        <v>2674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3029</v>
      </c>
      <c r="R36" s="71"/>
      <c r="S36" s="71">
        <f>H23</f>
        <v>27768</v>
      </c>
      <c r="T36" s="71"/>
      <c r="U36" s="71">
        <f>F23</f>
        <v>82950</v>
      </c>
      <c r="V36" s="71"/>
      <c r="W36" s="71">
        <f>D23</f>
        <v>31067</v>
      </c>
      <c r="X36" s="71"/>
      <c r="Y36" s="71">
        <f>SUM(Q36:W36)</f>
        <v>144814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2674</v>
      </c>
      <c r="R37" s="90"/>
      <c r="S37" s="89">
        <f>H25</f>
        <v>21512</v>
      </c>
      <c r="T37" s="90"/>
      <c r="U37" s="89">
        <f>F25</f>
        <v>75067</v>
      </c>
      <c r="V37" s="90"/>
      <c r="W37" s="89">
        <f>D25</f>
        <v>24577</v>
      </c>
      <c r="X37" s="90"/>
      <c r="Y37" s="89">
        <f>SUM(Q37:W37)</f>
        <v>123830</v>
      </c>
      <c r="Z37" s="94"/>
    </row>
    <row r="38" spans="2:26" s="16" customFormat="1" ht="12" customHeight="1">
      <c r="B38" s="95">
        <f>SUM(D38:J38)</f>
        <v>123550</v>
      </c>
      <c r="C38" s="71"/>
      <c r="D38" s="95">
        <f>D39+D40</f>
        <v>24484</v>
      </c>
      <c r="E38" s="70"/>
      <c r="F38" s="95">
        <f>F39+F40</f>
        <v>74907</v>
      </c>
      <c r="G38" s="70"/>
      <c r="H38" s="95">
        <f>H39+H40</f>
        <v>21503</v>
      </c>
      <c r="I38" s="70"/>
      <c r="J38" s="95">
        <f>J39+J40</f>
        <v>2656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94137</v>
      </c>
      <c r="C39" s="98"/>
      <c r="D39" s="97">
        <v>17680</v>
      </c>
      <c r="E39" s="99"/>
      <c r="F39" s="97">
        <v>57865</v>
      </c>
      <c r="G39" s="99"/>
      <c r="H39" s="97">
        <v>16517</v>
      </c>
      <c r="I39" s="99"/>
      <c r="J39" s="97">
        <v>2075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29413</v>
      </c>
      <c r="C40" s="71"/>
      <c r="D40" s="69">
        <f>D42+D43</f>
        <v>6804</v>
      </c>
      <c r="E40" s="70"/>
      <c r="F40" s="69">
        <f>F42+F43</f>
        <v>17042</v>
      </c>
      <c r="G40" s="70"/>
      <c r="H40" s="69">
        <f>H42+H43</f>
        <v>4986</v>
      </c>
      <c r="I40" s="70"/>
      <c r="J40" s="69">
        <f>J42+J43</f>
        <v>581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18408</v>
      </c>
      <c r="C42" s="104"/>
      <c r="D42" s="104">
        <v>2006</v>
      </c>
      <c r="E42" s="104"/>
      <c r="F42" s="104">
        <v>11245</v>
      </c>
      <c r="G42" s="104"/>
      <c r="H42" s="104">
        <v>4642</v>
      </c>
      <c r="I42" s="104"/>
      <c r="J42" s="104">
        <v>515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11005</v>
      </c>
      <c r="C43" s="75"/>
      <c r="D43" s="108">
        <v>4798</v>
      </c>
      <c r="E43" s="73"/>
      <c r="F43" s="108">
        <v>5797</v>
      </c>
      <c r="G43" s="73"/>
      <c r="H43" s="108">
        <v>344</v>
      </c>
      <c r="I43" s="73"/>
      <c r="J43" s="108">
        <v>66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280</v>
      </c>
      <c r="C44" s="71"/>
      <c r="D44" s="95">
        <v>93</v>
      </c>
      <c r="E44" s="70"/>
      <c r="F44" s="95">
        <v>160</v>
      </c>
      <c r="G44" s="70"/>
      <c r="H44" s="95">
        <v>9</v>
      </c>
      <c r="I44" s="70"/>
      <c r="J44" s="95">
        <v>18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20984</v>
      </c>
      <c r="C47" s="114"/>
      <c r="D47" s="114">
        <f>W36-D38-D44</f>
        <v>6490</v>
      </c>
      <c r="E47" s="114"/>
      <c r="F47" s="114">
        <f>U36-F38-F44</f>
        <v>7883</v>
      </c>
      <c r="G47" s="114"/>
      <c r="H47" s="114">
        <f>S36-H38-H44</f>
        <v>6256</v>
      </c>
      <c r="I47" s="114"/>
      <c r="J47" s="114">
        <f>Q36-J38-J44</f>
        <v>355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355</v>
      </c>
      <c r="R59" s="120"/>
      <c r="S59" s="120">
        <f>H47</f>
        <v>6256</v>
      </c>
      <c r="T59" s="120"/>
      <c r="U59" s="120">
        <f>F47</f>
        <v>7883</v>
      </c>
      <c r="V59" s="120"/>
      <c r="W59" s="120">
        <f>D47</f>
        <v>6490</v>
      </c>
      <c r="X59" s="120"/>
      <c r="Y59" s="120">
        <f>SUM(Q59:W59)</f>
        <v>20984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21560</v>
      </c>
      <c r="T61" s="120"/>
      <c r="U61" s="120">
        <f>U63+U71</f>
        <v>42025</v>
      </c>
      <c r="V61" s="120"/>
      <c r="W61" s="120">
        <f>W63+W71</f>
        <v>41371</v>
      </c>
      <c r="X61" s="120"/>
      <c r="Y61" s="120">
        <f>SUM(Q61:W61)</f>
        <v>104956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7671</v>
      </c>
      <c r="T63" s="120"/>
      <c r="U63" s="120">
        <f>U64+U66+U68</f>
        <v>41517</v>
      </c>
      <c r="V63" s="120"/>
      <c r="W63" s="120">
        <f>W64+W66+W68</f>
        <v>40322</v>
      </c>
      <c r="X63" s="120"/>
      <c r="Y63" s="120">
        <f>SUM(Q63:W63)</f>
        <v>89510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4795</v>
      </c>
      <c r="T64" s="104"/>
      <c r="U64" s="104">
        <v>19042</v>
      </c>
      <c r="V64" s="104"/>
      <c r="W64" s="104">
        <v>31575</v>
      </c>
      <c r="X64" s="104"/>
      <c r="Y64" s="104">
        <f>SUM(Q64:W64)</f>
        <v>55412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75</v>
      </c>
      <c r="T66" s="104"/>
      <c r="U66" s="104">
        <v>45</v>
      </c>
      <c r="V66" s="104"/>
      <c r="W66" s="104">
        <v>19</v>
      </c>
      <c r="X66" s="104"/>
      <c r="Y66" s="104">
        <f>SUM(Q66:W66)</f>
        <v>139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2801</v>
      </c>
      <c r="T68" s="104"/>
      <c r="U68" s="104">
        <v>22430</v>
      </c>
      <c r="V68" s="104"/>
      <c r="W68" s="104">
        <v>8728</v>
      </c>
      <c r="X68" s="104"/>
      <c r="Y68" s="104">
        <f>SUM(Q68:W68)</f>
        <v>33959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13889</v>
      </c>
      <c r="T71" s="71"/>
      <c r="U71" s="135">
        <v>508</v>
      </c>
      <c r="V71" s="71"/>
      <c r="W71" s="135">
        <v>1049</v>
      </c>
      <c r="X71" s="71"/>
      <c r="Y71" s="135">
        <f>SUM(Q71:W71)</f>
        <v>15446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-3667</v>
      </c>
      <c r="R72" s="120"/>
      <c r="S72" s="120">
        <f>S73+S74</f>
        <v>-1754</v>
      </c>
      <c r="T72" s="120"/>
      <c r="U72" s="120">
        <f>U73+U74</f>
        <v>-3744</v>
      </c>
      <c r="V72" s="120"/>
      <c r="W72" s="120">
        <f>W73+W74</f>
        <v>-2655</v>
      </c>
      <c r="X72" s="120"/>
      <c r="Y72" s="120">
        <f>SUM(Q72:W72)</f>
        <v>-11820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-1713</v>
      </c>
      <c r="T73" s="104"/>
      <c r="U73" s="104">
        <v>-2149</v>
      </c>
      <c r="V73" s="104"/>
      <c r="W73" s="104">
        <v>-1518</v>
      </c>
      <c r="X73" s="104"/>
      <c r="Y73" s="104">
        <f>SUM(Q73:W73)</f>
        <v>-5380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-3667</v>
      </c>
      <c r="R74" s="75"/>
      <c r="S74" s="108">
        <v>-41</v>
      </c>
      <c r="T74" s="75"/>
      <c r="U74" s="108">
        <v>-1595</v>
      </c>
      <c r="V74" s="75"/>
      <c r="W74" s="108">
        <v>-1137</v>
      </c>
      <c r="X74" s="75"/>
      <c r="Y74" s="108">
        <f>SUM(Q74:W74)</f>
        <v>-6440</v>
      </c>
      <c r="Z74" s="110"/>
    </row>
    <row r="75" spans="2:26" s="16" customFormat="1" ht="12" customHeight="1">
      <c r="B75" s="120">
        <f>B76+B77+B78+B80+B82</f>
        <v>26130</v>
      </c>
      <c r="C75" s="120"/>
      <c r="D75" s="120">
        <f>D76+D77+D78+D80+D82</f>
        <v>22852</v>
      </c>
      <c r="E75" s="120"/>
      <c r="F75" s="120">
        <f>F76+F77+F78+F80+F82</f>
        <v>5028</v>
      </c>
      <c r="G75" s="120"/>
      <c r="H75" s="120">
        <f>H76+H77+H78+H80+H82</f>
        <v>881</v>
      </c>
      <c r="I75" s="120"/>
      <c r="J75" s="120">
        <f>J76+J77+J78+J80+J82</f>
        <v>0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3171</v>
      </c>
      <c r="R75" s="120"/>
      <c r="S75" s="120">
        <f>S76+S77+S78+S80+S82</f>
        <v>610</v>
      </c>
      <c r="T75" s="120"/>
      <c r="U75" s="120">
        <f>U76+U77+U78+U80+U82</f>
        <v>542</v>
      </c>
      <c r="V75" s="120"/>
      <c r="W75" s="120">
        <f>W76+W77+W78+W80+W82</f>
        <v>8890</v>
      </c>
      <c r="X75" s="120"/>
      <c r="Y75" s="120">
        <f>Y76+Y77+Y78+Y80+Y82</f>
        <v>10582</v>
      </c>
      <c r="Z75" s="85"/>
    </row>
    <row r="76" spans="2:26" s="20" customFormat="1" ht="12" customHeight="1">
      <c r="B76" s="75">
        <v>26120</v>
      </c>
      <c r="C76" s="104"/>
      <c r="D76" s="104">
        <v>22844</v>
      </c>
      <c r="E76" s="104"/>
      <c r="F76" s="104">
        <v>5028</v>
      </c>
      <c r="G76" s="104"/>
      <c r="H76" s="104">
        <v>879</v>
      </c>
      <c r="I76" s="104"/>
      <c r="J76" s="104">
        <v>0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3168</v>
      </c>
      <c r="R76" s="104"/>
      <c r="S76" s="104">
        <v>459</v>
      </c>
      <c r="T76" s="104"/>
      <c r="U76" s="104">
        <v>506</v>
      </c>
      <c r="V76" s="104"/>
      <c r="W76" s="104">
        <v>4199</v>
      </c>
      <c r="X76" s="104"/>
      <c r="Y76" s="75">
        <v>5701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3</v>
      </c>
      <c r="R77" s="104"/>
      <c r="S77" s="104">
        <v>108</v>
      </c>
      <c r="T77" s="104"/>
      <c r="U77" s="104">
        <v>31</v>
      </c>
      <c r="V77" s="104"/>
      <c r="W77" s="104">
        <v>4413</v>
      </c>
      <c r="X77" s="104"/>
      <c r="Y77" s="104">
        <f>SUM(Q77:W77)</f>
        <v>4555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10</v>
      </c>
      <c r="C82" s="104"/>
      <c r="D82" s="104">
        <v>8</v>
      </c>
      <c r="E82" s="104"/>
      <c r="F82" s="104">
        <v>0</v>
      </c>
      <c r="G82" s="104"/>
      <c r="H82" s="104">
        <v>2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43</v>
      </c>
      <c r="T82" s="104"/>
      <c r="U82" s="104">
        <v>5</v>
      </c>
      <c r="V82" s="104"/>
      <c r="W82" s="104">
        <v>278</v>
      </c>
      <c r="X82" s="104"/>
      <c r="Y82" s="104">
        <f>SUM(Q82:W82)</f>
        <v>326</v>
      </c>
      <c r="Z82" s="110"/>
    </row>
    <row r="83" spans="2:26" s="28" customFormat="1" ht="12" customHeight="1">
      <c r="B83" s="80">
        <f>SUM(D83:J83)</f>
        <v>98572</v>
      </c>
      <c r="C83" s="115"/>
      <c r="D83" s="115">
        <f>W59+W61+W72+W75-D75</f>
        <v>31244</v>
      </c>
      <c r="E83" s="115"/>
      <c r="F83" s="115">
        <f>U59+U61+U72+U75-F75</f>
        <v>41678</v>
      </c>
      <c r="G83" s="115"/>
      <c r="H83" s="115">
        <f>S59+S61+S72+S75-H75</f>
        <v>25791</v>
      </c>
      <c r="I83" s="115"/>
      <c r="J83" s="115">
        <f>Q59+Q61+Q72+Q75-J75</f>
        <v>-141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77588</v>
      </c>
      <c r="C84" s="82"/>
      <c r="D84" s="81">
        <f>W60+W61+W72+W75-D75</f>
        <v>24754</v>
      </c>
      <c r="E84" s="82"/>
      <c r="F84" s="81">
        <f>U60+U61+U72+U75-F75</f>
        <v>33795</v>
      </c>
      <c r="G84" s="82"/>
      <c r="H84" s="81">
        <f>S60+S61+S72+S75-H75</f>
        <v>19535</v>
      </c>
      <c r="I84" s="82"/>
      <c r="J84" s="81">
        <f>Q60+Q61+Q72+Q75-J75</f>
        <v>-496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-141</v>
      </c>
      <c r="R95" s="120"/>
      <c r="S95" s="120">
        <f>H83</f>
        <v>25791</v>
      </c>
      <c r="T95" s="120"/>
      <c r="U95" s="120">
        <f>F83</f>
        <v>41678</v>
      </c>
      <c r="V95" s="120"/>
      <c r="W95" s="120">
        <f>D83</f>
        <v>31244</v>
      </c>
      <c r="X95" s="120"/>
      <c r="Y95" s="120">
        <f>SUM(Q95:W95)</f>
        <v>98572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-496</v>
      </c>
      <c r="R96" s="90"/>
      <c r="S96" s="89">
        <f>H84</f>
        <v>19535</v>
      </c>
      <c r="T96" s="90"/>
      <c r="U96" s="89">
        <f>F84</f>
        <v>33795</v>
      </c>
      <c r="V96" s="90"/>
      <c r="W96" s="89">
        <f>D84</f>
        <v>24754</v>
      </c>
      <c r="X96" s="90"/>
      <c r="Y96" s="89">
        <f>SUM(Q96:W96)</f>
        <v>77588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8585</v>
      </c>
      <c r="T97" s="120"/>
      <c r="U97" s="120">
        <f>U99+U100</f>
        <v>34023</v>
      </c>
      <c r="V97" s="120"/>
      <c r="W97" s="120">
        <f>W99+W100</f>
        <v>59018</v>
      </c>
      <c r="X97" s="120"/>
      <c r="Y97" s="120">
        <f>SUM(Q97:W97)</f>
        <v>101626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6176</v>
      </c>
      <c r="T99" s="104"/>
      <c r="U99" s="104">
        <v>33948</v>
      </c>
      <c r="V99" s="104"/>
      <c r="W99" s="104">
        <v>58804</v>
      </c>
      <c r="X99" s="104"/>
      <c r="Y99" s="104">
        <f>SUM(Q99:W99)</f>
        <v>98928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2409</v>
      </c>
      <c r="T100" s="75"/>
      <c r="U100" s="108">
        <v>75</v>
      </c>
      <c r="V100" s="75"/>
      <c r="W100" s="108">
        <v>214</v>
      </c>
      <c r="X100" s="75"/>
      <c r="Y100" s="108">
        <f>SUM(Q100:W100)</f>
        <v>2698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125770</v>
      </c>
      <c r="R101" s="120"/>
      <c r="S101" s="120">
        <f>S102+S103</f>
        <v>344</v>
      </c>
      <c r="T101" s="120"/>
      <c r="U101" s="120">
        <f>U102+U103</f>
        <v>531</v>
      </c>
      <c r="V101" s="120"/>
      <c r="W101" s="120">
        <f>W102+W103</f>
        <v>13390</v>
      </c>
      <c r="X101" s="120"/>
      <c r="Y101" s="120">
        <f>SUM(Q101:W101)</f>
        <v>140035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125704</v>
      </c>
      <c r="R102" s="104"/>
      <c r="S102" s="104">
        <v>0</v>
      </c>
      <c r="T102" s="104"/>
      <c r="U102" s="104">
        <v>0</v>
      </c>
      <c r="V102" s="104"/>
      <c r="W102" s="104">
        <v>3326</v>
      </c>
      <c r="X102" s="104"/>
      <c r="Y102" s="104">
        <f>SUM(Q102:W102)</f>
        <v>129030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66</v>
      </c>
      <c r="R103" s="75"/>
      <c r="S103" s="108">
        <v>344</v>
      </c>
      <c r="T103" s="75"/>
      <c r="U103" s="108">
        <v>531</v>
      </c>
      <c r="V103" s="75"/>
      <c r="W103" s="108">
        <v>10064</v>
      </c>
      <c r="X103" s="75"/>
      <c r="Y103" s="108">
        <f>SUM(Q103:W103)</f>
        <v>11005</v>
      </c>
      <c r="Z103" s="110"/>
    </row>
    <row r="104" spans="2:26" s="16" customFormat="1" ht="12" customHeight="1">
      <c r="B104" s="120">
        <f>SUM(D104:J104)</f>
        <v>163809</v>
      </c>
      <c r="C104" s="120"/>
      <c r="D104" s="120">
        <f>D106+D108+D110</f>
        <v>13727</v>
      </c>
      <c r="E104" s="120"/>
      <c r="F104" s="120">
        <f>F106+F108+F110</f>
        <v>4724</v>
      </c>
      <c r="G104" s="120"/>
      <c r="H104" s="120">
        <f>H106+H108+H110</f>
        <v>881</v>
      </c>
      <c r="I104" s="120"/>
      <c r="J104" s="120">
        <f>J106+J108+J110</f>
        <v>144477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141485</v>
      </c>
      <c r="C106" s="104"/>
      <c r="D106" s="104">
        <v>1638</v>
      </c>
      <c r="E106" s="104"/>
      <c r="F106" s="104">
        <v>0</v>
      </c>
      <c r="G106" s="104"/>
      <c r="H106" s="104">
        <v>0</v>
      </c>
      <c r="I106" s="104"/>
      <c r="J106" s="104">
        <v>139847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12073</v>
      </c>
      <c r="C108" s="104"/>
      <c r="D108" s="104">
        <v>11132</v>
      </c>
      <c r="E108" s="104"/>
      <c r="F108" s="104">
        <v>531</v>
      </c>
      <c r="G108" s="104"/>
      <c r="H108" s="104">
        <v>344</v>
      </c>
      <c r="I108" s="104"/>
      <c r="J108" s="104">
        <v>66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10251</v>
      </c>
      <c r="C110" s="147"/>
      <c r="D110" s="146">
        <v>957</v>
      </c>
      <c r="E110" s="148"/>
      <c r="F110" s="146">
        <v>4193</v>
      </c>
      <c r="G110" s="148"/>
      <c r="H110" s="146">
        <v>537</v>
      </c>
      <c r="I110" s="148"/>
      <c r="J110" s="146">
        <v>4564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17757</v>
      </c>
      <c r="C112" s="120"/>
      <c r="D112" s="120">
        <f>D113+D114+D115+D117+D118</f>
        <v>83713</v>
      </c>
      <c r="E112" s="120"/>
      <c r="F112" s="120">
        <f>F113+F114+F115+F117+F118</f>
        <v>24664</v>
      </c>
      <c r="G112" s="120"/>
      <c r="H112" s="120">
        <f>H113+H114+H115+H117+H118</f>
        <v>15556</v>
      </c>
      <c r="I112" s="120"/>
      <c r="J112" s="120">
        <f>J113+J114+J115+J117+J118</f>
        <v>5697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30732</v>
      </c>
      <c r="R112" s="120"/>
      <c r="S112" s="120">
        <f>S113+S114+S115+S117+S118</f>
        <v>20492</v>
      </c>
      <c r="T112" s="120"/>
      <c r="U112" s="120">
        <f>U113+U114+U115+U117+U118</f>
        <v>44706</v>
      </c>
      <c r="V112" s="120"/>
      <c r="W112" s="120">
        <f>W113+W114+W115+W117+W118</f>
        <v>24806</v>
      </c>
      <c r="X112" s="120"/>
      <c r="Y112" s="120">
        <f>Y113+Y114+Y115+Y117+Y118</f>
        <v>8863</v>
      </c>
      <c r="Z112" s="85"/>
    </row>
    <row r="113" spans="2:26" s="20" customFormat="1" ht="12" customHeight="1">
      <c r="B113" s="104">
        <f>SUM(D113:J113)</f>
        <v>228</v>
      </c>
      <c r="C113" s="104"/>
      <c r="D113" s="104">
        <v>16</v>
      </c>
      <c r="E113" s="104"/>
      <c r="F113" s="104">
        <v>81</v>
      </c>
      <c r="G113" s="104"/>
      <c r="H113" s="104">
        <v>128</v>
      </c>
      <c r="I113" s="104"/>
      <c r="J113" s="104">
        <v>3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1</v>
      </c>
      <c r="R114" s="104"/>
      <c r="S114" s="104">
        <v>119</v>
      </c>
      <c r="T114" s="104"/>
      <c r="U114" s="104">
        <v>50</v>
      </c>
      <c r="V114" s="104"/>
      <c r="W114" s="104">
        <v>26</v>
      </c>
      <c r="X114" s="104"/>
      <c r="Y114" s="104">
        <f>SUM(Q114:W114)</f>
        <v>196</v>
      </c>
      <c r="Z114" s="110"/>
    </row>
    <row r="115" spans="2:26" s="20" customFormat="1" ht="12" customHeight="1">
      <c r="B115" s="75"/>
      <c r="C115" s="104"/>
      <c r="D115" s="104">
        <v>70826</v>
      </c>
      <c r="E115" s="104"/>
      <c r="F115" s="104">
        <v>21645</v>
      </c>
      <c r="G115" s="104"/>
      <c r="H115" s="104">
        <v>13724</v>
      </c>
      <c r="I115" s="104"/>
      <c r="J115" s="104">
        <v>5678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29148</v>
      </c>
      <c r="R115" s="104"/>
      <c r="S115" s="104">
        <v>18547</v>
      </c>
      <c r="T115" s="104"/>
      <c r="U115" s="104">
        <v>42378</v>
      </c>
      <c r="V115" s="104"/>
      <c r="W115" s="104">
        <v>21800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2214</v>
      </c>
      <c r="C117" s="104"/>
      <c r="D117" s="104">
        <v>2099</v>
      </c>
      <c r="E117" s="104"/>
      <c r="F117" s="104">
        <v>87</v>
      </c>
      <c r="G117" s="104"/>
      <c r="H117" s="104">
        <v>28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849</v>
      </c>
      <c r="R117" s="104"/>
      <c r="S117" s="104">
        <v>5</v>
      </c>
      <c r="T117" s="104"/>
      <c r="U117" s="104">
        <v>544</v>
      </c>
      <c r="V117" s="104"/>
      <c r="W117" s="104">
        <v>220</v>
      </c>
      <c r="X117" s="104"/>
      <c r="Y117" s="104">
        <f>SUM(Q117:W117)</f>
        <v>1618</v>
      </c>
      <c r="Z117" s="110"/>
    </row>
    <row r="118" spans="2:26" s="20" customFormat="1" ht="12" customHeight="1">
      <c r="B118" s="104">
        <f>SUM(D118:J118)</f>
        <v>15315</v>
      </c>
      <c r="C118" s="104"/>
      <c r="D118" s="104">
        <v>10772</v>
      </c>
      <c r="E118" s="104"/>
      <c r="F118" s="104">
        <v>2851</v>
      </c>
      <c r="G118" s="104"/>
      <c r="H118" s="104">
        <v>1676</v>
      </c>
      <c r="I118" s="104"/>
      <c r="J118" s="104">
        <v>16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734</v>
      </c>
      <c r="R118" s="104"/>
      <c r="S118" s="104">
        <v>1821</v>
      </c>
      <c r="T118" s="104"/>
      <c r="U118" s="104">
        <v>1734</v>
      </c>
      <c r="V118" s="104"/>
      <c r="W118" s="104">
        <v>2760</v>
      </c>
      <c r="X118" s="104"/>
      <c r="Y118" s="104">
        <f>SUM(Q118:W118)</f>
        <v>7049</v>
      </c>
      <c r="Z118" s="110"/>
    </row>
    <row r="119" spans="2:26" s="28" customFormat="1" ht="12" customHeight="1">
      <c r="B119" s="115">
        <f>SUM(D119:J119)</f>
        <v>167530</v>
      </c>
      <c r="C119" s="115"/>
      <c r="D119" s="115">
        <f>W95+W97+W101+W104+W112-D104-D112</f>
        <v>31018</v>
      </c>
      <c r="E119" s="115"/>
      <c r="F119" s="115">
        <f>U95+U97+U101+U104+U112-F104-F112</f>
        <v>91550</v>
      </c>
      <c r="G119" s="115"/>
      <c r="H119" s="115">
        <f>S95+S97+S101+S104+S112-H104-H112</f>
        <v>38775</v>
      </c>
      <c r="I119" s="115"/>
      <c r="J119" s="115">
        <f>Q95+Q97+Q101+Q104+Q112-J104-J112</f>
        <v>6187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146546</v>
      </c>
      <c r="C120" s="82"/>
      <c r="D120" s="81">
        <f>W96+W97+W101+W104+W112-D104-D112</f>
        <v>24528</v>
      </c>
      <c r="E120" s="82"/>
      <c r="F120" s="81">
        <f>U96+U97+U101+U104+U112-F104-F112</f>
        <v>83667</v>
      </c>
      <c r="G120" s="82"/>
      <c r="H120" s="81">
        <f>S96+S97+S101+S104+S112-H104-H112</f>
        <v>32519</v>
      </c>
      <c r="I120" s="82"/>
      <c r="J120" s="81">
        <f>Q96+Q97+Q101+Q104+Q112-J104-J112</f>
        <v>5832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6187</v>
      </c>
      <c r="R131" s="120"/>
      <c r="S131" s="120">
        <f>H119</f>
        <v>38775</v>
      </c>
      <c r="T131" s="120"/>
      <c r="U131" s="120">
        <f>F119</f>
        <v>91550</v>
      </c>
      <c r="V131" s="120"/>
      <c r="W131" s="120">
        <f>D119</f>
        <v>31018</v>
      </c>
      <c r="X131" s="120"/>
      <c r="Y131" s="120">
        <f>SUM(Q131:W131)</f>
        <v>167530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5832</v>
      </c>
      <c r="R132" s="90"/>
      <c r="S132" s="89">
        <f>H120</f>
        <v>32519</v>
      </c>
      <c r="T132" s="90"/>
      <c r="U132" s="89">
        <f>F120</f>
        <v>83667</v>
      </c>
      <c r="V132" s="90"/>
      <c r="W132" s="89">
        <f>D120</f>
        <v>24528</v>
      </c>
      <c r="X132" s="90"/>
      <c r="Y132" s="89">
        <f>SUM(Q132:W132)</f>
        <v>146546</v>
      </c>
      <c r="Z132" s="94"/>
    </row>
    <row r="133" spans="2:26" s="9" customFormat="1" ht="12" customHeight="1">
      <c r="B133" s="120">
        <f>SUM(D133:J133)</f>
        <v>128933</v>
      </c>
      <c r="C133" s="120"/>
      <c r="D133" s="120">
        <f>D134+D141</f>
        <v>3204</v>
      </c>
      <c r="E133" s="120"/>
      <c r="F133" s="120">
        <f>F134+F141</f>
        <v>110056</v>
      </c>
      <c r="G133" s="120"/>
      <c r="H133" s="120">
        <f>H134+H141</f>
        <v>12161</v>
      </c>
      <c r="I133" s="120"/>
      <c r="J133" s="120">
        <f>J134+J141</f>
        <v>3512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82897</v>
      </c>
      <c r="C134" s="120"/>
      <c r="D134" s="120">
        <f>D135+D137+D139</f>
        <v>1877</v>
      </c>
      <c r="E134" s="120"/>
      <c r="F134" s="120">
        <f>F135+F137+F139</f>
        <v>73020</v>
      </c>
      <c r="G134" s="120"/>
      <c r="H134" s="120">
        <f>H135+H137+H139</f>
        <v>4500</v>
      </c>
      <c r="I134" s="120"/>
      <c r="J134" s="120">
        <f>J135+J137+J139</f>
        <v>3500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92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92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1516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1516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81289</v>
      </c>
      <c r="C139" s="104"/>
      <c r="D139" s="104">
        <v>1877</v>
      </c>
      <c r="E139" s="104"/>
      <c r="F139" s="104">
        <v>73020</v>
      </c>
      <c r="G139" s="104"/>
      <c r="H139" s="104">
        <v>4500</v>
      </c>
      <c r="I139" s="104"/>
      <c r="J139" s="104">
        <v>1892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46036</v>
      </c>
      <c r="C141" s="120"/>
      <c r="D141" s="120">
        <v>1327</v>
      </c>
      <c r="E141" s="120"/>
      <c r="F141" s="120">
        <v>37036</v>
      </c>
      <c r="G141" s="120"/>
      <c r="H141" s="120">
        <v>7661</v>
      </c>
      <c r="I141" s="120"/>
      <c r="J141" s="120">
        <v>12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38597</v>
      </c>
      <c r="C143" s="115"/>
      <c r="D143" s="115">
        <f>W131-D133</f>
        <v>27814</v>
      </c>
      <c r="E143" s="115"/>
      <c r="F143" s="115">
        <f>U131-F133</f>
        <v>-18506</v>
      </c>
      <c r="G143" s="115"/>
      <c r="H143" s="115">
        <f>S131-H133</f>
        <v>26614</v>
      </c>
      <c r="I143" s="115"/>
      <c r="J143" s="115">
        <f>Q131-J133</f>
        <v>2675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17613</v>
      </c>
      <c r="C144" s="82"/>
      <c r="D144" s="81">
        <f>W132-D133</f>
        <v>21324</v>
      </c>
      <c r="E144" s="82"/>
      <c r="F144" s="81">
        <f>U132-F133</f>
        <v>-26389</v>
      </c>
      <c r="G144" s="82"/>
      <c r="H144" s="81">
        <f>S132-H133</f>
        <v>20358</v>
      </c>
      <c r="I144" s="82"/>
      <c r="J144" s="81">
        <f>Q132-J133</f>
        <v>2320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6187</v>
      </c>
      <c r="R155" s="120"/>
      <c r="S155" s="120">
        <f>H119</f>
        <v>38775</v>
      </c>
      <c r="T155" s="120"/>
      <c r="U155" s="120">
        <f>F119</f>
        <v>91550</v>
      </c>
      <c r="V155" s="120"/>
      <c r="W155" s="120">
        <f>D119</f>
        <v>31018</v>
      </c>
      <c r="X155" s="120"/>
      <c r="Y155" s="120">
        <f>SUM(Q155:W155)</f>
        <v>167530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5832</v>
      </c>
      <c r="R156" s="90"/>
      <c r="S156" s="89">
        <f>H120</f>
        <v>32519</v>
      </c>
      <c r="T156" s="90"/>
      <c r="U156" s="89">
        <f>F120</f>
        <v>83667</v>
      </c>
      <c r="V156" s="90"/>
      <c r="W156" s="89">
        <f>D120</f>
        <v>24528</v>
      </c>
      <c r="X156" s="90"/>
      <c r="Y156" s="89">
        <f>SUM(Q156:W156)</f>
        <v>146546</v>
      </c>
      <c r="Z156" s="94"/>
    </row>
    <row r="157" spans="2:26" s="7" customFormat="1" ht="12" customHeight="1">
      <c r="B157" s="120">
        <f>SUM(D157:J157)</f>
        <v>222721</v>
      </c>
      <c r="C157" s="120"/>
      <c r="D157" s="120">
        <f>D158+D159</f>
        <v>40846</v>
      </c>
      <c r="E157" s="120"/>
      <c r="F157" s="120">
        <f>F158+F159</f>
        <v>134515</v>
      </c>
      <c r="G157" s="120"/>
      <c r="H157" s="120">
        <f>H158+H159</f>
        <v>42568</v>
      </c>
      <c r="I157" s="120"/>
      <c r="J157" s="120">
        <f>J158+J159</f>
        <v>4792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128933</v>
      </c>
      <c r="C158" s="104"/>
      <c r="D158" s="104">
        <v>3204</v>
      </c>
      <c r="E158" s="104"/>
      <c r="F158" s="104">
        <v>110056</v>
      </c>
      <c r="G158" s="104"/>
      <c r="H158" s="104">
        <v>12161</v>
      </c>
      <c r="I158" s="104"/>
      <c r="J158" s="104">
        <v>3512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93788</v>
      </c>
      <c r="C159" s="104"/>
      <c r="D159" s="104">
        <v>37642</v>
      </c>
      <c r="E159" s="104"/>
      <c r="F159" s="104">
        <v>24459</v>
      </c>
      <c r="G159" s="104"/>
      <c r="H159" s="104">
        <v>30407</v>
      </c>
      <c r="I159" s="104"/>
      <c r="J159" s="104">
        <v>1280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-55191</v>
      </c>
      <c r="C160" s="115"/>
      <c r="D160" s="115">
        <f>W155-D157</f>
        <v>-9828</v>
      </c>
      <c r="E160" s="115"/>
      <c r="F160" s="115">
        <f>U155-F157</f>
        <v>-42965</v>
      </c>
      <c r="G160" s="115"/>
      <c r="H160" s="115">
        <f>S155-H157</f>
        <v>-3793</v>
      </c>
      <c r="I160" s="115"/>
      <c r="J160" s="115">
        <f>Q155-J157</f>
        <v>1395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-76175</v>
      </c>
      <c r="C161" s="82"/>
      <c r="D161" s="81">
        <f>W156-D157</f>
        <v>-16318</v>
      </c>
      <c r="E161" s="82"/>
      <c r="F161" s="81">
        <f>U156-F157</f>
        <v>-50848</v>
      </c>
      <c r="G161" s="82"/>
      <c r="H161" s="81">
        <f>S156-H157</f>
        <v>-10049</v>
      </c>
      <c r="I161" s="82"/>
      <c r="J161" s="81">
        <f>Q156-J157</f>
        <v>1040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2675</v>
      </c>
      <c r="R172" s="120"/>
      <c r="S172" s="120">
        <f>H143</f>
        <v>26614</v>
      </c>
      <c r="T172" s="120"/>
      <c r="U172" s="120">
        <f>F143</f>
        <v>-18506</v>
      </c>
      <c r="V172" s="120"/>
      <c r="W172" s="120">
        <f>D143</f>
        <v>27814</v>
      </c>
      <c r="X172" s="120"/>
      <c r="Y172" s="120">
        <f>SUM(Q172:W172)</f>
        <v>38597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2320</v>
      </c>
      <c r="R173" s="90"/>
      <c r="S173" s="89">
        <f>H144</f>
        <v>20358</v>
      </c>
      <c r="T173" s="90"/>
      <c r="U173" s="89">
        <f>F144</f>
        <v>-26389</v>
      </c>
      <c r="V173" s="90"/>
      <c r="W173" s="89">
        <f>D144</f>
        <v>21324</v>
      </c>
      <c r="X173" s="90"/>
      <c r="Y173" s="89">
        <f>SUM(Q173:W173)</f>
        <v>17613</v>
      </c>
      <c r="Z173" s="94"/>
    </row>
    <row r="174" spans="2:26" s="16" customFormat="1" ht="12" customHeight="1">
      <c r="B174" s="120">
        <f>SUM(D174:J174)</f>
        <v>93788</v>
      </c>
      <c r="C174" s="120"/>
      <c r="D174" s="120">
        <f>D175</f>
        <v>37642</v>
      </c>
      <c r="E174" s="120"/>
      <c r="F174" s="120">
        <f>F175</f>
        <v>24459</v>
      </c>
      <c r="G174" s="120"/>
      <c r="H174" s="120">
        <f>H175</f>
        <v>30407</v>
      </c>
      <c r="I174" s="120"/>
      <c r="J174" s="120">
        <f>J175</f>
        <v>1280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93788</v>
      </c>
      <c r="C175" s="104"/>
      <c r="D175" s="104">
        <v>37642</v>
      </c>
      <c r="E175" s="104"/>
      <c r="F175" s="104">
        <v>24459</v>
      </c>
      <c r="G175" s="104"/>
      <c r="H175" s="104">
        <v>30407</v>
      </c>
      <c r="I175" s="104"/>
      <c r="J175" s="104">
        <v>1280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-55191</v>
      </c>
      <c r="C176" s="115"/>
      <c r="D176" s="115">
        <f>W172-D174</f>
        <v>-9828</v>
      </c>
      <c r="E176" s="115"/>
      <c r="F176" s="115">
        <f>U172-F174</f>
        <v>-42965</v>
      </c>
      <c r="G176" s="115"/>
      <c r="H176" s="115">
        <f>S172-H174</f>
        <v>-3793</v>
      </c>
      <c r="I176" s="115"/>
      <c r="J176" s="115">
        <f>Q172-J174</f>
        <v>1395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-76175</v>
      </c>
      <c r="C177" s="82"/>
      <c r="D177" s="81">
        <f>W173-D174</f>
        <v>-16318</v>
      </c>
      <c r="E177" s="82"/>
      <c r="F177" s="81">
        <f>U173-F174</f>
        <v>-50848</v>
      </c>
      <c r="G177" s="82"/>
      <c r="H177" s="81">
        <f>S173-H174</f>
        <v>-10049</v>
      </c>
      <c r="I177" s="82"/>
      <c r="J177" s="81">
        <f>Q173-J174</f>
        <v>1040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1040</v>
      </c>
      <c r="R189" s="90"/>
      <c r="S189" s="89">
        <f>H177</f>
        <v>-10049</v>
      </c>
      <c r="T189" s="90"/>
      <c r="U189" s="89">
        <f>F177</f>
        <v>-50848</v>
      </c>
      <c r="V189" s="90"/>
      <c r="W189" s="89">
        <f>D177</f>
        <v>-16318</v>
      </c>
      <c r="X189" s="90"/>
      <c r="Y189" s="89">
        <f>SUM(Q189:W189)</f>
        <v>-76175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-1879</v>
      </c>
      <c r="R190" s="120"/>
      <c r="S190" s="120">
        <f>S191+S192+S193</f>
        <v>5796</v>
      </c>
      <c r="T190" s="120"/>
      <c r="U190" s="120">
        <f>U191+U192+U193</f>
        <v>7286</v>
      </c>
      <c r="V190" s="120"/>
      <c r="W190" s="120">
        <f>W191+W192+W193</f>
        <v>-4904</v>
      </c>
      <c r="X190" s="120"/>
      <c r="Y190" s="120">
        <f>Y191+Y192+Y193</f>
        <v>-652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1729</v>
      </c>
      <c r="T191" s="104"/>
      <c r="U191" s="104">
        <v>2020</v>
      </c>
      <c r="V191" s="104"/>
      <c r="W191" s="104">
        <v>123</v>
      </c>
      <c r="X191" s="104"/>
      <c r="Y191" s="104">
        <v>3872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0</v>
      </c>
      <c r="R192" s="104"/>
      <c r="S192" s="104">
        <v>237</v>
      </c>
      <c r="T192" s="104"/>
      <c r="U192" s="104">
        <v>2577</v>
      </c>
      <c r="V192" s="104"/>
      <c r="W192" s="104">
        <v>808</v>
      </c>
      <c r="X192" s="104"/>
      <c r="Y192" s="104">
        <v>3622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-1879</v>
      </c>
      <c r="R193" s="75"/>
      <c r="S193" s="108">
        <v>3830</v>
      </c>
      <c r="T193" s="75"/>
      <c r="U193" s="108">
        <v>2689</v>
      </c>
      <c r="V193" s="75"/>
      <c r="W193" s="108">
        <v>-5835</v>
      </c>
      <c r="X193" s="75"/>
      <c r="Y193" s="108">
        <v>-8146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-7</v>
      </c>
      <c r="R194" s="120"/>
      <c r="S194" s="120">
        <f>S195+S196+S197</f>
        <v>-946</v>
      </c>
      <c r="T194" s="120"/>
      <c r="U194" s="120">
        <f>U195+U196+U197</f>
        <v>-6564</v>
      </c>
      <c r="V194" s="120"/>
      <c r="W194" s="120">
        <f>W195+W196+W197</f>
        <v>-14009</v>
      </c>
      <c r="X194" s="120"/>
      <c r="Y194" s="120">
        <f>Y195+Y196+Y197</f>
        <v>-14575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-1</v>
      </c>
      <c r="R196" s="104"/>
      <c r="S196" s="104">
        <v>-621</v>
      </c>
      <c r="T196" s="104"/>
      <c r="U196" s="104">
        <v>-3645</v>
      </c>
      <c r="V196" s="104"/>
      <c r="W196" s="104">
        <v>-2438</v>
      </c>
      <c r="X196" s="104"/>
      <c r="Y196" s="104">
        <v>-6705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-6</v>
      </c>
      <c r="R197" s="104"/>
      <c r="S197" s="104">
        <v>-325</v>
      </c>
      <c r="T197" s="104"/>
      <c r="U197" s="104">
        <v>-2919</v>
      </c>
      <c r="V197" s="104"/>
      <c r="W197" s="104">
        <v>-11571</v>
      </c>
      <c r="X197" s="104"/>
      <c r="Y197" s="104">
        <v>-7870</v>
      </c>
      <c r="Z197" s="110"/>
    </row>
    <row r="198" spans="2:26" s="16" customFormat="1" ht="12" customHeight="1">
      <c r="B198" s="154">
        <f>SUM(D198:J198)</f>
        <v>-91402</v>
      </c>
      <c r="C198" s="154"/>
      <c r="D198" s="154">
        <f>W189+W190+W194</f>
        <v>-35231</v>
      </c>
      <c r="E198" s="154"/>
      <c r="F198" s="154">
        <f>U189+U190+U194</f>
        <v>-50126</v>
      </c>
      <c r="G198" s="154"/>
      <c r="H198" s="154">
        <f>S189+S190+S194</f>
        <v>-5199</v>
      </c>
      <c r="I198" s="154"/>
      <c r="J198" s="154">
        <f>Q189+Q190+Q194</f>
        <v>-846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-846</v>
      </c>
      <c r="R211" s="157"/>
      <c r="S211" s="157">
        <f>H198</f>
        <v>-5199</v>
      </c>
      <c r="T211" s="157"/>
      <c r="U211" s="157">
        <f>F198</f>
        <v>-50126</v>
      </c>
      <c r="V211" s="157"/>
      <c r="W211" s="157">
        <f>D198</f>
        <v>-35231</v>
      </c>
      <c r="X211" s="157"/>
      <c r="Y211" s="157">
        <f>SUM(Q211:W211)</f>
        <v>-91402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30696</v>
      </c>
      <c r="C214" s="166"/>
      <c r="D214" s="165">
        <f>D215+D217</f>
        <v>9115</v>
      </c>
      <c r="E214" s="167"/>
      <c r="F214" s="165">
        <f>F215+F217</f>
        <v>11625</v>
      </c>
      <c r="G214" s="167"/>
      <c r="H214" s="165">
        <f>H215+H217</f>
        <v>9674</v>
      </c>
      <c r="I214" s="167"/>
      <c r="J214" s="165">
        <f>J215+J217</f>
        <v>282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30696</v>
      </c>
      <c r="C215" s="104"/>
      <c r="D215" s="104">
        <v>9115</v>
      </c>
      <c r="E215" s="104"/>
      <c r="F215" s="104">
        <v>11625</v>
      </c>
      <c r="G215" s="104"/>
      <c r="H215" s="104">
        <v>9674</v>
      </c>
      <c r="I215" s="104"/>
      <c r="J215" s="104">
        <v>282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-20984</v>
      </c>
      <c r="C216" s="120"/>
      <c r="D216" s="120">
        <f>-D24</f>
        <v>-6490</v>
      </c>
      <c r="E216" s="120"/>
      <c r="F216" s="120">
        <f>-F24</f>
        <v>-7883</v>
      </c>
      <c r="G216" s="120"/>
      <c r="H216" s="120">
        <f>-H24</f>
        <v>-6256</v>
      </c>
      <c r="I216" s="120"/>
      <c r="J216" s="120">
        <f>-J24</f>
        <v>-355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-674</v>
      </c>
      <c r="C218" s="120"/>
      <c r="D218" s="120">
        <v>-1237</v>
      </c>
      <c r="E218" s="120"/>
      <c r="F218" s="120">
        <v>189</v>
      </c>
      <c r="G218" s="120"/>
      <c r="H218" s="120">
        <v>374</v>
      </c>
      <c r="I218" s="120"/>
      <c r="J218" s="120">
        <v>0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-100440</v>
      </c>
      <c r="C221" s="173"/>
      <c r="D221" s="173">
        <f>W211-D214-D216-D218</f>
        <v>-36619</v>
      </c>
      <c r="E221" s="173"/>
      <c r="F221" s="173">
        <f>U211-F214-F216-F218</f>
        <v>-54057</v>
      </c>
      <c r="G221" s="173"/>
      <c r="H221" s="173">
        <f>S211-H214-H216-H218</f>
        <v>-8991</v>
      </c>
      <c r="I221" s="173"/>
      <c r="J221" s="173">
        <f>Q211-J214-J216-J218</f>
        <v>-773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 t="s">
        <v>227</v>
      </c>
      <c r="C224" s="180" t="str">
        <f>IF(B224="(P)","Provisional estimate",IF(B224="(A)","Advanced estimate",""))</f>
        <v>Advanced estimate</v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9524</v>
      </c>
      <c r="R18" s="71"/>
      <c r="S18" s="69">
        <f>SUM(S19:S21)</f>
        <v>22851</v>
      </c>
      <c r="T18" s="71"/>
      <c r="U18" s="69">
        <f>SUM(U19:U21)</f>
        <v>44372</v>
      </c>
      <c r="V18" s="71"/>
      <c r="W18" s="69">
        <f>SUM(W19:W21)</f>
        <v>24720</v>
      </c>
      <c r="X18" s="71"/>
      <c r="Y18" s="69">
        <f>SUM(Q18:W18)</f>
        <v>101467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313</v>
      </c>
      <c r="R19" s="75"/>
      <c r="S19" s="75">
        <v>2789</v>
      </c>
      <c r="T19" s="75"/>
      <c r="U19" s="75">
        <v>1559</v>
      </c>
      <c r="V19" s="75"/>
      <c r="W19" s="75">
        <v>1826</v>
      </c>
      <c r="X19" s="75"/>
      <c r="Y19" s="75">
        <f>SUM(Q19:W19)</f>
        <v>6487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150</v>
      </c>
      <c r="T20" s="75"/>
      <c r="U20" s="75">
        <v>0</v>
      </c>
      <c r="V20" s="75"/>
      <c r="W20" s="75">
        <v>0</v>
      </c>
      <c r="X20" s="75"/>
      <c r="Y20" s="75">
        <f>SUM(Q20:W20)</f>
        <v>150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9211</v>
      </c>
      <c r="R21" s="75"/>
      <c r="S21" s="75">
        <v>19912</v>
      </c>
      <c r="T21" s="75"/>
      <c r="U21" s="75">
        <v>42813</v>
      </c>
      <c r="V21" s="75"/>
      <c r="W21" s="75">
        <v>22894</v>
      </c>
      <c r="X21" s="75"/>
      <c r="Y21" s="75">
        <f>SUM(Q21:W21)</f>
        <v>94830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27138</v>
      </c>
      <c r="C22" s="70"/>
      <c r="D22" s="69">
        <v>5983</v>
      </c>
      <c r="E22" s="70"/>
      <c r="F22" s="69">
        <v>9213</v>
      </c>
      <c r="G22" s="70"/>
      <c r="H22" s="69">
        <v>9203</v>
      </c>
      <c r="I22" s="70"/>
      <c r="J22" s="69">
        <v>2739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74329</v>
      </c>
      <c r="C23" s="77"/>
      <c r="D23" s="76">
        <f>W18-D22</f>
        <v>18737</v>
      </c>
      <c r="E23" s="77"/>
      <c r="F23" s="76">
        <f>U18-F22</f>
        <v>35159</v>
      </c>
      <c r="G23" s="77"/>
      <c r="H23" s="76">
        <f>S18-H22</f>
        <v>13648</v>
      </c>
      <c r="I23" s="77"/>
      <c r="J23" s="76">
        <f>Q18-J22</f>
        <v>6785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9506</v>
      </c>
      <c r="C24" s="70"/>
      <c r="D24" s="69">
        <v>3686</v>
      </c>
      <c r="E24" s="70"/>
      <c r="F24" s="69">
        <v>2964</v>
      </c>
      <c r="G24" s="70"/>
      <c r="H24" s="69">
        <v>2486</v>
      </c>
      <c r="I24" s="70"/>
      <c r="J24" s="69">
        <v>370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64823</v>
      </c>
      <c r="C25" s="82"/>
      <c r="D25" s="81">
        <f>D23-D24</f>
        <v>15051</v>
      </c>
      <c r="E25" s="82"/>
      <c r="F25" s="81">
        <f>F23-F24</f>
        <v>32195</v>
      </c>
      <c r="G25" s="82"/>
      <c r="H25" s="81">
        <f>H23-H24</f>
        <v>11162</v>
      </c>
      <c r="I25" s="82"/>
      <c r="J25" s="81">
        <f>J23-J24</f>
        <v>6415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6785</v>
      </c>
      <c r="R36" s="71"/>
      <c r="S36" s="71">
        <f>H23</f>
        <v>13648</v>
      </c>
      <c r="T36" s="71"/>
      <c r="U36" s="71">
        <f>F23</f>
        <v>35159</v>
      </c>
      <c r="V36" s="71"/>
      <c r="W36" s="71">
        <f>D23</f>
        <v>18737</v>
      </c>
      <c r="X36" s="71"/>
      <c r="Y36" s="71">
        <f>SUM(Q36:W36)</f>
        <v>74329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6415</v>
      </c>
      <c r="R37" s="90"/>
      <c r="S37" s="89">
        <f>H25</f>
        <v>11162</v>
      </c>
      <c r="T37" s="90"/>
      <c r="U37" s="89">
        <f>F25</f>
        <v>32195</v>
      </c>
      <c r="V37" s="90"/>
      <c r="W37" s="89">
        <f>D25</f>
        <v>15051</v>
      </c>
      <c r="X37" s="90"/>
      <c r="Y37" s="89">
        <f>SUM(Q37:W37)</f>
        <v>64823</v>
      </c>
      <c r="Z37" s="94"/>
    </row>
    <row r="38" spans="2:26" s="16" customFormat="1" ht="12" customHeight="1">
      <c r="B38" s="95">
        <f>SUM(D38:J38)</f>
        <v>64728</v>
      </c>
      <c r="C38" s="71"/>
      <c r="D38" s="95">
        <f>D39+D40</f>
        <v>15024</v>
      </c>
      <c r="E38" s="70"/>
      <c r="F38" s="95">
        <f>F39+F40</f>
        <v>32143</v>
      </c>
      <c r="G38" s="70"/>
      <c r="H38" s="95">
        <f>H39+H40</f>
        <v>11161</v>
      </c>
      <c r="I38" s="70"/>
      <c r="J38" s="95">
        <f>J39+J40</f>
        <v>6400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49823</v>
      </c>
      <c r="C39" s="98"/>
      <c r="D39" s="97">
        <v>11191</v>
      </c>
      <c r="E39" s="99"/>
      <c r="F39" s="97">
        <v>25156</v>
      </c>
      <c r="G39" s="99"/>
      <c r="H39" s="97">
        <v>8434</v>
      </c>
      <c r="I39" s="99"/>
      <c r="J39" s="97">
        <v>5042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14905</v>
      </c>
      <c r="C40" s="71"/>
      <c r="D40" s="69">
        <f>D42+D43</f>
        <v>3833</v>
      </c>
      <c r="E40" s="70"/>
      <c r="F40" s="69">
        <f>F42+F43</f>
        <v>6987</v>
      </c>
      <c r="G40" s="70"/>
      <c r="H40" s="69">
        <f>H42+H43</f>
        <v>2727</v>
      </c>
      <c r="I40" s="70"/>
      <c r="J40" s="69">
        <f>J42+J43</f>
        <v>1358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9604</v>
      </c>
      <c r="C42" s="104"/>
      <c r="D42" s="104">
        <v>1385</v>
      </c>
      <c r="E42" s="104"/>
      <c r="F42" s="104">
        <v>4411</v>
      </c>
      <c r="G42" s="104"/>
      <c r="H42" s="104">
        <v>2524</v>
      </c>
      <c r="I42" s="104"/>
      <c r="J42" s="104">
        <v>1284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5301</v>
      </c>
      <c r="C43" s="75"/>
      <c r="D43" s="108">
        <v>2448</v>
      </c>
      <c r="E43" s="73"/>
      <c r="F43" s="108">
        <v>2576</v>
      </c>
      <c r="G43" s="73"/>
      <c r="H43" s="108">
        <v>203</v>
      </c>
      <c r="I43" s="73"/>
      <c r="J43" s="108">
        <v>74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95</v>
      </c>
      <c r="C44" s="71"/>
      <c r="D44" s="95">
        <v>27</v>
      </c>
      <c r="E44" s="70"/>
      <c r="F44" s="95">
        <v>52</v>
      </c>
      <c r="G44" s="70"/>
      <c r="H44" s="95">
        <v>1</v>
      </c>
      <c r="I44" s="70"/>
      <c r="J44" s="95">
        <v>15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9506</v>
      </c>
      <c r="C47" s="114"/>
      <c r="D47" s="114">
        <f>W36-D38-D44</f>
        <v>3686</v>
      </c>
      <c r="E47" s="114"/>
      <c r="F47" s="114">
        <f>U36-F38-F44</f>
        <v>2964</v>
      </c>
      <c r="G47" s="114"/>
      <c r="H47" s="114">
        <f>S36-H38-H44</f>
        <v>2486</v>
      </c>
      <c r="I47" s="114"/>
      <c r="J47" s="114">
        <f>Q36-J38-J44</f>
        <v>370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370</v>
      </c>
      <c r="R59" s="120"/>
      <c r="S59" s="120">
        <f>H47</f>
        <v>2486</v>
      </c>
      <c r="T59" s="120"/>
      <c r="U59" s="120">
        <f>F47</f>
        <v>2964</v>
      </c>
      <c r="V59" s="120"/>
      <c r="W59" s="120">
        <f>D47</f>
        <v>3686</v>
      </c>
      <c r="X59" s="120"/>
      <c r="Y59" s="120">
        <f>SUM(Q59:W59)</f>
        <v>9506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13309</v>
      </c>
      <c r="T61" s="120"/>
      <c r="U61" s="120">
        <f>U63+U71</f>
        <v>9046</v>
      </c>
      <c r="V61" s="120"/>
      <c r="W61" s="120">
        <f>W63+W71</f>
        <v>49505</v>
      </c>
      <c r="X61" s="120"/>
      <c r="Y61" s="120">
        <f>SUM(Q61:W61)</f>
        <v>71860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29"/>
      <c r="Q63" s="120">
        <f>Q64+Q66+Q68</f>
        <v>0</v>
      </c>
      <c r="R63" s="120"/>
      <c r="S63" s="120">
        <f>S64+S66+S68</f>
        <v>6084</v>
      </c>
      <c r="T63" s="120"/>
      <c r="U63" s="120">
        <f>U64+U66+U68</f>
        <v>8860</v>
      </c>
      <c r="V63" s="120"/>
      <c r="W63" s="120">
        <f>W64+W66+W68</f>
        <v>49284</v>
      </c>
      <c r="X63" s="120"/>
      <c r="Y63" s="120">
        <f>SUM(Q63:W63)</f>
        <v>64228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3121</v>
      </c>
      <c r="T64" s="104"/>
      <c r="U64" s="104">
        <v>1108</v>
      </c>
      <c r="V64" s="104"/>
      <c r="W64" s="104">
        <v>32085</v>
      </c>
      <c r="X64" s="104"/>
      <c r="Y64" s="104">
        <f>SUM(Q64:W64)</f>
        <v>36314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73</v>
      </c>
      <c r="T66" s="104"/>
      <c r="U66" s="104">
        <v>3</v>
      </c>
      <c r="V66" s="104"/>
      <c r="W66" s="104">
        <v>27</v>
      </c>
      <c r="X66" s="104"/>
      <c r="Y66" s="104">
        <f>SUM(Q66:W66)</f>
        <v>103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2890</v>
      </c>
      <c r="T68" s="104"/>
      <c r="U68" s="104">
        <v>7749</v>
      </c>
      <c r="V68" s="104"/>
      <c r="W68" s="104">
        <v>17172</v>
      </c>
      <c r="X68" s="104"/>
      <c r="Y68" s="104">
        <f>SUM(Q68:W68)</f>
        <v>27811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7225</v>
      </c>
      <c r="T71" s="71"/>
      <c r="U71" s="135">
        <v>186</v>
      </c>
      <c r="V71" s="71"/>
      <c r="W71" s="135">
        <v>221</v>
      </c>
      <c r="X71" s="71"/>
      <c r="Y71" s="135">
        <f aca="true" t="shared" si="0" ref="Y71:Y77">SUM(Q71:W71)</f>
        <v>7632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-2459</v>
      </c>
      <c r="R72" s="120"/>
      <c r="S72" s="120">
        <f>S73+S74</f>
        <v>-893</v>
      </c>
      <c r="T72" s="120"/>
      <c r="U72" s="120">
        <f>U73+U74</f>
        <v>-1584</v>
      </c>
      <c r="V72" s="120"/>
      <c r="W72" s="120">
        <f>W73+W74</f>
        <v>-2189</v>
      </c>
      <c r="X72" s="120"/>
      <c r="Y72" s="120">
        <f t="shared" si="0"/>
        <v>-7125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-816</v>
      </c>
      <c r="T73" s="104"/>
      <c r="U73" s="104">
        <v>-712</v>
      </c>
      <c r="V73" s="104"/>
      <c r="W73" s="104">
        <v>-1622</v>
      </c>
      <c r="X73" s="104"/>
      <c r="Y73" s="104">
        <f t="shared" si="0"/>
        <v>-3150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-2459</v>
      </c>
      <c r="R74" s="75"/>
      <c r="S74" s="108">
        <v>-77</v>
      </c>
      <c r="T74" s="75"/>
      <c r="U74" s="108">
        <v>-872</v>
      </c>
      <c r="V74" s="75"/>
      <c r="W74" s="108">
        <v>-567</v>
      </c>
      <c r="X74" s="75"/>
      <c r="Y74" s="108">
        <f t="shared" si="0"/>
        <v>-3975</v>
      </c>
      <c r="Z74" s="110"/>
    </row>
    <row r="75" spans="2:26" s="16" customFormat="1" ht="12" customHeight="1">
      <c r="B75" s="120">
        <f>B76+B77+B78+B80+B82</f>
        <v>20424</v>
      </c>
      <c r="C75" s="120"/>
      <c r="D75" s="120">
        <f>D76+D77+D78+D80+D82</f>
        <v>17059</v>
      </c>
      <c r="E75" s="120"/>
      <c r="F75" s="120">
        <f>F76+F77+F78+F80+F82</f>
        <v>2292</v>
      </c>
      <c r="G75" s="120"/>
      <c r="H75" s="120">
        <f>H76+H77+H78+H80+H82</f>
        <v>1075</v>
      </c>
      <c r="I75" s="120"/>
      <c r="J75" s="120">
        <f>J76+J77+J78+J80+J82</f>
        <v>36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516</v>
      </c>
      <c r="R75" s="120"/>
      <c r="S75" s="120">
        <f>S76+S77+S78+S80+S82</f>
        <v>593</v>
      </c>
      <c r="T75" s="120"/>
      <c r="U75" s="120">
        <f>U76+U77+U78+U80+U82</f>
        <v>413</v>
      </c>
      <c r="V75" s="120"/>
      <c r="W75" s="120">
        <f>W76+W77+W78+W80+W82</f>
        <v>5471</v>
      </c>
      <c r="X75" s="120"/>
      <c r="Y75" s="120">
        <f>Y76+Y77+Y78+Y80+Y82</f>
        <v>6955</v>
      </c>
      <c r="Z75" s="85"/>
    </row>
    <row r="76" spans="2:26" s="20" customFormat="1" ht="12" customHeight="1">
      <c r="B76" s="75">
        <v>20417</v>
      </c>
      <c r="C76" s="104"/>
      <c r="D76" s="104">
        <v>17058</v>
      </c>
      <c r="E76" s="104"/>
      <c r="F76" s="104">
        <v>2291</v>
      </c>
      <c r="G76" s="104"/>
      <c r="H76" s="104">
        <v>1070</v>
      </c>
      <c r="I76" s="104"/>
      <c r="J76" s="104">
        <v>36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516</v>
      </c>
      <c r="R76" s="104"/>
      <c r="S76" s="104">
        <v>416</v>
      </c>
      <c r="T76" s="104"/>
      <c r="U76" s="104">
        <v>384</v>
      </c>
      <c r="V76" s="104"/>
      <c r="W76" s="104">
        <v>679</v>
      </c>
      <c r="X76" s="104"/>
      <c r="Y76" s="75">
        <v>1957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148</v>
      </c>
      <c r="T77" s="104"/>
      <c r="U77" s="104">
        <v>23</v>
      </c>
      <c r="V77" s="104"/>
      <c r="W77" s="104">
        <v>4792</v>
      </c>
      <c r="X77" s="104"/>
      <c r="Y77" s="104">
        <f t="shared" si="0"/>
        <v>4963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7</v>
      </c>
      <c r="C82" s="104"/>
      <c r="D82" s="104">
        <v>1</v>
      </c>
      <c r="E82" s="104"/>
      <c r="F82" s="104">
        <v>1</v>
      </c>
      <c r="G82" s="104"/>
      <c r="H82" s="104">
        <v>5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29</v>
      </c>
      <c r="T82" s="104"/>
      <c r="U82" s="104">
        <v>6</v>
      </c>
      <c r="V82" s="104"/>
      <c r="W82" s="104">
        <v>0</v>
      </c>
      <c r="X82" s="104"/>
      <c r="Y82" s="104">
        <f>SUM(Q82:W82)</f>
        <v>35</v>
      </c>
      <c r="Z82" s="110"/>
    </row>
    <row r="83" spans="2:26" s="28" customFormat="1" ht="12" customHeight="1">
      <c r="B83" s="80">
        <f>SUM(D83:J83)</f>
        <v>60772</v>
      </c>
      <c r="C83" s="115"/>
      <c r="D83" s="115">
        <f>W59+W61+W72+W75-D75</f>
        <v>39414</v>
      </c>
      <c r="E83" s="115"/>
      <c r="F83" s="115">
        <f>U59+U61+U72+U75-F75</f>
        <v>8547</v>
      </c>
      <c r="G83" s="115"/>
      <c r="H83" s="115">
        <f>S59+S61+S72+S75-H75</f>
        <v>14420</v>
      </c>
      <c r="I83" s="115"/>
      <c r="J83" s="115">
        <f>Q59+Q61+Q72+Q75-J75</f>
        <v>-1609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51266</v>
      </c>
      <c r="C84" s="82"/>
      <c r="D84" s="81">
        <f>W60+W61+W72+W75-D75</f>
        <v>35728</v>
      </c>
      <c r="E84" s="82"/>
      <c r="F84" s="81">
        <f>U60+U61+U72+U75-F75</f>
        <v>5583</v>
      </c>
      <c r="G84" s="82"/>
      <c r="H84" s="81">
        <f>S60+S61+S72+S75-H75</f>
        <v>11934</v>
      </c>
      <c r="I84" s="82"/>
      <c r="J84" s="81">
        <f>Q60+Q61+Q72+Q75-J75</f>
        <v>-1979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-1609</v>
      </c>
      <c r="R95" s="120"/>
      <c r="S95" s="120">
        <f>H83</f>
        <v>14420</v>
      </c>
      <c r="T95" s="120"/>
      <c r="U95" s="120">
        <f>F83</f>
        <v>8547</v>
      </c>
      <c r="V95" s="120"/>
      <c r="W95" s="120">
        <f>D83</f>
        <v>39414</v>
      </c>
      <c r="X95" s="120"/>
      <c r="Y95" s="120">
        <f>SUM(Q95:W95)</f>
        <v>60772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-1979</v>
      </c>
      <c r="R96" s="90"/>
      <c r="S96" s="89">
        <f>H84</f>
        <v>11934</v>
      </c>
      <c r="T96" s="90"/>
      <c r="U96" s="89">
        <f>F84</f>
        <v>5583</v>
      </c>
      <c r="V96" s="90"/>
      <c r="W96" s="89">
        <f>D84</f>
        <v>35728</v>
      </c>
      <c r="X96" s="90"/>
      <c r="Y96" s="89">
        <f>SUM(Q96:W96)</f>
        <v>51266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5001</v>
      </c>
      <c r="T97" s="120"/>
      <c r="U97" s="120">
        <f>U99+U100</f>
        <v>6365</v>
      </c>
      <c r="V97" s="120"/>
      <c r="W97" s="120">
        <f>W99+W100</f>
        <v>53201</v>
      </c>
      <c r="X97" s="120"/>
      <c r="Y97" s="120">
        <f>SUM(Q97:W97)</f>
        <v>64567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3530</v>
      </c>
      <c r="T99" s="104"/>
      <c r="U99" s="104">
        <v>5591</v>
      </c>
      <c r="V99" s="104"/>
      <c r="W99" s="104">
        <v>52696</v>
      </c>
      <c r="X99" s="104"/>
      <c r="Y99" s="104">
        <f>SUM(Q99:W99)</f>
        <v>61817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1471</v>
      </c>
      <c r="T100" s="75"/>
      <c r="U100" s="108">
        <v>774</v>
      </c>
      <c r="V100" s="75"/>
      <c r="W100" s="108">
        <v>505</v>
      </c>
      <c r="X100" s="75"/>
      <c r="Y100" s="108">
        <f>SUM(Q100:W100)</f>
        <v>2750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73779</v>
      </c>
      <c r="R101" s="120"/>
      <c r="S101" s="120">
        <f>S102+S103</f>
        <v>203</v>
      </c>
      <c r="T101" s="120"/>
      <c r="U101" s="120">
        <f>U102+U103</f>
        <v>162</v>
      </c>
      <c r="V101" s="120"/>
      <c r="W101" s="120">
        <f>W102+W103</f>
        <v>7002</v>
      </c>
      <c r="X101" s="120"/>
      <c r="Y101" s="120">
        <f>SUM(Q101:W101)</f>
        <v>81146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73705</v>
      </c>
      <c r="R102" s="104"/>
      <c r="S102" s="104">
        <v>0</v>
      </c>
      <c r="T102" s="104"/>
      <c r="U102" s="104">
        <v>0</v>
      </c>
      <c r="V102" s="104"/>
      <c r="W102" s="104">
        <v>2140</v>
      </c>
      <c r="X102" s="104"/>
      <c r="Y102" s="104">
        <f>SUM(Q102:W102)</f>
        <v>75845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74</v>
      </c>
      <c r="R103" s="75"/>
      <c r="S103" s="108">
        <v>203</v>
      </c>
      <c r="T103" s="75"/>
      <c r="U103" s="108">
        <v>162</v>
      </c>
      <c r="V103" s="75"/>
      <c r="W103" s="108">
        <v>4862</v>
      </c>
      <c r="X103" s="75"/>
      <c r="Y103" s="108">
        <f>SUM(Q103:W103)</f>
        <v>5301</v>
      </c>
      <c r="Z103" s="110"/>
    </row>
    <row r="104" spans="2:26" s="16" customFormat="1" ht="12" customHeight="1">
      <c r="B104" s="120">
        <f>SUM(D104:J104)</f>
        <v>75510</v>
      </c>
      <c r="C104" s="120"/>
      <c r="D104" s="120">
        <f>D106+D108+D110</f>
        <v>7547</v>
      </c>
      <c r="E104" s="120"/>
      <c r="F104" s="120">
        <f>F106+F108+F110</f>
        <v>1026</v>
      </c>
      <c r="G104" s="120"/>
      <c r="H104" s="120">
        <f>H106+H108+H110</f>
        <v>335</v>
      </c>
      <c r="I104" s="120"/>
      <c r="J104" s="120">
        <f>J106+J108+J110</f>
        <v>66602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65002</v>
      </c>
      <c r="C106" s="104"/>
      <c r="D106" s="104">
        <v>997</v>
      </c>
      <c r="E106" s="104"/>
      <c r="F106" s="104">
        <v>0</v>
      </c>
      <c r="G106" s="104"/>
      <c r="H106" s="104">
        <v>0</v>
      </c>
      <c r="I106" s="104"/>
      <c r="J106" s="104">
        <v>64005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5982</v>
      </c>
      <c r="C108" s="104"/>
      <c r="D108" s="104">
        <v>5543</v>
      </c>
      <c r="E108" s="104"/>
      <c r="F108" s="104">
        <v>162</v>
      </c>
      <c r="G108" s="104"/>
      <c r="H108" s="104">
        <v>203</v>
      </c>
      <c r="I108" s="104"/>
      <c r="J108" s="104">
        <v>74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4526</v>
      </c>
      <c r="C110" s="147"/>
      <c r="D110" s="146">
        <v>1007</v>
      </c>
      <c r="E110" s="148"/>
      <c r="F110" s="146">
        <v>864</v>
      </c>
      <c r="G110" s="148"/>
      <c r="H110" s="146">
        <v>132</v>
      </c>
      <c r="I110" s="148"/>
      <c r="J110" s="146">
        <v>2523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7960</v>
      </c>
      <c r="C112" s="120"/>
      <c r="D112" s="120">
        <f>D113+D114+D115+D117+D118</f>
        <v>67203</v>
      </c>
      <c r="E112" s="120"/>
      <c r="F112" s="120">
        <f>F113+F114+F115+F117+F118</f>
        <v>3972</v>
      </c>
      <c r="G112" s="120"/>
      <c r="H112" s="120">
        <f>H113+H114+H115+H117+H118</f>
        <v>7623</v>
      </c>
      <c r="I112" s="120"/>
      <c r="J112" s="120">
        <f>J113+J114+J115+J117+J118</f>
        <v>19422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30364</v>
      </c>
      <c r="R112" s="120"/>
      <c r="S112" s="120">
        <f>S113+S114+S115+S117+S118</f>
        <v>12145</v>
      </c>
      <c r="T112" s="120"/>
      <c r="U112" s="120">
        <f>U113+U114+U115+U117+U118</f>
        <v>46976</v>
      </c>
      <c r="V112" s="120"/>
      <c r="W112" s="120">
        <f>W113+W114+W115+W117+W118</f>
        <v>4964</v>
      </c>
      <c r="X112" s="120"/>
      <c r="Y112" s="120">
        <f>Y113+Y114+Y115+Y117+Y118</f>
        <v>4189</v>
      </c>
      <c r="Z112" s="85"/>
    </row>
    <row r="113" spans="2:26" s="20" customFormat="1" ht="12" customHeight="1">
      <c r="B113" s="104">
        <f>SUM(D113:J113)</f>
        <v>105</v>
      </c>
      <c r="C113" s="104"/>
      <c r="D113" s="104">
        <v>15</v>
      </c>
      <c r="E113" s="104"/>
      <c r="F113" s="104">
        <v>32</v>
      </c>
      <c r="G113" s="104"/>
      <c r="H113" s="104">
        <v>54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2</v>
      </c>
      <c r="R114" s="104"/>
      <c r="S114" s="104">
        <v>51</v>
      </c>
      <c r="T114" s="104"/>
      <c r="U114" s="104">
        <v>25</v>
      </c>
      <c r="V114" s="104"/>
      <c r="W114" s="104">
        <v>11</v>
      </c>
      <c r="X114" s="104"/>
      <c r="Y114" s="104">
        <f>SUM(Q114:W114)</f>
        <v>89</v>
      </c>
      <c r="Z114" s="110"/>
    </row>
    <row r="115" spans="2:26" s="20" customFormat="1" ht="12" customHeight="1">
      <c r="B115" s="75"/>
      <c r="C115" s="104"/>
      <c r="D115" s="104">
        <v>61794</v>
      </c>
      <c r="E115" s="104"/>
      <c r="F115" s="104">
        <v>2807</v>
      </c>
      <c r="G115" s="104"/>
      <c r="H115" s="104">
        <v>6317</v>
      </c>
      <c r="I115" s="104"/>
      <c r="J115" s="104">
        <v>19342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29697</v>
      </c>
      <c r="R115" s="104"/>
      <c r="S115" s="104">
        <v>11149</v>
      </c>
      <c r="T115" s="104"/>
      <c r="U115" s="104">
        <v>45768</v>
      </c>
      <c r="V115" s="104"/>
      <c r="W115" s="104">
        <v>3646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558</v>
      </c>
      <c r="C117" s="104"/>
      <c r="D117" s="104">
        <v>509</v>
      </c>
      <c r="E117" s="104"/>
      <c r="F117" s="104">
        <v>26</v>
      </c>
      <c r="G117" s="104"/>
      <c r="H117" s="104">
        <v>23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255</v>
      </c>
      <c r="R117" s="104"/>
      <c r="S117" s="104">
        <v>31</v>
      </c>
      <c r="T117" s="104"/>
      <c r="U117" s="104">
        <v>554</v>
      </c>
      <c r="V117" s="104"/>
      <c r="W117" s="104">
        <v>157</v>
      </c>
      <c r="X117" s="104"/>
      <c r="Y117" s="104">
        <f>SUM(Q117:W117)</f>
        <v>997</v>
      </c>
      <c r="Z117" s="110"/>
    </row>
    <row r="118" spans="2:26" s="20" customFormat="1" ht="12" customHeight="1">
      <c r="B118" s="104">
        <f>SUM(D118:J118)</f>
        <v>7297</v>
      </c>
      <c r="C118" s="104"/>
      <c r="D118" s="104">
        <v>4885</v>
      </c>
      <c r="E118" s="104"/>
      <c r="F118" s="104">
        <v>1107</v>
      </c>
      <c r="G118" s="104"/>
      <c r="H118" s="104">
        <v>1229</v>
      </c>
      <c r="I118" s="104"/>
      <c r="J118" s="104">
        <v>76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410</v>
      </c>
      <c r="R118" s="104"/>
      <c r="S118" s="104">
        <v>914</v>
      </c>
      <c r="T118" s="104"/>
      <c r="U118" s="104">
        <v>629</v>
      </c>
      <c r="V118" s="104"/>
      <c r="W118" s="104">
        <v>1150</v>
      </c>
      <c r="X118" s="104"/>
      <c r="Y118" s="104">
        <f>SUM(Q118:W118)</f>
        <v>3103</v>
      </c>
      <c r="Z118" s="110"/>
    </row>
    <row r="119" spans="2:26" s="28" customFormat="1" ht="12" customHeight="1">
      <c r="B119" s="115">
        <f>SUM(D119:J119)</f>
        <v>127204</v>
      </c>
      <c r="C119" s="115"/>
      <c r="D119" s="115">
        <f>W95+W97+W101+W104+W112-D104-D112</f>
        <v>29831</v>
      </c>
      <c r="E119" s="115"/>
      <c r="F119" s="115">
        <f>U95+U97+U101+U104+U112-F104-F112</f>
        <v>57052</v>
      </c>
      <c r="G119" s="115"/>
      <c r="H119" s="115">
        <f>S95+S97+S101+S104+S112-H104-H112</f>
        <v>23811</v>
      </c>
      <c r="I119" s="115"/>
      <c r="J119" s="115">
        <f>Q95+Q97+Q101+Q104+Q112-J104-J112</f>
        <v>16510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117698</v>
      </c>
      <c r="C120" s="82"/>
      <c r="D120" s="81">
        <f>W96+W97+W101+W104+W112-D104-D112</f>
        <v>26145</v>
      </c>
      <c r="E120" s="82"/>
      <c r="F120" s="81">
        <f>U96+U97+U101+U104+U112-F104-F112</f>
        <v>54088</v>
      </c>
      <c r="G120" s="82"/>
      <c r="H120" s="81">
        <f>S96+S97+S101+S104+S112-H104-H112</f>
        <v>21325</v>
      </c>
      <c r="I120" s="82"/>
      <c r="J120" s="81">
        <f>Q96+Q97+Q101+Q104+Q112-J104-J112</f>
        <v>16140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16510</v>
      </c>
      <c r="R131" s="120"/>
      <c r="S131" s="120">
        <f>H119</f>
        <v>23811</v>
      </c>
      <c r="T131" s="120"/>
      <c r="U131" s="120">
        <f>F119</f>
        <v>57052</v>
      </c>
      <c r="V131" s="120"/>
      <c r="W131" s="120">
        <f>D119</f>
        <v>29831</v>
      </c>
      <c r="X131" s="120"/>
      <c r="Y131" s="120">
        <f>SUM(Q131:W131)</f>
        <v>127204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16140</v>
      </c>
      <c r="R132" s="90"/>
      <c r="S132" s="89">
        <f>H120</f>
        <v>21325</v>
      </c>
      <c r="T132" s="90"/>
      <c r="U132" s="89">
        <f>F120</f>
        <v>54088</v>
      </c>
      <c r="V132" s="90"/>
      <c r="W132" s="89">
        <f>D120</f>
        <v>26145</v>
      </c>
      <c r="X132" s="90"/>
      <c r="Y132" s="89">
        <f>SUM(Q132:W132)</f>
        <v>117698</v>
      </c>
      <c r="Z132" s="94"/>
    </row>
    <row r="133" spans="2:26" s="9" customFormat="1" ht="12" customHeight="1">
      <c r="B133" s="120">
        <f>SUM(D133:J133)</f>
        <v>62130</v>
      </c>
      <c r="C133" s="120"/>
      <c r="D133" s="120">
        <f>D134+D141</f>
        <v>2435</v>
      </c>
      <c r="E133" s="120"/>
      <c r="F133" s="120">
        <f>F134+F141</f>
        <v>42643</v>
      </c>
      <c r="G133" s="120"/>
      <c r="H133" s="120">
        <f>H134+H141</f>
        <v>5659</v>
      </c>
      <c r="I133" s="120"/>
      <c r="J133" s="120">
        <f>J134+J141</f>
        <v>11393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38211</v>
      </c>
      <c r="C134" s="120"/>
      <c r="D134" s="120">
        <f>D135+D137+D139</f>
        <v>1294</v>
      </c>
      <c r="E134" s="120"/>
      <c r="F134" s="120">
        <f>F135+F137+F139</f>
        <v>23442</v>
      </c>
      <c r="G134" s="120"/>
      <c r="H134" s="120">
        <f>H135+H137+H139</f>
        <v>2106</v>
      </c>
      <c r="I134" s="120"/>
      <c r="J134" s="120">
        <f>J135+J137+J139</f>
        <v>11369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87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87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10303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10303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27821</v>
      </c>
      <c r="C139" s="104"/>
      <c r="D139" s="104">
        <v>1294</v>
      </c>
      <c r="E139" s="104"/>
      <c r="F139" s="104">
        <v>23442</v>
      </c>
      <c r="G139" s="104"/>
      <c r="H139" s="104">
        <v>2106</v>
      </c>
      <c r="I139" s="104"/>
      <c r="J139" s="104">
        <v>979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23919</v>
      </c>
      <c r="C141" s="120"/>
      <c r="D141" s="120">
        <v>1141</v>
      </c>
      <c r="E141" s="120"/>
      <c r="F141" s="120">
        <v>19201</v>
      </c>
      <c r="G141" s="120"/>
      <c r="H141" s="120">
        <v>3553</v>
      </c>
      <c r="I141" s="120"/>
      <c r="J141" s="120">
        <v>24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65074</v>
      </c>
      <c r="C143" s="115"/>
      <c r="D143" s="115">
        <f>W131-D133</f>
        <v>27396</v>
      </c>
      <c r="E143" s="115"/>
      <c r="F143" s="115">
        <f>U131-F133</f>
        <v>14409</v>
      </c>
      <c r="G143" s="115"/>
      <c r="H143" s="115">
        <f>S131-H133</f>
        <v>18152</v>
      </c>
      <c r="I143" s="115"/>
      <c r="J143" s="115">
        <f>Q131-J133</f>
        <v>5117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55568</v>
      </c>
      <c r="C144" s="82"/>
      <c r="D144" s="81">
        <f>W132-D133</f>
        <v>23710</v>
      </c>
      <c r="E144" s="82"/>
      <c r="F144" s="81">
        <f>U132-F133</f>
        <v>11445</v>
      </c>
      <c r="G144" s="82"/>
      <c r="H144" s="81">
        <f>S132-H133</f>
        <v>15666</v>
      </c>
      <c r="I144" s="82"/>
      <c r="J144" s="81">
        <f>Q132-J133</f>
        <v>4747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16510</v>
      </c>
      <c r="R155" s="120"/>
      <c r="S155" s="120">
        <f>H119</f>
        <v>23811</v>
      </c>
      <c r="T155" s="120"/>
      <c r="U155" s="120">
        <f>F119</f>
        <v>57052</v>
      </c>
      <c r="V155" s="120"/>
      <c r="W155" s="120">
        <f>D119</f>
        <v>29831</v>
      </c>
      <c r="X155" s="120"/>
      <c r="Y155" s="120">
        <f>SUM(Q155:W155)</f>
        <v>127204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16140</v>
      </c>
      <c r="R156" s="90"/>
      <c r="S156" s="89">
        <f>H120</f>
        <v>21325</v>
      </c>
      <c r="T156" s="90"/>
      <c r="U156" s="89">
        <f>F120</f>
        <v>54088</v>
      </c>
      <c r="V156" s="90"/>
      <c r="W156" s="89">
        <f>D120</f>
        <v>26145</v>
      </c>
      <c r="X156" s="90"/>
      <c r="Y156" s="89">
        <f>SUM(Q156:W156)</f>
        <v>117698</v>
      </c>
      <c r="Z156" s="94"/>
    </row>
    <row r="157" spans="2:26" s="7" customFormat="1" ht="12" customHeight="1">
      <c r="B157" s="120">
        <f>SUM(D157:J157)</f>
        <v>107951</v>
      </c>
      <c r="C157" s="120"/>
      <c r="D157" s="120">
        <f>D158+D159</f>
        <v>23608</v>
      </c>
      <c r="E157" s="120"/>
      <c r="F157" s="120">
        <f>F158+F159</f>
        <v>52127</v>
      </c>
      <c r="G157" s="120"/>
      <c r="H157" s="120">
        <f>H158+H159</f>
        <v>19751</v>
      </c>
      <c r="I157" s="120"/>
      <c r="J157" s="120">
        <f>J158+J159</f>
        <v>12465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62130</v>
      </c>
      <c r="C158" s="104"/>
      <c r="D158" s="104">
        <v>2435</v>
      </c>
      <c r="E158" s="104"/>
      <c r="F158" s="104">
        <v>42643</v>
      </c>
      <c r="G158" s="104"/>
      <c r="H158" s="104">
        <v>5659</v>
      </c>
      <c r="I158" s="104"/>
      <c r="J158" s="104">
        <v>11393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45821</v>
      </c>
      <c r="C159" s="104"/>
      <c r="D159" s="104">
        <v>21173</v>
      </c>
      <c r="E159" s="104"/>
      <c r="F159" s="104">
        <v>9484</v>
      </c>
      <c r="G159" s="104"/>
      <c r="H159" s="104">
        <v>14092</v>
      </c>
      <c r="I159" s="104"/>
      <c r="J159" s="104">
        <v>1072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19253</v>
      </c>
      <c r="C160" s="115"/>
      <c r="D160" s="115">
        <f>W155-D157</f>
        <v>6223</v>
      </c>
      <c r="E160" s="115"/>
      <c r="F160" s="115">
        <f>U155-F157</f>
        <v>4925</v>
      </c>
      <c r="G160" s="115"/>
      <c r="H160" s="115">
        <f>S155-H157</f>
        <v>4060</v>
      </c>
      <c r="I160" s="115"/>
      <c r="J160" s="115">
        <f>Q155-J157</f>
        <v>4045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9747</v>
      </c>
      <c r="C161" s="82"/>
      <c r="D161" s="81">
        <f>W156-D157</f>
        <v>2537</v>
      </c>
      <c r="E161" s="82"/>
      <c r="F161" s="81">
        <f>U156-F157</f>
        <v>1961</v>
      </c>
      <c r="G161" s="82"/>
      <c r="H161" s="81">
        <f>S156-H157</f>
        <v>1574</v>
      </c>
      <c r="I161" s="82"/>
      <c r="J161" s="81">
        <f>Q156-J157</f>
        <v>3675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5117</v>
      </c>
      <c r="R172" s="120"/>
      <c r="S172" s="120">
        <f>H143</f>
        <v>18152</v>
      </c>
      <c r="T172" s="120"/>
      <c r="U172" s="120">
        <f>F143</f>
        <v>14409</v>
      </c>
      <c r="V172" s="120"/>
      <c r="W172" s="120">
        <f>D143</f>
        <v>27396</v>
      </c>
      <c r="X172" s="120"/>
      <c r="Y172" s="120">
        <f>SUM(Q172:W172)</f>
        <v>65074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4747</v>
      </c>
      <c r="R173" s="90"/>
      <c r="S173" s="89">
        <f>H144</f>
        <v>15666</v>
      </c>
      <c r="T173" s="90"/>
      <c r="U173" s="89">
        <f>F144</f>
        <v>11445</v>
      </c>
      <c r="V173" s="90"/>
      <c r="W173" s="89">
        <f>D144</f>
        <v>23710</v>
      </c>
      <c r="X173" s="90"/>
      <c r="Y173" s="89">
        <f>SUM(Q173:W173)</f>
        <v>55568</v>
      </c>
      <c r="Z173" s="94"/>
    </row>
    <row r="174" spans="2:26" s="16" customFormat="1" ht="12" customHeight="1">
      <c r="B174" s="120">
        <f>SUM(D174:J174)</f>
        <v>45821</v>
      </c>
      <c r="C174" s="120"/>
      <c r="D174" s="120">
        <f>D175</f>
        <v>21173</v>
      </c>
      <c r="E174" s="120"/>
      <c r="F174" s="120">
        <f>F175</f>
        <v>9484</v>
      </c>
      <c r="G174" s="120"/>
      <c r="H174" s="120">
        <f>H175</f>
        <v>14092</v>
      </c>
      <c r="I174" s="120"/>
      <c r="J174" s="120">
        <f>J175</f>
        <v>1072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45821</v>
      </c>
      <c r="C175" s="104"/>
      <c r="D175" s="104">
        <v>21173</v>
      </c>
      <c r="E175" s="104"/>
      <c r="F175" s="104">
        <v>9484</v>
      </c>
      <c r="G175" s="104"/>
      <c r="H175" s="104">
        <v>14092</v>
      </c>
      <c r="I175" s="104"/>
      <c r="J175" s="104">
        <v>1072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19253</v>
      </c>
      <c r="C176" s="115"/>
      <c r="D176" s="115">
        <f>W172-D174</f>
        <v>6223</v>
      </c>
      <c r="E176" s="115"/>
      <c r="F176" s="115">
        <f>U172-F174</f>
        <v>4925</v>
      </c>
      <c r="G176" s="115"/>
      <c r="H176" s="115">
        <f>S172-H174</f>
        <v>4060</v>
      </c>
      <c r="I176" s="115"/>
      <c r="J176" s="115">
        <f>Q172-J174</f>
        <v>4045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9747</v>
      </c>
      <c r="C177" s="82"/>
      <c r="D177" s="81">
        <f>W173-D174</f>
        <v>2537</v>
      </c>
      <c r="E177" s="82"/>
      <c r="F177" s="81">
        <f>U173-F174</f>
        <v>1961</v>
      </c>
      <c r="G177" s="82"/>
      <c r="H177" s="81">
        <f>S173-H174</f>
        <v>1574</v>
      </c>
      <c r="I177" s="82"/>
      <c r="J177" s="81">
        <f>Q173-J174</f>
        <v>3675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3675</v>
      </c>
      <c r="R189" s="90"/>
      <c r="S189" s="89">
        <f>H177</f>
        <v>1574</v>
      </c>
      <c r="T189" s="90"/>
      <c r="U189" s="89">
        <f>F177</f>
        <v>1961</v>
      </c>
      <c r="V189" s="90"/>
      <c r="W189" s="89">
        <f>D177</f>
        <v>2537</v>
      </c>
      <c r="X189" s="90"/>
      <c r="Y189" s="89">
        <f>SUM(Q189:W189)</f>
        <v>9747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-372</v>
      </c>
      <c r="R190" s="120"/>
      <c r="S190" s="120">
        <f>S191+S192+S193</f>
        <v>3701</v>
      </c>
      <c r="T190" s="120"/>
      <c r="U190" s="120">
        <f>U191+U192+U193</f>
        <v>5209</v>
      </c>
      <c r="V190" s="120"/>
      <c r="W190" s="120">
        <f>W191+W192+W193</f>
        <v>-43</v>
      </c>
      <c r="X190" s="120"/>
      <c r="Y190" s="120">
        <f>Y191+Y192+Y193</f>
        <v>3853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1151</v>
      </c>
      <c r="T191" s="104"/>
      <c r="U191" s="104">
        <v>1327</v>
      </c>
      <c r="V191" s="104"/>
      <c r="W191" s="104">
        <v>11</v>
      </c>
      <c r="X191" s="104"/>
      <c r="Y191" s="104">
        <v>2489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91</v>
      </c>
      <c r="R192" s="104"/>
      <c r="S192" s="104">
        <v>455</v>
      </c>
      <c r="T192" s="104"/>
      <c r="U192" s="104">
        <v>1763</v>
      </c>
      <c r="V192" s="104"/>
      <c r="W192" s="104">
        <v>1452</v>
      </c>
      <c r="X192" s="104"/>
      <c r="Y192" s="104">
        <v>3761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-463</v>
      </c>
      <c r="R193" s="75"/>
      <c r="S193" s="108">
        <v>2095</v>
      </c>
      <c r="T193" s="75"/>
      <c r="U193" s="108">
        <v>2119</v>
      </c>
      <c r="V193" s="75"/>
      <c r="W193" s="108">
        <v>-1506</v>
      </c>
      <c r="X193" s="75"/>
      <c r="Y193" s="108">
        <v>-2397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-25</v>
      </c>
      <c r="R194" s="120"/>
      <c r="S194" s="120">
        <f>S195+S196+S197</f>
        <v>-775</v>
      </c>
      <c r="T194" s="120"/>
      <c r="U194" s="120">
        <f>U195+U196+U197</f>
        <v>-5455</v>
      </c>
      <c r="V194" s="120"/>
      <c r="W194" s="120">
        <f>W195+W196+W197</f>
        <v>-7395</v>
      </c>
      <c r="X194" s="120"/>
      <c r="Y194" s="120">
        <f>Y195+Y196+Y197</f>
        <v>-9008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-2</v>
      </c>
      <c r="R196" s="104"/>
      <c r="S196" s="104">
        <v>-576</v>
      </c>
      <c r="T196" s="104"/>
      <c r="U196" s="104">
        <v>-3383</v>
      </c>
      <c r="V196" s="104"/>
      <c r="W196" s="104">
        <v>-2874</v>
      </c>
      <c r="X196" s="104"/>
      <c r="Y196" s="104">
        <v>-6835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-23</v>
      </c>
      <c r="R197" s="104"/>
      <c r="S197" s="104">
        <v>-199</v>
      </c>
      <c r="T197" s="104"/>
      <c r="U197" s="104">
        <v>-2072</v>
      </c>
      <c r="V197" s="104"/>
      <c r="W197" s="104">
        <v>-4521</v>
      </c>
      <c r="X197" s="104"/>
      <c r="Y197" s="104">
        <v>-2173</v>
      </c>
      <c r="Z197" s="110"/>
    </row>
    <row r="198" spans="2:26" s="16" customFormat="1" ht="12" customHeight="1">
      <c r="B198" s="154">
        <f>SUM(D198:J198)</f>
        <v>4592</v>
      </c>
      <c r="C198" s="154"/>
      <c r="D198" s="154">
        <f>W189+W190+W194</f>
        <v>-4901</v>
      </c>
      <c r="E198" s="154"/>
      <c r="F198" s="154">
        <f>U189+U190+U194</f>
        <v>1715</v>
      </c>
      <c r="G198" s="154"/>
      <c r="H198" s="154">
        <f>S189+S190+S194</f>
        <v>4500</v>
      </c>
      <c r="I198" s="154"/>
      <c r="J198" s="154">
        <f>Q189+Q190+Q194</f>
        <v>3278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3278</v>
      </c>
      <c r="R211" s="157"/>
      <c r="S211" s="157">
        <f>H198</f>
        <v>4500</v>
      </c>
      <c r="T211" s="157"/>
      <c r="U211" s="157">
        <f>F198</f>
        <v>1715</v>
      </c>
      <c r="V211" s="157"/>
      <c r="W211" s="157">
        <f>D198</f>
        <v>-4901</v>
      </c>
      <c r="X211" s="157"/>
      <c r="Y211" s="157">
        <f>SUM(Q211:W211)</f>
        <v>4592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20163</v>
      </c>
      <c r="C214" s="166"/>
      <c r="D214" s="165">
        <f>D215+D217</f>
        <v>5558</v>
      </c>
      <c r="E214" s="167"/>
      <c r="F214" s="165">
        <f>F215+F217</f>
        <v>7728</v>
      </c>
      <c r="G214" s="167"/>
      <c r="H214" s="165">
        <f>H215+H217</f>
        <v>6281</v>
      </c>
      <c r="I214" s="167"/>
      <c r="J214" s="165">
        <f>J215+J217</f>
        <v>596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20163</v>
      </c>
      <c r="C215" s="104"/>
      <c r="D215" s="104">
        <v>5558</v>
      </c>
      <c r="E215" s="104"/>
      <c r="F215" s="104">
        <v>7728</v>
      </c>
      <c r="G215" s="104"/>
      <c r="H215" s="104">
        <v>6281</v>
      </c>
      <c r="I215" s="104"/>
      <c r="J215" s="104">
        <v>596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-9506</v>
      </c>
      <c r="C216" s="120"/>
      <c r="D216" s="120">
        <f>-D24</f>
        <v>-3686</v>
      </c>
      <c r="E216" s="120"/>
      <c r="F216" s="120">
        <f>-F24</f>
        <v>-2964</v>
      </c>
      <c r="G216" s="120"/>
      <c r="H216" s="120">
        <f>-H24</f>
        <v>-2486</v>
      </c>
      <c r="I216" s="120"/>
      <c r="J216" s="120">
        <f>-J24</f>
        <v>-370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-44</v>
      </c>
      <c r="C218" s="120"/>
      <c r="D218" s="120">
        <v>-348</v>
      </c>
      <c r="E218" s="120"/>
      <c r="F218" s="120">
        <v>162</v>
      </c>
      <c r="G218" s="120"/>
      <c r="H218" s="120">
        <v>121</v>
      </c>
      <c r="I218" s="120"/>
      <c r="J218" s="120">
        <v>21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-6021</v>
      </c>
      <c r="C221" s="173"/>
      <c r="D221" s="173">
        <f>W211-D214-D216-D218</f>
        <v>-6425</v>
      </c>
      <c r="E221" s="173"/>
      <c r="F221" s="173">
        <f>U211-F214-F216-F218</f>
        <v>-3211</v>
      </c>
      <c r="G221" s="173"/>
      <c r="H221" s="173">
        <f>S211-H214-H216-H218</f>
        <v>584</v>
      </c>
      <c r="I221" s="173"/>
      <c r="J221" s="173">
        <f>Q211-J214-J216-J218</f>
        <v>3031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10255</v>
      </c>
      <c r="R18" s="71"/>
      <c r="S18" s="69">
        <f>SUM(S19:S21)</f>
        <v>24547</v>
      </c>
      <c r="T18" s="71"/>
      <c r="U18" s="69">
        <f>SUM(U19:U21)</f>
        <v>48115</v>
      </c>
      <c r="V18" s="71"/>
      <c r="W18" s="69">
        <f>SUM(W19:W21)</f>
        <v>25345</v>
      </c>
      <c r="X18" s="71"/>
      <c r="Y18" s="69">
        <f>SUM(Q18:W18)</f>
        <v>108262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311</v>
      </c>
      <c r="R19" s="75"/>
      <c r="S19" s="75">
        <v>2824</v>
      </c>
      <c r="T19" s="75"/>
      <c r="U19" s="75">
        <v>1601</v>
      </c>
      <c r="V19" s="75"/>
      <c r="W19" s="75">
        <v>1797</v>
      </c>
      <c r="X19" s="75"/>
      <c r="Y19" s="75">
        <f>SUM(Q19:W19)</f>
        <v>6533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153</v>
      </c>
      <c r="T20" s="75"/>
      <c r="U20" s="75">
        <v>0</v>
      </c>
      <c r="V20" s="75"/>
      <c r="W20" s="75">
        <v>0</v>
      </c>
      <c r="X20" s="75"/>
      <c r="Y20" s="75">
        <f>SUM(Q20:W20)</f>
        <v>153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9944</v>
      </c>
      <c r="R21" s="75"/>
      <c r="S21" s="75">
        <v>21570</v>
      </c>
      <c r="T21" s="75"/>
      <c r="U21" s="75">
        <v>46514</v>
      </c>
      <c r="V21" s="75"/>
      <c r="W21" s="75">
        <v>23548</v>
      </c>
      <c r="X21" s="75"/>
      <c r="Y21" s="75">
        <f>SUM(Q21:W21)</f>
        <v>101576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29262</v>
      </c>
      <c r="C22" s="70"/>
      <c r="D22" s="69">
        <v>6234</v>
      </c>
      <c r="E22" s="70"/>
      <c r="F22" s="69">
        <v>10060</v>
      </c>
      <c r="G22" s="70"/>
      <c r="H22" s="69">
        <v>9925</v>
      </c>
      <c r="I22" s="70"/>
      <c r="J22" s="69">
        <v>3043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79000</v>
      </c>
      <c r="C23" s="77"/>
      <c r="D23" s="76">
        <f>W18-D22</f>
        <v>19111</v>
      </c>
      <c r="E23" s="77"/>
      <c r="F23" s="76">
        <f>U18-F22</f>
        <v>38055</v>
      </c>
      <c r="G23" s="77"/>
      <c r="H23" s="76">
        <f>S18-H22</f>
        <v>14622</v>
      </c>
      <c r="I23" s="77"/>
      <c r="J23" s="76">
        <f>Q18-J22</f>
        <v>7212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10174</v>
      </c>
      <c r="C24" s="70"/>
      <c r="D24" s="69">
        <v>3833</v>
      </c>
      <c r="E24" s="70"/>
      <c r="F24" s="69">
        <v>3245</v>
      </c>
      <c r="G24" s="70"/>
      <c r="H24" s="69">
        <v>2702</v>
      </c>
      <c r="I24" s="70"/>
      <c r="J24" s="69">
        <v>394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68826</v>
      </c>
      <c r="C25" s="82"/>
      <c r="D25" s="81">
        <f>D23-D24</f>
        <v>15278</v>
      </c>
      <c r="E25" s="82"/>
      <c r="F25" s="81">
        <f>F23-F24</f>
        <v>34810</v>
      </c>
      <c r="G25" s="82"/>
      <c r="H25" s="81">
        <f>H23-H24</f>
        <v>11920</v>
      </c>
      <c r="I25" s="82"/>
      <c r="J25" s="81">
        <f>J23-J24</f>
        <v>6818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7212</v>
      </c>
      <c r="R36" s="71"/>
      <c r="S36" s="71">
        <f>H23</f>
        <v>14622</v>
      </c>
      <c r="T36" s="71"/>
      <c r="U36" s="71">
        <f>F23</f>
        <v>38055</v>
      </c>
      <c r="V36" s="71"/>
      <c r="W36" s="71">
        <f>D23</f>
        <v>19111</v>
      </c>
      <c r="X36" s="71"/>
      <c r="Y36" s="71">
        <f>SUM(Q36:W36)</f>
        <v>79000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6818</v>
      </c>
      <c r="R37" s="90"/>
      <c r="S37" s="89">
        <f>H25</f>
        <v>11920</v>
      </c>
      <c r="T37" s="90"/>
      <c r="U37" s="89">
        <f>F25</f>
        <v>34810</v>
      </c>
      <c r="V37" s="90"/>
      <c r="W37" s="89">
        <f>D25</f>
        <v>15278</v>
      </c>
      <c r="X37" s="90"/>
      <c r="Y37" s="89">
        <f>SUM(Q37:W37)</f>
        <v>68826</v>
      </c>
      <c r="Z37" s="94"/>
    </row>
    <row r="38" spans="2:26" s="16" customFormat="1" ht="12" customHeight="1">
      <c r="B38" s="95">
        <f>SUM(D38:J38)</f>
        <v>68728</v>
      </c>
      <c r="C38" s="71"/>
      <c r="D38" s="95">
        <f>D39+D40</f>
        <v>15249</v>
      </c>
      <c r="E38" s="70"/>
      <c r="F38" s="95">
        <f>F39+F40</f>
        <v>34758</v>
      </c>
      <c r="G38" s="70"/>
      <c r="H38" s="95">
        <f>H39+H40</f>
        <v>11918</v>
      </c>
      <c r="I38" s="70"/>
      <c r="J38" s="95">
        <f>J39+J40</f>
        <v>6803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52916</v>
      </c>
      <c r="C39" s="98"/>
      <c r="D39" s="97">
        <v>11363</v>
      </c>
      <c r="E39" s="99"/>
      <c r="F39" s="97">
        <v>27197</v>
      </c>
      <c r="G39" s="99"/>
      <c r="H39" s="97">
        <v>8988</v>
      </c>
      <c r="I39" s="99"/>
      <c r="J39" s="97">
        <v>5368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15812</v>
      </c>
      <c r="C40" s="71"/>
      <c r="D40" s="69">
        <f>D42+D43</f>
        <v>3886</v>
      </c>
      <c r="E40" s="70"/>
      <c r="F40" s="69">
        <f>F42+F43</f>
        <v>7561</v>
      </c>
      <c r="G40" s="70"/>
      <c r="H40" s="69">
        <f>H42+H43</f>
        <v>2930</v>
      </c>
      <c r="I40" s="70"/>
      <c r="J40" s="69">
        <f>J42+J43</f>
        <v>1435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10280</v>
      </c>
      <c r="C42" s="104"/>
      <c r="D42" s="104">
        <v>1381</v>
      </c>
      <c r="E42" s="104"/>
      <c r="F42" s="104">
        <v>4827</v>
      </c>
      <c r="G42" s="104"/>
      <c r="H42" s="104">
        <v>2716</v>
      </c>
      <c r="I42" s="104"/>
      <c r="J42" s="104">
        <v>1356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5532</v>
      </c>
      <c r="C43" s="75"/>
      <c r="D43" s="108">
        <v>2505</v>
      </c>
      <c r="E43" s="73"/>
      <c r="F43" s="108">
        <v>2734</v>
      </c>
      <c r="G43" s="73"/>
      <c r="H43" s="108">
        <v>214</v>
      </c>
      <c r="I43" s="73"/>
      <c r="J43" s="108">
        <v>79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98</v>
      </c>
      <c r="C44" s="71"/>
      <c r="D44" s="95">
        <v>29</v>
      </c>
      <c r="E44" s="70"/>
      <c r="F44" s="95">
        <v>52</v>
      </c>
      <c r="G44" s="70"/>
      <c r="H44" s="95">
        <v>2</v>
      </c>
      <c r="I44" s="70"/>
      <c r="J44" s="95">
        <v>15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10174</v>
      </c>
      <c r="C47" s="114"/>
      <c r="D47" s="114">
        <f>W36-D38-D44</f>
        <v>3833</v>
      </c>
      <c r="E47" s="114"/>
      <c r="F47" s="114">
        <f>U36-F38-F44</f>
        <v>3245</v>
      </c>
      <c r="G47" s="114"/>
      <c r="H47" s="114">
        <f>S36-H38-H44</f>
        <v>2702</v>
      </c>
      <c r="I47" s="114"/>
      <c r="J47" s="114">
        <f>Q36-J38-J44</f>
        <v>394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394</v>
      </c>
      <c r="R59" s="120"/>
      <c r="S59" s="120">
        <f>H47</f>
        <v>2702</v>
      </c>
      <c r="T59" s="120"/>
      <c r="U59" s="120">
        <f>F47</f>
        <v>3245</v>
      </c>
      <c r="V59" s="120"/>
      <c r="W59" s="120">
        <f>D47</f>
        <v>3833</v>
      </c>
      <c r="X59" s="120"/>
      <c r="Y59" s="120">
        <f>SUM(Q59:W59)</f>
        <v>10174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13799</v>
      </c>
      <c r="T61" s="120"/>
      <c r="U61" s="120">
        <f>U63+U71</f>
        <v>9699</v>
      </c>
      <c r="V61" s="120"/>
      <c r="W61" s="120">
        <f>W63+W71</f>
        <v>51963</v>
      </c>
      <c r="X61" s="120"/>
      <c r="Y61" s="120">
        <f>SUM(Q61:W61)</f>
        <v>75461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6045</v>
      </c>
      <c r="T63" s="120"/>
      <c r="U63" s="120">
        <f>U64+U66+U68</f>
        <v>9502</v>
      </c>
      <c r="V63" s="120"/>
      <c r="W63" s="120">
        <f>W64+W66+W68</f>
        <v>51751</v>
      </c>
      <c r="X63" s="120"/>
      <c r="Y63" s="120">
        <f>SUM(Q63:W63)</f>
        <v>67298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3195</v>
      </c>
      <c r="T64" s="104"/>
      <c r="U64" s="104">
        <v>1121</v>
      </c>
      <c r="V64" s="104"/>
      <c r="W64" s="104">
        <v>33874</v>
      </c>
      <c r="X64" s="104"/>
      <c r="Y64" s="104">
        <f>SUM(Q64:W64)</f>
        <v>38190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71</v>
      </c>
      <c r="T66" s="104"/>
      <c r="U66" s="104">
        <v>2</v>
      </c>
      <c r="V66" s="104"/>
      <c r="W66" s="104">
        <v>29</v>
      </c>
      <c r="X66" s="104"/>
      <c r="Y66" s="104">
        <f>SUM(Q66:W66)</f>
        <v>102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2779</v>
      </c>
      <c r="T68" s="104"/>
      <c r="U68" s="104">
        <v>8379</v>
      </c>
      <c r="V68" s="104"/>
      <c r="W68" s="104">
        <v>17848</v>
      </c>
      <c r="X68" s="104"/>
      <c r="Y68" s="104">
        <f>SUM(Q68:W68)</f>
        <v>29006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7754</v>
      </c>
      <c r="T71" s="71"/>
      <c r="U71" s="135">
        <v>197</v>
      </c>
      <c r="V71" s="71"/>
      <c r="W71" s="135">
        <v>212</v>
      </c>
      <c r="X71" s="71"/>
      <c r="Y71" s="135">
        <f>SUM(Q71:W71)</f>
        <v>8163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-2264</v>
      </c>
      <c r="R72" s="120"/>
      <c r="S72" s="120">
        <f>S73+S74</f>
        <v>-960</v>
      </c>
      <c r="T72" s="120"/>
      <c r="U72" s="120">
        <f>U73+U74</f>
        <v>-1542</v>
      </c>
      <c r="V72" s="120"/>
      <c r="W72" s="120">
        <f>W73+W74</f>
        <v>-2171</v>
      </c>
      <c r="X72" s="120"/>
      <c r="Y72" s="120">
        <f>SUM(Q72:W72)</f>
        <v>-6937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-869</v>
      </c>
      <c r="T73" s="104"/>
      <c r="U73" s="104">
        <v>-707</v>
      </c>
      <c r="V73" s="104"/>
      <c r="W73" s="104">
        <v>-1549</v>
      </c>
      <c r="X73" s="104"/>
      <c r="Y73" s="104">
        <f>SUM(Q73:W73)</f>
        <v>-3125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-2264</v>
      </c>
      <c r="R74" s="75"/>
      <c r="S74" s="108">
        <v>-91</v>
      </c>
      <c r="T74" s="75"/>
      <c r="U74" s="108">
        <v>-835</v>
      </c>
      <c r="V74" s="75"/>
      <c r="W74" s="108">
        <v>-622</v>
      </c>
      <c r="X74" s="75"/>
      <c r="Y74" s="108">
        <f>SUM(Q74:W74)</f>
        <v>-3812</v>
      </c>
      <c r="Z74" s="110"/>
    </row>
    <row r="75" spans="2:26" s="16" customFormat="1" ht="12" customHeight="1">
      <c r="B75" s="120">
        <f>B76+B77+B78+B80+B82</f>
        <v>20779</v>
      </c>
      <c r="C75" s="120"/>
      <c r="D75" s="120">
        <f>D76+D77+D78+D80+D82</f>
        <v>17317</v>
      </c>
      <c r="E75" s="120"/>
      <c r="F75" s="120">
        <f>F76+F77+F78+F80+F82</f>
        <v>2414</v>
      </c>
      <c r="G75" s="120"/>
      <c r="H75" s="120">
        <f>H76+H77+H78+H80+H82</f>
        <v>1126</v>
      </c>
      <c r="I75" s="120"/>
      <c r="J75" s="120">
        <f>J76+J77+J78+J80+J82</f>
        <v>19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705</v>
      </c>
      <c r="R75" s="120"/>
      <c r="S75" s="120">
        <f>S76+S77+S78+S80+S82</f>
        <v>704</v>
      </c>
      <c r="T75" s="120"/>
      <c r="U75" s="120">
        <f>U76+U77+U78+U80+U82</f>
        <v>458</v>
      </c>
      <c r="V75" s="120"/>
      <c r="W75" s="120">
        <f>W76+W77+W78+W80+W82</f>
        <v>7416</v>
      </c>
      <c r="X75" s="120"/>
      <c r="Y75" s="120">
        <f>Y76+Y77+Y78+Y80+Y82</f>
        <v>9186</v>
      </c>
      <c r="Z75" s="85"/>
    </row>
    <row r="76" spans="2:26" s="20" customFormat="1" ht="12" customHeight="1">
      <c r="B76" s="75">
        <v>20772</v>
      </c>
      <c r="C76" s="104"/>
      <c r="D76" s="104">
        <v>17316</v>
      </c>
      <c r="E76" s="104"/>
      <c r="F76" s="104">
        <v>2414</v>
      </c>
      <c r="G76" s="104"/>
      <c r="H76" s="104">
        <v>1120</v>
      </c>
      <c r="I76" s="104"/>
      <c r="J76" s="104">
        <v>19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705</v>
      </c>
      <c r="R76" s="104"/>
      <c r="S76" s="104">
        <v>506</v>
      </c>
      <c r="T76" s="104"/>
      <c r="U76" s="104">
        <v>427</v>
      </c>
      <c r="V76" s="104"/>
      <c r="W76" s="104">
        <v>1331</v>
      </c>
      <c r="X76" s="104"/>
      <c r="Y76" s="75">
        <v>2872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164</v>
      </c>
      <c r="T77" s="104"/>
      <c r="U77" s="104">
        <v>26</v>
      </c>
      <c r="V77" s="104"/>
      <c r="W77" s="104">
        <v>5431</v>
      </c>
      <c r="X77" s="104"/>
      <c r="Y77" s="104">
        <f>SUM(Q77:W77)</f>
        <v>5621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7</v>
      </c>
      <c r="C82" s="104"/>
      <c r="D82" s="104">
        <v>1</v>
      </c>
      <c r="E82" s="104"/>
      <c r="F82" s="104">
        <v>0</v>
      </c>
      <c r="G82" s="104"/>
      <c r="H82" s="104">
        <v>6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34</v>
      </c>
      <c r="T82" s="104"/>
      <c r="U82" s="104">
        <v>5</v>
      </c>
      <c r="V82" s="104"/>
      <c r="W82" s="104">
        <v>654</v>
      </c>
      <c r="X82" s="104"/>
      <c r="Y82" s="104">
        <f>SUM(Q82:W82)</f>
        <v>693</v>
      </c>
      <c r="Z82" s="110"/>
    </row>
    <row r="83" spans="2:26" s="28" customFormat="1" ht="12" customHeight="1">
      <c r="B83" s="80">
        <f>SUM(D83:J83)</f>
        <v>67105</v>
      </c>
      <c r="C83" s="115"/>
      <c r="D83" s="115">
        <f>W59+W61+W72+W75-D75</f>
        <v>43724</v>
      </c>
      <c r="E83" s="115"/>
      <c r="F83" s="115">
        <f>U59+U61+U72+U75-F75</f>
        <v>9446</v>
      </c>
      <c r="G83" s="115"/>
      <c r="H83" s="115">
        <f>S59+S61+S72+S75-H75</f>
        <v>15119</v>
      </c>
      <c r="I83" s="115"/>
      <c r="J83" s="115">
        <f>Q59+Q61+Q72+Q75-J75</f>
        <v>-1184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56931</v>
      </c>
      <c r="C84" s="82"/>
      <c r="D84" s="81">
        <f>W60+W61+W72+W75-D75</f>
        <v>39891</v>
      </c>
      <c r="E84" s="82"/>
      <c r="F84" s="81">
        <f>U60+U61+U72+U75-F75</f>
        <v>6201</v>
      </c>
      <c r="G84" s="82"/>
      <c r="H84" s="81">
        <f>S60+S61+S72+S75-H75</f>
        <v>12417</v>
      </c>
      <c r="I84" s="82"/>
      <c r="J84" s="81">
        <f>Q60+Q61+Q72+Q75-J75</f>
        <v>-1578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-1184</v>
      </c>
      <c r="R95" s="120"/>
      <c r="S95" s="120">
        <f>H83</f>
        <v>15119</v>
      </c>
      <c r="T95" s="120"/>
      <c r="U95" s="120">
        <f>F83</f>
        <v>9446</v>
      </c>
      <c r="V95" s="120"/>
      <c r="W95" s="120">
        <f>D83</f>
        <v>43724</v>
      </c>
      <c r="X95" s="120"/>
      <c r="Y95" s="120">
        <f>SUM(Q95:W95)</f>
        <v>67105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-1578</v>
      </c>
      <c r="R96" s="90"/>
      <c r="S96" s="89">
        <f>H84</f>
        <v>12417</v>
      </c>
      <c r="T96" s="90"/>
      <c r="U96" s="89">
        <f>F84</f>
        <v>6201</v>
      </c>
      <c r="V96" s="90"/>
      <c r="W96" s="89">
        <f>D84</f>
        <v>39891</v>
      </c>
      <c r="X96" s="90"/>
      <c r="Y96" s="89">
        <f>SUM(Q96:W96)</f>
        <v>56931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5332</v>
      </c>
      <c r="T97" s="120"/>
      <c r="U97" s="120">
        <f>U99+U100</f>
        <v>6564</v>
      </c>
      <c r="V97" s="120"/>
      <c r="W97" s="120">
        <f>W99+W100</f>
        <v>56838</v>
      </c>
      <c r="X97" s="120"/>
      <c r="Y97" s="120">
        <f>SUM(Q97:W97)</f>
        <v>68734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3756</v>
      </c>
      <c r="T99" s="104"/>
      <c r="U99" s="104">
        <v>5821</v>
      </c>
      <c r="V99" s="104"/>
      <c r="W99" s="104">
        <v>56319</v>
      </c>
      <c r="X99" s="104"/>
      <c r="Y99" s="104">
        <f>SUM(Q99:W99)</f>
        <v>65896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1576</v>
      </c>
      <c r="T100" s="75"/>
      <c r="U100" s="108">
        <v>743</v>
      </c>
      <c r="V100" s="75"/>
      <c r="W100" s="108">
        <v>519</v>
      </c>
      <c r="X100" s="75"/>
      <c r="Y100" s="108">
        <f>SUM(Q100:W100)</f>
        <v>2838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80595</v>
      </c>
      <c r="R101" s="120"/>
      <c r="S101" s="120">
        <f>S102+S103</f>
        <v>214</v>
      </c>
      <c r="T101" s="120"/>
      <c r="U101" s="120">
        <f>U102+U103</f>
        <v>180</v>
      </c>
      <c r="V101" s="120"/>
      <c r="W101" s="120">
        <f>W102+W103</f>
        <v>7375</v>
      </c>
      <c r="X101" s="120"/>
      <c r="Y101" s="120">
        <f>SUM(Q101:W101)</f>
        <v>88364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80516</v>
      </c>
      <c r="R102" s="104"/>
      <c r="S102" s="104">
        <v>0</v>
      </c>
      <c r="T102" s="104"/>
      <c r="U102" s="104">
        <v>0</v>
      </c>
      <c r="V102" s="104"/>
      <c r="W102" s="104">
        <v>2316</v>
      </c>
      <c r="X102" s="104"/>
      <c r="Y102" s="104">
        <f>SUM(Q102:W102)</f>
        <v>82832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79</v>
      </c>
      <c r="R103" s="75"/>
      <c r="S103" s="108">
        <v>214</v>
      </c>
      <c r="T103" s="75"/>
      <c r="U103" s="108">
        <v>180</v>
      </c>
      <c r="V103" s="75"/>
      <c r="W103" s="108">
        <v>5059</v>
      </c>
      <c r="X103" s="75"/>
      <c r="Y103" s="108">
        <f>SUM(Q103:W103)</f>
        <v>5532</v>
      </c>
      <c r="Z103" s="110"/>
    </row>
    <row r="104" spans="2:26" s="16" customFormat="1" ht="12" customHeight="1">
      <c r="B104" s="120">
        <f>SUM(D104:J104)</f>
        <v>79930</v>
      </c>
      <c r="C104" s="120"/>
      <c r="D104" s="120">
        <f>D106+D108+D110</f>
        <v>7802</v>
      </c>
      <c r="E104" s="120"/>
      <c r="F104" s="120">
        <f>F106+F108+F110</f>
        <v>951</v>
      </c>
      <c r="G104" s="120"/>
      <c r="H104" s="120">
        <f>H106+H108+H110</f>
        <v>357</v>
      </c>
      <c r="I104" s="120"/>
      <c r="J104" s="120">
        <f>J106+J108+J110</f>
        <v>70820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69193</v>
      </c>
      <c r="C106" s="104"/>
      <c r="D106" s="104">
        <v>1067</v>
      </c>
      <c r="E106" s="104"/>
      <c r="F106" s="104">
        <v>0</v>
      </c>
      <c r="G106" s="104"/>
      <c r="H106" s="104">
        <v>0</v>
      </c>
      <c r="I106" s="104"/>
      <c r="J106" s="104">
        <v>68126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6253</v>
      </c>
      <c r="C108" s="104"/>
      <c r="D108" s="104">
        <v>5780</v>
      </c>
      <c r="E108" s="104"/>
      <c r="F108" s="104">
        <v>180</v>
      </c>
      <c r="G108" s="104"/>
      <c r="H108" s="104">
        <v>214</v>
      </c>
      <c r="I108" s="104"/>
      <c r="J108" s="104">
        <v>79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4484</v>
      </c>
      <c r="C110" s="147"/>
      <c r="D110" s="146">
        <v>955</v>
      </c>
      <c r="E110" s="148"/>
      <c r="F110" s="146">
        <v>771</v>
      </c>
      <c r="G110" s="148"/>
      <c r="H110" s="146">
        <v>143</v>
      </c>
      <c r="I110" s="148"/>
      <c r="J110" s="146">
        <v>2615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8571</v>
      </c>
      <c r="C112" s="120"/>
      <c r="D112" s="120">
        <f>D113+D114+D115+D117+D118</f>
        <v>71954</v>
      </c>
      <c r="E112" s="120"/>
      <c r="F112" s="120">
        <f>F113+F114+F115+F117+F118</f>
        <v>4081</v>
      </c>
      <c r="G112" s="120"/>
      <c r="H112" s="120">
        <f>H113+H114+H115+H117+H118</f>
        <v>7998</v>
      </c>
      <c r="I112" s="120"/>
      <c r="J112" s="120">
        <f>J113+J114+J115+J117+J118</f>
        <v>20719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32432</v>
      </c>
      <c r="R112" s="120"/>
      <c r="S112" s="120">
        <f>S113+S114+S115+S117+S118</f>
        <v>12889</v>
      </c>
      <c r="T112" s="120"/>
      <c r="U112" s="120">
        <f>U113+U114+U115+U117+U118</f>
        <v>50291</v>
      </c>
      <c r="V112" s="120"/>
      <c r="W112" s="120">
        <f>W113+W114+W115+W117+W118</f>
        <v>5153</v>
      </c>
      <c r="X112" s="120"/>
      <c r="Y112" s="120">
        <f>Y113+Y114+Y115+Y117+Y118</f>
        <v>4584</v>
      </c>
      <c r="Z112" s="85"/>
    </row>
    <row r="113" spans="2:26" s="20" customFormat="1" ht="12" customHeight="1">
      <c r="B113" s="104">
        <f>SUM(D113:J113)</f>
        <v>126</v>
      </c>
      <c r="C113" s="104"/>
      <c r="D113" s="104">
        <v>17</v>
      </c>
      <c r="E113" s="104"/>
      <c r="F113" s="104">
        <v>39</v>
      </c>
      <c r="G113" s="104"/>
      <c r="H113" s="104">
        <v>66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2</v>
      </c>
      <c r="R114" s="104"/>
      <c r="S114" s="104">
        <v>62</v>
      </c>
      <c r="T114" s="104"/>
      <c r="U114" s="104">
        <v>26</v>
      </c>
      <c r="V114" s="104"/>
      <c r="W114" s="104">
        <v>9</v>
      </c>
      <c r="X114" s="104"/>
      <c r="Y114" s="104">
        <f>SUM(Q114:W114)</f>
        <v>99</v>
      </c>
      <c r="Z114" s="110"/>
    </row>
    <row r="115" spans="2:26" s="20" customFormat="1" ht="12" customHeight="1">
      <c r="B115" s="75"/>
      <c r="C115" s="104"/>
      <c r="D115" s="104">
        <v>66199</v>
      </c>
      <c r="E115" s="104"/>
      <c r="F115" s="104">
        <v>2743</v>
      </c>
      <c r="G115" s="104"/>
      <c r="H115" s="104">
        <v>6630</v>
      </c>
      <c r="I115" s="104"/>
      <c r="J115" s="104">
        <v>20609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31542</v>
      </c>
      <c r="R115" s="104"/>
      <c r="S115" s="104">
        <v>11758</v>
      </c>
      <c r="T115" s="104"/>
      <c r="U115" s="104">
        <v>49031</v>
      </c>
      <c r="V115" s="104"/>
      <c r="W115" s="104">
        <v>3850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739</v>
      </c>
      <c r="C117" s="104"/>
      <c r="D117" s="104">
        <v>670</v>
      </c>
      <c r="E117" s="104"/>
      <c r="F117" s="104">
        <v>39</v>
      </c>
      <c r="G117" s="104"/>
      <c r="H117" s="104">
        <v>30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402</v>
      </c>
      <c r="R117" s="104"/>
      <c r="S117" s="104">
        <v>29</v>
      </c>
      <c r="T117" s="104"/>
      <c r="U117" s="104">
        <v>568</v>
      </c>
      <c r="V117" s="104"/>
      <c r="W117" s="104">
        <v>102</v>
      </c>
      <c r="X117" s="104"/>
      <c r="Y117" s="104">
        <f>SUM(Q117:W117)</f>
        <v>1101</v>
      </c>
      <c r="Z117" s="110"/>
    </row>
    <row r="118" spans="2:26" s="20" customFormat="1" ht="12" customHeight="1">
      <c r="B118" s="104">
        <f>SUM(D118:J118)</f>
        <v>7706</v>
      </c>
      <c r="C118" s="104"/>
      <c r="D118" s="104">
        <v>5068</v>
      </c>
      <c r="E118" s="104"/>
      <c r="F118" s="104">
        <v>1260</v>
      </c>
      <c r="G118" s="104"/>
      <c r="H118" s="104">
        <v>1272</v>
      </c>
      <c r="I118" s="104"/>
      <c r="J118" s="104">
        <v>106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486</v>
      </c>
      <c r="R118" s="104"/>
      <c r="S118" s="104">
        <v>1040</v>
      </c>
      <c r="T118" s="104"/>
      <c r="U118" s="104">
        <v>666</v>
      </c>
      <c r="V118" s="104"/>
      <c r="W118" s="104">
        <v>1192</v>
      </c>
      <c r="X118" s="104"/>
      <c r="Y118" s="104">
        <f>SUM(Q118:W118)</f>
        <v>3384</v>
      </c>
      <c r="Z118" s="110"/>
    </row>
    <row r="119" spans="2:26" s="28" customFormat="1" ht="12" customHeight="1">
      <c r="B119" s="115">
        <f>SUM(D119:J119)</f>
        <v>140286</v>
      </c>
      <c r="C119" s="115"/>
      <c r="D119" s="115">
        <f>W95+W97+W101+W104+W112-D104-D112</f>
        <v>33334</v>
      </c>
      <c r="E119" s="115"/>
      <c r="F119" s="115">
        <f>U95+U97+U101+U104+U112-F104-F112</f>
        <v>61449</v>
      </c>
      <c r="G119" s="115"/>
      <c r="H119" s="115">
        <f>S95+S97+S101+S104+S112-H104-H112</f>
        <v>25199</v>
      </c>
      <c r="I119" s="115"/>
      <c r="J119" s="115">
        <f>Q95+Q97+Q101+Q104+Q112-J104-J112</f>
        <v>20304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130112</v>
      </c>
      <c r="C120" s="82"/>
      <c r="D120" s="81">
        <f>W96+W97+W101+W104+W112-D104-D112</f>
        <v>29501</v>
      </c>
      <c r="E120" s="82"/>
      <c r="F120" s="81">
        <f>U96+U97+U101+U104+U112-F104-F112</f>
        <v>58204</v>
      </c>
      <c r="G120" s="82"/>
      <c r="H120" s="81">
        <f>S96+S97+S101+S104+S112-H104-H112</f>
        <v>22497</v>
      </c>
      <c r="I120" s="82"/>
      <c r="J120" s="81">
        <f>Q96+Q97+Q101+Q104+Q112-J104-J112</f>
        <v>19910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20304</v>
      </c>
      <c r="R131" s="120"/>
      <c r="S131" s="120">
        <f>H119</f>
        <v>25199</v>
      </c>
      <c r="T131" s="120"/>
      <c r="U131" s="120">
        <f>F119</f>
        <v>61449</v>
      </c>
      <c r="V131" s="120"/>
      <c r="W131" s="120">
        <f>D119</f>
        <v>33334</v>
      </c>
      <c r="X131" s="120"/>
      <c r="Y131" s="120">
        <f>SUM(Q131:W131)</f>
        <v>140286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19910</v>
      </c>
      <c r="R132" s="90"/>
      <c r="S132" s="89">
        <f>H120</f>
        <v>22497</v>
      </c>
      <c r="T132" s="90"/>
      <c r="U132" s="89">
        <f>F120</f>
        <v>58204</v>
      </c>
      <c r="V132" s="90"/>
      <c r="W132" s="89">
        <f>D120</f>
        <v>29501</v>
      </c>
      <c r="X132" s="90"/>
      <c r="Y132" s="89">
        <f>SUM(Q132:W132)</f>
        <v>130112</v>
      </c>
      <c r="Z132" s="94"/>
    </row>
    <row r="133" spans="2:26" s="9" customFormat="1" ht="12" customHeight="1">
      <c r="B133" s="120">
        <f>SUM(D133:J133)</f>
        <v>65903</v>
      </c>
      <c r="C133" s="120"/>
      <c r="D133" s="120">
        <f>D134+D141</f>
        <v>2293</v>
      </c>
      <c r="E133" s="120"/>
      <c r="F133" s="120">
        <f>F134+F141</f>
        <v>46272</v>
      </c>
      <c r="G133" s="120"/>
      <c r="H133" s="120">
        <f>H134+H141</f>
        <v>4953</v>
      </c>
      <c r="I133" s="120"/>
      <c r="J133" s="120">
        <f>J134+J141</f>
        <v>12385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40569</v>
      </c>
      <c r="C134" s="120"/>
      <c r="D134" s="120">
        <f>D135+D137+D139</f>
        <v>1339</v>
      </c>
      <c r="E134" s="120"/>
      <c r="F134" s="120">
        <f>F135+F137+F139</f>
        <v>25097</v>
      </c>
      <c r="G134" s="120"/>
      <c r="H134" s="120">
        <f>H135+H137+H139</f>
        <v>1774</v>
      </c>
      <c r="I134" s="120"/>
      <c r="J134" s="120">
        <f>J135+J137+J139</f>
        <v>12359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90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90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11199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11199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29280</v>
      </c>
      <c r="C139" s="104"/>
      <c r="D139" s="104">
        <v>1339</v>
      </c>
      <c r="E139" s="104"/>
      <c r="F139" s="104">
        <v>25097</v>
      </c>
      <c r="G139" s="104"/>
      <c r="H139" s="104">
        <v>1774</v>
      </c>
      <c r="I139" s="104"/>
      <c r="J139" s="104">
        <v>1070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25334</v>
      </c>
      <c r="C141" s="120"/>
      <c r="D141" s="120">
        <v>954</v>
      </c>
      <c r="E141" s="120"/>
      <c r="F141" s="120">
        <v>21175</v>
      </c>
      <c r="G141" s="120"/>
      <c r="H141" s="120">
        <v>3179</v>
      </c>
      <c r="I141" s="120"/>
      <c r="J141" s="120">
        <v>26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74383</v>
      </c>
      <c r="C143" s="115"/>
      <c r="D143" s="115">
        <f>W131-D133</f>
        <v>31041</v>
      </c>
      <c r="E143" s="115"/>
      <c r="F143" s="115">
        <f>U131-F133</f>
        <v>15177</v>
      </c>
      <c r="G143" s="115"/>
      <c r="H143" s="115">
        <f>S131-H133</f>
        <v>20246</v>
      </c>
      <c r="I143" s="115"/>
      <c r="J143" s="115">
        <f>Q131-J133</f>
        <v>7919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64209</v>
      </c>
      <c r="C144" s="82"/>
      <c r="D144" s="81">
        <f>W132-D133</f>
        <v>27208</v>
      </c>
      <c r="E144" s="82"/>
      <c r="F144" s="81">
        <f>U132-F133</f>
        <v>11932</v>
      </c>
      <c r="G144" s="82"/>
      <c r="H144" s="81">
        <f>S132-H133</f>
        <v>17544</v>
      </c>
      <c r="I144" s="82"/>
      <c r="J144" s="81">
        <f>Q132-J133</f>
        <v>7525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20304</v>
      </c>
      <c r="R155" s="120"/>
      <c r="S155" s="120">
        <f>H119</f>
        <v>25199</v>
      </c>
      <c r="T155" s="120"/>
      <c r="U155" s="120">
        <f>F119</f>
        <v>61449</v>
      </c>
      <c r="V155" s="120"/>
      <c r="W155" s="120">
        <f>D119</f>
        <v>33334</v>
      </c>
      <c r="X155" s="120"/>
      <c r="Y155" s="120">
        <f>SUM(Q155:W155)</f>
        <v>140286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19910</v>
      </c>
      <c r="R156" s="90"/>
      <c r="S156" s="89">
        <f>H120</f>
        <v>22497</v>
      </c>
      <c r="T156" s="90"/>
      <c r="U156" s="89">
        <f>F120</f>
        <v>58204</v>
      </c>
      <c r="V156" s="90"/>
      <c r="W156" s="89">
        <f>D120</f>
        <v>29501</v>
      </c>
      <c r="X156" s="90"/>
      <c r="Y156" s="89">
        <f>SUM(Q156:W156)</f>
        <v>130112</v>
      </c>
      <c r="Z156" s="94"/>
    </row>
    <row r="157" spans="2:26" s="7" customFormat="1" ht="12" customHeight="1">
      <c r="B157" s="120">
        <f>SUM(D157:J157)</f>
        <v>115816</v>
      </c>
      <c r="C157" s="120"/>
      <c r="D157" s="120">
        <f>D158+D159</f>
        <v>24318</v>
      </c>
      <c r="E157" s="120"/>
      <c r="F157" s="120">
        <f>F158+F159</f>
        <v>56541</v>
      </c>
      <c r="G157" s="120"/>
      <c r="H157" s="120">
        <f>H158+H159</f>
        <v>21407</v>
      </c>
      <c r="I157" s="120"/>
      <c r="J157" s="120">
        <f>J158+J159</f>
        <v>13550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65903</v>
      </c>
      <c r="C158" s="104"/>
      <c r="D158" s="104">
        <v>2293</v>
      </c>
      <c r="E158" s="104"/>
      <c r="F158" s="104">
        <v>46272</v>
      </c>
      <c r="G158" s="104"/>
      <c r="H158" s="104">
        <v>4953</v>
      </c>
      <c r="I158" s="104"/>
      <c r="J158" s="104">
        <v>12385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49913</v>
      </c>
      <c r="C159" s="104"/>
      <c r="D159" s="104">
        <v>22025</v>
      </c>
      <c r="E159" s="104"/>
      <c r="F159" s="104">
        <v>10269</v>
      </c>
      <c r="G159" s="104"/>
      <c r="H159" s="104">
        <v>16454</v>
      </c>
      <c r="I159" s="104"/>
      <c r="J159" s="104">
        <v>1165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24470</v>
      </c>
      <c r="C160" s="115"/>
      <c r="D160" s="115">
        <f>W155-D157</f>
        <v>9016</v>
      </c>
      <c r="E160" s="115"/>
      <c r="F160" s="115">
        <f>U155-F157</f>
        <v>4908</v>
      </c>
      <c r="G160" s="115"/>
      <c r="H160" s="115">
        <f>S155-H157</f>
        <v>3792</v>
      </c>
      <c r="I160" s="115"/>
      <c r="J160" s="115">
        <f>Q155-J157</f>
        <v>6754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14296</v>
      </c>
      <c r="C161" s="82"/>
      <c r="D161" s="81">
        <f>W156-D157</f>
        <v>5183</v>
      </c>
      <c r="E161" s="82"/>
      <c r="F161" s="81">
        <f>U156-F157</f>
        <v>1663</v>
      </c>
      <c r="G161" s="82"/>
      <c r="H161" s="81">
        <f>S156-H157</f>
        <v>1090</v>
      </c>
      <c r="I161" s="82"/>
      <c r="J161" s="81">
        <f>Q156-J157</f>
        <v>6360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7919</v>
      </c>
      <c r="R172" s="120"/>
      <c r="S172" s="120">
        <f>H143</f>
        <v>20246</v>
      </c>
      <c r="T172" s="120"/>
      <c r="U172" s="120">
        <f>F143</f>
        <v>15177</v>
      </c>
      <c r="V172" s="120"/>
      <c r="W172" s="120">
        <f>D143</f>
        <v>31041</v>
      </c>
      <c r="X172" s="120"/>
      <c r="Y172" s="120">
        <f>SUM(Q172:W172)</f>
        <v>74383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7525</v>
      </c>
      <c r="R173" s="90"/>
      <c r="S173" s="89">
        <f>H144</f>
        <v>17544</v>
      </c>
      <c r="T173" s="90"/>
      <c r="U173" s="89">
        <f>F144</f>
        <v>11932</v>
      </c>
      <c r="V173" s="90"/>
      <c r="W173" s="89">
        <f>D144</f>
        <v>27208</v>
      </c>
      <c r="X173" s="90"/>
      <c r="Y173" s="89">
        <f>SUM(Q173:W173)</f>
        <v>64209</v>
      </c>
      <c r="Z173" s="94"/>
    </row>
    <row r="174" spans="2:26" s="16" customFormat="1" ht="12" customHeight="1">
      <c r="B174" s="120">
        <f>SUM(D174:J174)</f>
        <v>49913</v>
      </c>
      <c r="C174" s="120"/>
      <c r="D174" s="120">
        <f>D175</f>
        <v>22025</v>
      </c>
      <c r="E174" s="120"/>
      <c r="F174" s="120">
        <f>F175</f>
        <v>10269</v>
      </c>
      <c r="G174" s="120"/>
      <c r="H174" s="120">
        <f>H175</f>
        <v>16454</v>
      </c>
      <c r="I174" s="120"/>
      <c r="J174" s="120">
        <f>J175</f>
        <v>1165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49913</v>
      </c>
      <c r="C175" s="104"/>
      <c r="D175" s="104">
        <v>22025</v>
      </c>
      <c r="E175" s="104"/>
      <c r="F175" s="104">
        <v>10269</v>
      </c>
      <c r="G175" s="104"/>
      <c r="H175" s="104">
        <v>16454</v>
      </c>
      <c r="I175" s="104"/>
      <c r="J175" s="104">
        <v>1165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24470</v>
      </c>
      <c r="C176" s="115"/>
      <c r="D176" s="115">
        <f>W172-D174</f>
        <v>9016</v>
      </c>
      <c r="E176" s="115"/>
      <c r="F176" s="115">
        <f>U172-F174</f>
        <v>4908</v>
      </c>
      <c r="G176" s="115"/>
      <c r="H176" s="115">
        <f>S172-H174</f>
        <v>3792</v>
      </c>
      <c r="I176" s="115"/>
      <c r="J176" s="115">
        <f>Q172-J174</f>
        <v>6754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14296</v>
      </c>
      <c r="C177" s="82"/>
      <c r="D177" s="81">
        <f>W173-D174</f>
        <v>5183</v>
      </c>
      <c r="E177" s="82"/>
      <c r="F177" s="81">
        <f>U173-F174</f>
        <v>1663</v>
      </c>
      <c r="G177" s="82"/>
      <c r="H177" s="81">
        <f>S173-H174</f>
        <v>1090</v>
      </c>
      <c r="I177" s="82"/>
      <c r="J177" s="81">
        <f>Q173-J174</f>
        <v>6360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6360</v>
      </c>
      <c r="R189" s="90"/>
      <c r="S189" s="89">
        <f>H177</f>
        <v>1090</v>
      </c>
      <c r="T189" s="90"/>
      <c r="U189" s="89">
        <f>F177</f>
        <v>1663</v>
      </c>
      <c r="V189" s="90"/>
      <c r="W189" s="89">
        <f>D177</f>
        <v>5183</v>
      </c>
      <c r="X189" s="90"/>
      <c r="Y189" s="89">
        <f>SUM(Q189:W189)</f>
        <v>14296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-387</v>
      </c>
      <c r="R190" s="120"/>
      <c r="S190" s="120">
        <f>S191+S192+S193</f>
        <v>3939</v>
      </c>
      <c r="T190" s="120"/>
      <c r="U190" s="120">
        <f>U191+U192+U193</f>
        <v>6028</v>
      </c>
      <c r="V190" s="120"/>
      <c r="W190" s="120">
        <f>W191+W192+W193</f>
        <v>84</v>
      </c>
      <c r="X190" s="120"/>
      <c r="Y190" s="120">
        <f>Y191+Y192+Y193</f>
        <v>4526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1163</v>
      </c>
      <c r="T191" s="104"/>
      <c r="U191" s="104">
        <v>1341</v>
      </c>
      <c r="V191" s="104"/>
      <c r="W191" s="104">
        <v>14</v>
      </c>
      <c r="X191" s="104"/>
      <c r="Y191" s="104">
        <v>2518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48</v>
      </c>
      <c r="R192" s="104"/>
      <c r="S192" s="104">
        <v>513</v>
      </c>
      <c r="T192" s="104"/>
      <c r="U192" s="104">
        <v>2487</v>
      </c>
      <c r="V192" s="104"/>
      <c r="W192" s="104">
        <v>1574</v>
      </c>
      <c r="X192" s="104"/>
      <c r="Y192" s="104">
        <v>4622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-435</v>
      </c>
      <c r="R193" s="75"/>
      <c r="S193" s="108">
        <v>2263</v>
      </c>
      <c r="T193" s="75"/>
      <c r="U193" s="108">
        <v>2200</v>
      </c>
      <c r="V193" s="75"/>
      <c r="W193" s="108">
        <v>-1504</v>
      </c>
      <c r="X193" s="75"/>
      <c r="Y193" s="108">
        <v>-2614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-84</v>
      </c>
      <c r="R194" s="120"/>
      <c r="S194" s="120">
        <f>S195+S196+S197</f>
        <v>-852</v>
      </c>
      <c r="T194" s="120"/>
      <c r="U194" s="120">
        <f>U195+U196+U197</f>
        <v>-6203</v>
      </c>
      <c r="V194" s="120"/>
      <c r="W194" s="120">
        <f>W195+W196+W197</f>
        <v>-7722</v>
      </c>
      <c r="X194" s="120"/>
      <c r="Y194" s="120">
        <f>Y195+Y196+Y197</f>
        <v>-9723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-1</v>
      </c>
      <c r="R196" s="104"/>
      <c r="S196" s="104">
        <v>-657</v>
      </c>
      <c r="T196" s="104"/>
      <c r="U196" s="104">
        <v>-4196</v>
      </c>
      <c r="V196" s="104"/>
      <c r="W196" s="104">
        <v>-2974</v>
      </c>
      <c r="X196" s="104"/>
      <c r="Y196" s="104">
        <v>-7828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-83</v>
      </c>
      <c r="R197" s="104"/>
      <c r="S197" s="104">
        <v>-195</v>
      </c>
      <c r="T197" s="104"/>
      <c r="U197" s="104">
        <v>-2007</v>
      </c>
      <c r="V197" s="104"/>
      <c r="W197" s="104">
        <v>-4748</v>
      </c>
      <c r="X197" s="104"/>
      <c r="Y197" s="104">
        <v>-1895</v>
      </c>
      <c r="Z197" s="110"/>
    </row>
    <row r="198" spans="2:26" s="16" customFormat="1" ht="12" customHeight="1">
      <c r="B198" s="154">
        <f>SUM(D198:J198)</f>
        <v>9099</v>
      </c>
      <c r="C198" s="154"/>
      <c r="D198" s="154">
        <f>W189+W190+W194</f>
        <v>-2455</v>
      </c>
      <c r="E198" s="154"/>
      <c r="F198" s="154">
        <f>U189+U190+U194</f>
        <v>1488</v>
      </c>
      <c r="G198" s="154"/>
      <c r="H198" s="154">
        <f>S189+S190+S194</f>
        <v>4177</v>
      </c>
      <c r="I198" s="154"/>
      <c r="J198" s="154">
        <f>Q189+Q190+Q194</f>
        <v>5889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5889</v>
      </c>
      <c r="R211" s="157"/>
      <c r="S211" s="157">
        <f>H198</f>
        <v>4177</v>
      </c>
      <c r="T211" s="157"/>
      <c r="U211" s="157">
        <f>F198</f>
        <v>1488</v>
      </c>
      <c r="V211" s="157"/>
      <c r="W211" s="157">
        <f>D198</f>
        <v>-2455</v>
      </c>
      <c r="X211" s="157"/>
      <c r="Y211" s="157">
        <f>SUM(Q211:W211)</f>
        <v>9099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22478</v>
      </c>
      <c r="C214" s="166"/>
      <c r="D214" s="165">
        <f>D215+D217</f>
        <v>5821</v>
      </c>
      <c r="E214" s="167"/>
      <c r="F214" s="165">
        <f>F215+F217</f>
        <v>8918</v>
      </c>
      <c r="G214" s="167"/>
      <c r="H214" s="165">
        <f>H215+H217</f>
        <v>7037</v>
      </c>
      <c r="I214" s="167"/>
      <c r="J214" s="165">
        <f>J215+J217</f>
        <v>702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22478</v>
      </c>
      <c r="C215" s="104"/>
      <c r="D215" s="104">
        <v>5821</v>
      </c>
      <c r="E215" s="104"/>
      <c r="F215" s="104">
        <v>8918</v>
      </c>
      <c r="G215" s="104"/>
      <c r="H215" s="104">
        <v>7037</v>
      </c>
      <c r="I215" s="104"/>
      <c r="J215" s="104">
        <v>702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-10174</v>
      </c>
      <c r="C216" s="120"/>
      <c r="D216" s="120">
        <f>-D24</f>
        <v>-3833</v>
      </c>
      <c r="E216" s="120"/>
      <c r="F216" s="120">
        <f>-F24</f>
        <v>-3245</v>
      </c>
      <c r="G216" s="120"/>
      <c r="H216" s="120">
        <f>-H24</f>
        <v>-2702</v>
      </c>
      <c r="I216" s="120"/>
      <c r="J216" s="120">
        <f>-J24</f>
        <v>-394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504</v>
      </c>
      <c r="C218" s="120"/>
      <c r="D218" s="120">
        <v>225</v>
      </c>
      <c r="E218" s="120"/>
      <c r="F218" s="120">
        <v>161</v>
      </c>
      <c r="G218" s="120"/>
      <c r="H218" s="120">
        <v>98</v>
      </c>
      <c r="I218" s="120"/>
      <c r="J218" s="120">
        <v>20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-3709</v>
      </c>
      <c r="C221" s="173"/>
      <c r="D221" s="173">
        <f>W211-D214-D216-D218</f>
        <v>-4668</v>
      </c>
      <c r="E221" s="173"/>
      <c r="F221" s="173">
        <f>U211-F214-F216-F218</f>
        <v>-4346</v>
      </c>
      <c r="G221" s="173"/>
      <c r="H221" s="173">
        <f>S211-H214-H216-H218</f>
        <v>-256</v>
      </c>
      <c r="I221" s="173"/>
      <c r="J221" s="173">
        <f>Q211-J214-J216-J218</f>
        <v>5561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5166</v>
      </c>
      <c r="R18" s="71"/>
      <c r="S18" s="69">
        <f>SUM(S19:S21)</f>
        <v>26454</v>
      </c>
      <c r="T18" s="71"/>
      <c r="U18" s="69">
        <f>SUM(U19:U21)</f>
        <v>57594</v>
      </c>
      <c r="V18" s="71"/>
      <c r="W18" s="69">
        <f>SUM(W19:W21)</f>
        <v>27184</v>
      </c>
      <c r="X18" s="71"/>
      <c r="Y18" s="69">
        <f>SUM(Q18:W18)</f>
        <v>116398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94</v>
      </c>
      <c r="R19" s="75"/>
      <c r="S19" s="75">
        <v>3273</v>
      </c>
      <c r="T19" s="75"/>
      <c r="U19" s="75">
        <v>1712</v>
      </c>
      <c r="V19" s="75"/>
      <c r="W19" s="75">
        <v>2172</v>
      </c>
      <c r="X19" s="75"/>
      <c r="Y19" s="75">
        <f>SUM(Q19:W19)</f>
        <v>7251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153</v>
      </c>
      <c r="T20" s="75"/>
      <c r="U20" s="75">
        <v>0</v>
      </c>
      <c r="V20" s="75"/>
      <c r="W20" s="75">
        <v>0</v>
      </c>
      <c r="X20" s="75"/>
      <c r="Y20" s="75">
        <f>SUM(Q20:W20)</f>
        <v>153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5072</v>
      </c>
      <c r="R21" s="75"/>
      <c r="S21" s="75">
        <v>23028</v>
      </c>
      <c r="T21" s="75"/>
      <c r="U21" s="75">
        <v>55882</v>
      </c>
      <c r="V21" s="75"/>
      <c r="W21" s="75">
        <v>25012</v>
      </c>
      <c r="X21" s="75"/>
      <c r="Y21" s="75">
        <f>SUM(Q21:W21)</f>
        <v>108994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32369</v>
      </c>
      <c r="C22" s="70"/>
      <c r="D22" s="69">
        <v>7098</v>
      </c>
      <c r="E22" s="70"/>
      <c r="F22" s="69">
        <v>12764</v>
      </c>
      <c r="G22" s="70"/>
      <c r="H22" s="69">
        <v>10977</v>
      </c>
      <c r="I22" s="70"/>
      <c r="J22" s="69">
        <v>1530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84029</v>
      </c>
      <c r="C23" s="77"/>
      <c r="D23" s="76">
        <f>W18-D22</f>
        <v>20086</v>
      </c>
      <c r="E23" s="77"/>
      <c r="F23" s="76">
        <f>U18-F22</f>
        <v>44830</v>
      </c>
      <c r="G23" s="77"/>
      <c r="H23" s="76">
        <f>S18-H22</f>
        <v>15477</v>
      </c>
      <c r="I23" s="77"/>
      <c r="J23" s="76">
        <f>Q18-J22</f>
        <v>3636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11036</v>
      </c>
      <c r="C24" s="70"/>
      <c r="D24" s="69">
        <v>4046</v>
      </c>
      <c r="E24" s="70"/>
      <c r="F24" s="69">
        <v>3796</v>
      </c>
      <c r="G24" s="70"/>
      <c r="H24" s="69">
        <v>2984</v>
      </c>
      <c r="I24" s="70"/>
      <c r="J24" s="69">
        <v>210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72993</v>
      </c>
      <c r="C25" s="82"/>
      <c r="D25" s="81">
        <f>D23-D24</f>
        <v>16040</v>
      </c>
      <c r="E25" s="82"/>
      <c r="F25" s="81">
        <f>F23-F24</f>
        <v>41034</v>
      </c>
      <c r="G25" s="82"/>
      <c r="H25" s="81">
        <f>H23-H24</f>
        <v>12493</v>
      </c>
      <c r="I25" s="82"/>
      <c r="J25" s="81">
        <f>J23-J24</f>
        <v>3426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3636</v>
      </c>
      <c r="R36" s="71"/>
      <c r="S36" s="71">
        <f>H23</f>
        <v>15477</v>
      </c>
      <c r="T36" s="71"/>
      <c r="U36" s="71">
        <f>F23</f>
        <v>44830</v>
      </c>
      <c r="V36" s="71"/>
      <c r="W36" s="71">
        <f>D23</f>
        <v>20086</v>
      </c>
      <c r="X36" s="71"/>
      <c r="Y36" s="71">
        <f>SUM(Q36:W36)</f>
        <v>84029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3426</v>
      </c>
      <c r="R37" s="90"/>
      <c r="S37" s="89">
        <f>H25</f>
        <v>12493</v>
      </c>
      <c r="T37" s="90"/>
      <c r="U37" s="89">
        <f>F25</f>
        <v>41034</v>
      </c>
      <c r="V37" s="90"/>
      <c r="W37" s="89">
        <f>D25</f>
        <v>16040</v>
      </c>
      <c r="X37" s="90"/>
      <c r="Y37" s="89">
        <f>SUM(Q37:W37)</f>
        <v>72993</v>
      </c>
      <c r="Z37" s="94"/>
    </row>
    <row r="38" spans="2:26" s="16" customFormat="1" ht="12" customHeight="1">
      <c r="B38" s="95">
        <f>SUM(D38:J38)</f>
        <v>72889</v>
      </c>
      <c r="C38" s="71"/>
      <c r="D38" s="95">
        <f>D39+D40</f>
        <v>16020</v>
      </c>
      <c r="E38" s="70"/>
      <c r="F38" s="95">
        <f>F39+F40</f>
        <v>40964</v>
      </c>
      <c r="G38" s="70"/>
      <c r="H38" s="95">
        <f>H39+H40</f>
        <v>12490</v>
      </c>
      <c r="I38" s="70"/>
      <c r="J38" s="95">
        <f>J39+J40</f>
        <v>3415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56027</v>
      </c>
      <c r="C39" s="98"/>
      <c r="D39" s="97">
        <v>11823</v>
      </c>
      <c r="E39" s="99"/>
      <c r="F39" s="97">
        <v>32084</v>
      </c>
      <c r="G39" s="99"/>
      <c r="H39" s="97">
        <v>9428</v>
      </c>
      <c r="I39" s="99"/>
      <c r="J39" s="97">
        <v>2692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16862</v>
      </c>
      <c r="C40" s="71"/>
      <c r="D40" s="69">
        <f>D42+D43</f>
        <v>4197</v>
      </c>
      <c r="E40" s="70"/>
      <c r="F40" s="69">
        <f>F42+F43</f>
        <v>8880</v>
      </c>
      <c r="G40" s="70"/>
      <c r="H40" s="69">
        <f>H42+H43</f>
        <v>3062</v>
      </c>
      <c r="I40" s="70"/>
      <c r="J40" s="69">
        <f>J42+J43</f>
        <v>723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10871</v>
      </c>
      <c r="C42" s="104"/>
      <c r="D42" s="104">
        <v>1496</v>
      </c>
      <c r="E42" s="104"/>
      <c r="F42" s="104">
        <v>5880</v>
      </c>
      <c r="G42" s="104"/>
      <c r="H42" s="104">
        <v>2831</v>
      </c>
      <c r="I42" s="104"/>
      <c r="J42" s="104">
        <v>664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5991</v>
      </c>
      <c r="C43" s="75"/>
      <c r="D43" s="108">
        <v>2701</v>
      </c>
      <c r="E43" s="73"/>
      <c r="F43" s="108">
        <v>3000</v>
      </c>
      <c r="G43" s="73"/>
      <c r="H43" s="108">
        <v>231</v>
      </c>
      <c r="I43" s="73"/>
      <c r="J43" s="108">
        <v>59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104</v>
      </c>
      <c r="C44" s="71"/>
      <c r="D44" s="95">
        <v>20</v>
      </c>
      <c r="E44" s="70"/>
      <c r="F44" s="95">
        <v>70</v>
      </c>
      <c r="G44" s="70"/>
      <c r="H44" s="95">
        <v>3</v>
      </c>
      <c r="I44" s="70"/>
      <c r="J44" s="95">
        <v>11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11036</v>
      </c>
      <c r="C47" s="114"/>
      <c r="D47" s="114">
        <f>W36-D38-D44</f>
        <v>4046</v>
      </c>
      <c r="E47" s="114"/>
      <c r="F47" s="114">
        <f>U36-F38-F44</f>
        <v>3796</v>
      </c>
      <c r="G47" s="114"/>
      <c r="H47" s="114">
        <f>S36-H38-H44</f>
        <v>2984</v>
      </c>
      <c r="I47" s="114"/>
      <c r="J47" s="114">
        <f>Q36-J38-J44</f>
        <v>210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210</v>
      </c>
      <c r="R59" s="120"/>
      <c r="S59" s="120">
        <f>H47</f>
        <v>2984</v>
      </c>
      <c r="T59" s="120"/>
      <c r="U59" s="120">
        <f>F47</f>
        <v>3796</v>
      </c>
      <c r="V59" s="120"/>
      <c r="W59" s="120">
        <f>D47</f>
        <v>4046</v>
      </c>
      <c r="X59" s="120"/>
      <c r="Y59" s="120">
        <f>SUM(Q59:W59)</f>
        <v>11036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14557</v>
      </c>
      <c r="T61" s="120"/>
      <c r="U61" s="120">
        <f>U63+U71</f>
        <v>30457</v>
      </c>
      <c r="V61" s="120"/>
      <c r="W61" s="120">
        <f>W63+W71</f>
        <v>36602</v>
      </c>
      <c r="X61" s="120"/>
      <c r="Y61" s="120">
        <f>SUM(Q61:W61)</f>
        <v>81616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6490</v>
      </c>
      <c r="T63" s="120"/>
      <c r="U63" s="120">
        <f>U64+U66+U68</f>
        <v>30206</v>
      </c>
      <c r="V63" s="120"/>
      <c r="W63" s="120">
        <f>W64+W66+W68</f>
        <v>36347</v>
      </c>
      <c r="X63" s="120"/>
      <c r="Y63" s="120">
        <f>SUM(Q63:W63)</f>
        <v>73043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3478</v>
      </c>
      <c r="T64" s="104"/>
      <c r="U64" s="104">
        <v>12399</v>
      </c>
      <c r="V64" s="104"/>
      <c r="W64" s="104">
        <v>24874</v>
      </c>
      <c r="X64" s="104"/>
      <c r="Y64" s="104">
        <f>SUM(Q64:W64)</f>
        <v>40751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59</v>
      </c>
      <c r="T66" s="104"/>
      <c r="U66" s="104">
        <v>38</v>
      </c>
      <c r="V66" s="104"/>
      <c r="W66" s="104">
        <v>16</v>
      </c>
      <c r="X66" s="104"/>
      <c r="Y66" s="104">
        <f>SUM(Q66:W66)</f>
        <v>113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2953</v>
      </c>
      <c r="T68" s="104"/>
      <c r="U68" s="104">
        <v>17769</v>
      </c>
      <c r="V68" s="104"/>
      <c r="W68" s="104">
        <v>11457</v>
      </c>
      <c r="X68" s="104"/>
      <c r="Y68" s="104">
        <f>SUM(Q68:W68)</f>
        <v>32179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8067</v>
      </c>
      <c r="T71" s="71"/>
      <c r="U71" s="135">
        <v>251</v>
      </c>
      <c r="V71" s="71"/>
      <c r="W71" s="135">
        <v>255</v>
      </c>
      <c r="X71" s="71"/>
      <c r="Y71" s="135">
        <f>SUM(Q71:W71)</f>
        <v>8573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-2434</v>
      </c>
      <c r="R72" s="120"/>
      <c r="S72" s="120">
        <f>S73+S74</f>
        <v>-1110</v>
      </c>
      <c r="T72" s="120"/>
      <c r="U72" s="120">
        <f>U73+U74</f>
        <v>-1738</v>
      </c>
      <c r="V72" s="120"/>
      <c r="W72" s="120">
        <f>W73+W74</f>
        <v>-2391</v>
      </c>
      <c r="X72" s="120"/>
      <c r="Y72" s="120">
        <f>SUM(Q72:W72)</f>
        <v>-7673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-974</v>
      </c>
      <c r="T73" s="104"/>
      <c r="U73" s="104">
        <v>-776</v>
      </c>
      <c r="V73" s="104"/>
      <c r="W73" s="104">
        <v>-1551</v>
      </c>
      <c r="X73" s="104"/>
      <c r="Y73" s="104">
        <f>SUM(Q73:W73)</f>
        <v>-3301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-2434</v>
      </c>
      <c r="R74" s="75"/>
      <c r="S74" s="108">
        <v>-136</v>
      </c>
      <c r="T74" s="75"/>
      <c r="U74" s="108">
        <v>-962</v>
      </c>
      <c r="V74" s="75"/>
      <c r="W74" s="108">
        <v>-840</v>
      </c>
      <c r="X74" s="75"/>
      <c r="Y74" s="108">
        <f>SUM(Q74:W74)</f>
        <v>-4372</v>
      </c>
      <c r="Z74" s="110"/>
    </row>
    <row r="75" spans="2:26" s="16" customFormat="1" ht="12" customHeight="1">
      <c r="B75" s="120">
        <f>B76+B77+B78+B80+B82</f>
        <v>19790</v>
      </c>
      <c r="C75" s="120"/>
      <c r="D75" s="120">
        <f>D76+D77+D78+D80+D82</f>
        <v>16929</v>
      </c>
      <c r="E75" s="120"/>
      <c r="F75" s="120">
        <f>F76+F77+F78+F80+F82</f>
        <v>2234</v>
      </c>
      <c r="G75" s="120"/>
      <c r="H75" s="120">
        <f>H76+H77+H78+H80+H82</f>
        <v>833</v>
      </c>
      <c r="I75" s="120"/>
      <c r="J75" s="120">
        <f>J76+J77+J78+J80+J82</f>
        <v>17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739</v>
      </c>
      <c r="R75" s="120"/>
      <c r="S75" s="120">
        <f>S76+S77+S78+S80+S82</f>
        <v>609</v>
      </c>
      <c r="T75" s="120"/>
      <c r="U75" s="120">
        <f>U76+U77+U78+U80+U82</f>
        <v>453</v>
      </c>
      <c r="V75" s="120"/>
      <c r="W75" s="120">
        <f>W76+W77+W78+W80+W82</f>
        <v>5682</v>
      </c>
      <c r="X75" s="120"/>
      <c r="Y75" s="120">
        <f>Y76+Y77+Y78+Y80+Y82</f>
        <v>7260</v>
      </c>
      <c r="Z75" s="85"/>
    </row>
    <row r="76" spans="2:26" s="20" customFormat="1" ht="12" customHeight="1">
      <c r="B76" s="75">
        <v>19781</v>
      </c>
      <c r="C76" s="104"/>
      <c r="D76" s="104">
        <v>16926</v>
      </c>
      <c r="E76" s="104"/>
      <c r="F76" s="104">
        <v>2233</v>
      </c>
      <c r="G76" s="104"/>
      <c r="H76" s="104">
        <v>828</v>
      </c>
      <c r="I76" s="104"/>
      <c r="J76" s="104">
        <v>17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739</v>
      </c>
      <c r="R76" s="104"/>
      <c r="S76" s="104">
        <v>424</v>
      </c>
      <c r="T76" s="104"/>
      <c r="U76" s="104">
        <v>371</v>
      </c>
      <c r="V76" s="104"/>
      <c r="W76" s="104">
        <v>1191</v>
      </c>
      <c r="X76" s="104"/>
      <c r="Y76" s="75">
        <v>2502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152</v>
      </c>
      <c r="T77" s="104"/>
      <c r="U77" s="104">
        <v>66</v>
      </c>
      <c r="V77" s="104"/>
      <c r="W77" s="104">
        <v>4301</v>
      </c>
      <c r="X77" s="104"/>
      <c r="Y77" s="104">
        <f>SUM(Q77:W77)</f>
        <v>4519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9</v>
      </c>
      <c r="C82" s="104"/>
      <c r="D82" s="104">
        <v>3</v>
      </c>
      <c r="E82" s="104"/>
      <c r="F82" s="104">
        <v>1</v>
      </c>
      <c r="G82" s="104"/>
      <c r="H82" s="104">
        <v>5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33</v>
      </c>
      <c r="T82" s="104"/>
      <c r="U82" s="104">
        <v>16</v>
      </c>
      <c r="V82" s="104"/>
      <c r="W82" s="104">
        <v>190</v>
      </c>
      <c r="X82" s="104"/>
      <c r="Y82" s="104">
        <f>SUM(Q82:W82)</f>
        <v>239</v>
      </c>
      <c r="Z82" s="110"/>
    </row>
    <row r="83" spans="2:26" s="28" customFormat="1" ht="12" customHeight="1">
      <c r="B83" s="80">
        <f>SUM(D83:J83)</f>
        <v>72449</v>
      </c>
      <c r="C83" s="115"/>
      <c r="D83" s="115">
        <f>W59+W61+W72+W75-D75</f>
        <v>27010</v>
      </c>
      <c r="E83" s="115"/>
      <c r="F83" s="115">
        <f>U59+U61+U72+U75-F75</f>
        <v>30734</v>
      </c>
      <c r="G83" s="115"/>
      <c r="H83" s="115">
        <f>S59+S61+S72+S75-H75</f>
        <v>16207</v>
      </c>
      <c r="I83" s="115"/>
      <c r="J83" s="115">
        <f>Q59+Q61+Q72+Q75-J75</f>
        <v>-1502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61413</v>
      </c>
      <c r="C84" s="82"/>
      <c r="D84" s="81">
        <f>W60+W61+W72+W75-D75</f>
        <v>22964</v>
      </c>
      <c r="E84" s="82"/>
      <c r="F84" s="81">
        <f>U60+U61+U72+U75-F75</f>
        <v>26938</v>
      </c>
      <c r="G84" s="82"/>
      <c r="H84" s="81">
        <f>S60+S61+S72+S75-H75</f>
        <v>13223</v>
      </c>
      <c r="I84" s="82"/>
      <c r="J84" s="81">
        <f>Q60+Q61+Q72+Q75-J75</f>
        <v>-1712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-1502</v>
      </c>
      <c r="R95" s="120"/>
      <c r="S95" s="120">
        <f>H83</f>
        <v>16207</v>
      </c>
      <c r="T95" s="120"/>
      <c r="U95" s="120">
        <f>F83</f>
        <v>30734</v>
      </c>
      <c r="V95" s="120"/>
      <c r="W95" s="120">
        <f>D83</f>
        <v>27010</v>
      </c>
      <c r="X95" s="120"/>
      <c r="Y95" s="120">
        <f>SUM(Q95:W95)</f>
        <v>72449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-1712</v>
      </c>
      <c r="R96" s="90"/>
      <c r="S96" s="89">
        <f>H84</f>
        <v>13223</v>
      </c>
      <c r="T96" s="90"/>
      <c r="U96" s="89">
        <f>F84</f>
        <v>26938</v>
      </c>
      <c r="V96" s="90"/>
      <c r="W96" s="89">
        <f>D84</f>
        <v>22964</v>
      </c>
      <c r="X96" s="90"/>
      <c r="Y96" s="89">
        <f>SUM(Q96:W96)</f>
        <v>61413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5603</v>
      </c>
      <c r="T97" s="120"/>
      <c r="U97" s="120">
        <f>U99+U100</f>
        <v>13949</v>
      </c>
      <c r="V97" s="120"/>
      <c r="W97" s="120">
        <f>W99+W100</f>
        <v>58380</v>
      </c>
      <c r="X97" s="120"/>
      <c r="Y97" s="120">
        <f>SUM(Q97:W97)</f>
        <v>77932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3941</v>
      </c>
      <c r="T99" s="104"/>
      <c r="U99" s="104">
        <v>12891</v>
      </c>
      <c r="V99" s="104"/>
      <c r="W99" s="104">
        <v>58171</v>
      </c>
      <c r="X99" s="104"/>
      <c r="Y99" s="104">
        <f>SUM(Q99:W99)</f>
        <v>75003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1662</v>
      </c>
      <c r="T100" s="75"/>
      <c r="U100" s="108">
        <v>1058</v>
      </c>
      <c r="V100" s="75"/>
      <c r="W100" s="108">
        <v>209</v>
      </c>
      <c r="X100" s="75"/>
      <c r="Y100" s="108">
        <f>SUM(Q100:W100)</f>
        <v>2929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86110</v>
      </c>
      <c r="R101" s="120"/>
      <c r="S101" s="120">
        <f>S102+S103</f>
        <v>231</v>
      </c>
      <c r="T101" s="120"/>
      <c r="U101" s="120">
        <f>U102+U103</f>
        <v>245</v>
      </c>
      <c r="V101" s="120"/>
      <c r="W101" s="120">
        <f>W102+W103</f>
        <v>7954</v>
      </c>
      <c r="X101" s="120"/>
      <c r="Y101" s="120">
        <f>SUM(Q101:W101)</f>
        <v>94540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86051</v>
      </c>
      <c r="R102" s="104"/>
      <c r="S102" s="104">
        <v>0</v>
      </c>
      <c r="T102" s="104"/>
      <c r="U102" s="104">
        <v>0</v>
      </c>
      <c r="V102" s="104"/>
      <c r="W102" s="104">
        <v>2498</v>
      </c>
      <c r="X102" s="104"/>
      <c r="Y102" s="104">
        <f>SUM(Q102:W102)</f>
        <v>88549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59</v>
      </c>
      <c r="R103" s="75"/>
      <c r="S103" s="108">
        <v>231</v>
      </c>
      <c r="T103" s="75"/>
      <c r="U103" s="108">
        <v>245</v>
      </c>
      <c r="V103" s="75"/>
      <c r="W103" s="108">
        <v>5456</v>
      </c>
      <c r="X103" s="75"/>
      <c r="Y103" s="108">
        <f>SUM(Q103:W103)</f>
        <v>5991</v>
      </c>
      <c r="Z103" s="110"/>
    </row>
    <row r="104" spans="2:26" s="16" customFormat="1" ht="12" customHeight="1">
      <c r="B104" s="120">
        <f>SUM(D104:J104)</f>
        <v>86341</v>
      </c>
      <c r="C104" s="120"/>
      <c r="D104" s="120">
        <f>D106+D108+D110</f>
        <v>8271</v>
      </c>
      <c r="E104" s="120"/>
      <c r="F104" s="120">
        <f>F106+F108+F110</f>
        <v>1164</v>
      </c>
      <c r="G104" s="120"/>
      <c r="H104" s="120">
        <f>H106+H108+H110</f>
        <v>384</v>
      </c>
      <c r="I104" s="120"/>
      <c r="J104" s="120">
        <f>J106+J108+J110</f>
        <v>76522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74927</v>
      </c>
      <c r="C106" s="104"/>
      <c r="D106" s="104">
        <v>1140</v>
      </c>
      <c r="E106" s="104"/>
      <c r="F106" s="104">
        <v>0</v>
      </c>
      <c r="G106" s="104"/>
      <c r="H106" s="104">
        <v>0</v>
      </c>
      <c r="I106" s="104"/>
      <c r="J106" s="104">
        <v>73787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6738</v>
      </c>
      <c r="C108" s="104"/>
      <c r="D108" s="104">
        <v>6203</v>
      </c>
      <c r="E108" s="104"/>
      <c r="F108" s="104">
        <v>245</v>
      </c>
      <c r="G108" s="104"/>
      <c r="H108" s="104">
        <v>231</v>
      </c>
      <c r="I108" s="104"/>
      <c r="J108" s="104">
        <v>59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4676</v>
      </c>
      <c r="C110" s="147"/>
      <c r="D110" s="146">
        <v>928</v>
      </c>
      <c r="E110" s="148"/>
      <c r="F110" s="146">
        <v>919</v>
      </c>
      <c r="G110" s="148"/>
      <c r="H110" s="146">
        <v>153</v>
      </c>
      <c r="I110" s="148"/>
      <c r="J110" s="146">
        <v>2676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9843</v>
      </c>
      <c r="C112" s="120"/>
      <c r="D112" s="120">
        <f>D113+D114+D115+D117+D118</f>
        <v>52511</v>
      </c>
      <c r="E112" s="120"/>
      <c r="F112" s="120">
        <f>F113+F114+F115+F117+F118</f>
        <v>4814</v>
      </c>
      <c r="G112" s="120"/>
      <c r="H112" s="120">
        <f>H113+H114+H115+H117+H118</f>
        <v>8495</v>
      </c>
      <c r="I112" s="120"/>
      <c r="J112" s="120">
        <f>J113+J114+J115+J117+J118</f>
        <v>3239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8864</v>
      </c>
      <c r="R112" s="120"/>
      <c r="S112" s="120">
        <f>S113+S114+S115+S117+S118</f>
        <v>13778</v>
      </c>
      <c r="T112" s="120"/>
      <c r="U112" s="120">
        <f>U113+U114+U115+U117+U118</f>
        <v>38146</v>
      </c>
      <c r="V112" s="120"/>
      <c r="W112" s="120">
        <f>W113+W114+W115+W117+W118</f>
        <v>4187</v>
      </c>
      <c r="X112" s="120"/>
      <c r="Y112" s="120">
        <f>Y113+Y114+Y115+Y117+Y118</f>
        <v>5759</v>
      </c>
      <c r="Z112" s="85"/>
    </row>
    <row r="113" spans="2:26" s="20" customFormat="1" ht="12" customHeight="1">
      <c r="B113" s="104">
        <f>SUM(D113:J113)</f>
        <v>153</v>
      </c>
      <c r="C113" s="104"/>
      <c r="D113" s="104">
        <v>18</v>
      </c>
      <c r="E113" s="104"/>
      <c r="F113" s="104">
        <v>54</v>
      </c>
      <c r="G113" s="104"/>
      <c r="H113" s="104">
        <v>77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3</v>
      </c>
      <c r="R114" s="104"/>
      <c r="S114" s="104">
        <v>72</v>
      </c>
      <c r="T114" s="104"/>
      <c r="U114" s="104">
        <v>34</v>
      </c>
      <c r="V114" s="104"/>
      <c r="W114" s="104">
        <v>9</v>
      </c>
      <c r="X114" s="104"/>
      <c r="Y114" s="104">
        <f>SUM(Q114:W114)</f>
        <v>118</v>
      </c>
      <c r="Z114" s="110"/>
    </row>
    <row r="115" spans="2:26" s="20" customFormat="1" ht="12" customHeight="1">
      <c r="B115" s="75"/>
      <c r="C115" s="104"/>
      <c r="D115" s="104">
        <v>46053</v>
      </c>
      <c r="E115" s="104"/>
      <c r="F115" s="104">
        <v>3054</v>
      </c>
      <c r="G115" s="104"/>
      <c r="H115" s="104">
        <v>6991</v>
      </c>
      <c r="I115" s="104"/>
      <c r="J115" s="104">
        <v>3118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7386</v>
      </c>
      <c r="R115" s="104"/>
      <c r="S115" s="104">
        <v>12446</v>
      </c>
      <c r="T115" s="104"/>
      <c r="U115" s="104">
        <v>36727</v>
      </c>
      <c r="V115" s="104"/>
      <c r="W115" s="104">
        <v>2657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735</v>
      </c>
      <c r="C117" s="104"/>
      <c r="D117" s="104">
        <v>658</v>
      </c>
      <c r="E117" s="104"/>
      <c r="F117" s="104">
        <v>56</v>
      </c>
      <c r="G117" s="104"/>
      <c r="H117" s="104">
        <v>21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979</v>
      </c>
      <c r="R117" s="104"/>
      <c r="S117" s="104">
        <v>3</v>
      </c>
      <c r="T117" s="104"/>
      <c r="U117" s="104">
        <v>668</v>
      </c>
      <c r="V117" s="104"/>
      <c r="W117" s="104">
        <v>169</v>
      </c>
      <c r="X117" s="104"/>
      <c r="Y117" s="104">
        <f>SUM(Q117:W117)</f>
        <v>1819</v>
      </c>
      <c r="Z117" s="110"/>
    </row>
    <row r="118" spans="2:26" s="20" customFormat="1" ht="12" customHeight="1">
      <c r="B118" s="104">
        <f>SUM(D118:J118)</f>
        <v>8955</v>
      </c>
      <c r="C118" s="104"/>
      <c r="D118" s="104">
        <v>5782</v>
      </c>
      <c r="E118" s="104"/>
      <c r="F118" s="104">
        <v>1650</v>
      </c>
      <c r="G118" s="104"/>
      <c r="H118" s="104">
        <v>1406</v>
      </c>
      <c r="I118" s="104"/>
      <c r="J118" s="104">
        <v>117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496</v>
      </c>
      <c r="R118" s="104"/>
      <c r="S118" s="104">
        <v>1257</v>
      </c>
      <c r="T118" s="104"/>
      <c r="U118" s="104">
        <v>717</v>
      </c>
      <c r="V118" s="104"/>
      <c r="W118" s="104">
        <v>1352</v>
      </c>
      <c r="X118" s="104"/>
      <c r="Y118" s="104">
        <f>SUM(Q118:W118)</f>
        <v>3822</v>
      </c>
      <c r="Z118" s="110"/>
    </row>
    <row r="119" spans="2:26" s="28" customFormat="1" ht="12" customHeight="1">
      <c r="B119" s="115">
        <f>SUM(D119:J119)</f>
        <v>154496</v>
      </c>
      <c r="C119" s="115"/>
      <c r="D119" s="115">
        <f>W95+W97+W101+W104+W112-D104-D112</f>
        <v>36749</v>
      </c>
      <c r="E119" s="115"/>
      <c r="F119" s="115">
        <f>U95+U97+U101+U104+U112-F104-F112</f>
        <v>77096</v>
      </c>
      <c r="G119" s="115"/>
      <c r="H119" s="115">
        <f>S95+S97+S101+S104+S112-H104-H112</f>
        <v>26940</v>
      </c>
      <c r="I119" s="115"/>
      <c r="J119" s="115">
        <f>Q95+Q97+Q101+Q104+Q112-J104-J112</f>
        <v>13711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143460</v>
      </c>
      <c r="C120" s="82"/>
      <c r="D120" s="81">
        <f>W96+W97+W101+W104+W112-D104-D112</f>
        <v>32703</v>
      </c>
      <c r="E120" s="82"/>
      <c r="F120" s="81">
        <f>U96+U97+U101+U104+U112-F104-F112</f>
        <v>73300</v>
      </c>
      <c r="G120" s="82"/>
      <c r="H120" s="81">
        <f>S96+S97+S101+S104+S112-H104-H112</f>
        <v>23956</v>
      </c>
      <c r="I120" s="82"/>
      <c r="J120" s="81">
        <f>Q96+Q97+Q101+Q104+Q112-J104-J112</f>
        <v>13501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13711</v>
      </c>
      <c r="R131" s="120"/>
      <c r="S131" s="120">
        <f>H119</f>
        <v>26940</v>
      </c>
      <c r="T131" s="120"/>
      <c r="U131" s="120">
        <f>F119</f>
        <v>77096</v>
      </c>
      <c r="V131" s="120"/>
      <c r="W131" s="120">
        <f>D119</f>
        <v>36749</v>
      </c>
      <c r="X131" s="120"/>
      <c r="Y131" s="120">
        <f>SUM(Q131:W131)</f>
        <v>154496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13501</v>
      </c>
      <c r="R132" s="90"/>
      <c r="S132" s="89">
        <f>H120</f>
        <v>23956</v>
      </c>
      <c r="T132" s="90"/>
      <c r="U132" s="89">
        <f>F120</f>
        <v>73300</v>
      </c>
      <c r="V132" s="90"/>
      <c r="W132" s="89">
        <f>D120</f>
        <v>32703</v>
      </c>
      <c r="X132" s="90"/>
      <c r="Y132" s="89">
        <f>SUM(Q132:W132)</f>
        <v>143460</v>
      </c>
      <c r="Z132" s="94"/>
    </row>
    <row r="133" spans="2:26" s="9" customFormat="1" ht="12" customHeight="1">
      <c r="B133" s="120">
        <f>SUM(D133:J133)</f>
        <v>72200</v>
      </c>
      <c r="C133" s="120"/>
      <c r="D133" s="120">
        <f>D134+D141</f>
        <v>2370</v>
      </c>
      <c r="E133" s="120"/>
      <c r="F133" s="120">
        <f>F134+F141</f>
        <v>58297</v>
      </c>
      <c r="G133" s="120"/>
      <c r="H133" s="120">
        <f>H134+H141</f>
        <v>6146</v>
      </c>
      <c r="I133" s="120"/>
      <c r="J133" s="120">
        <f>J134+J141</f>
        <v>5387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44858</v>
      </c>
      <c r="C134" s="120"/>
      <c r="D134" s="120">
        <f>D135+D137+D139</f>
        <v>1300</v>
      </c>
      <c r="E134" s="120"/>
      <c r="F134" s="120">
        <f>F135+F137+F139</f>
        <v>35596</v>
      </c>
      <c r="G134" s="120"/>
      <c r="H134" s="120">
        <f>H135+H137+H139</f>
        <v>2604</v>
      </c>
      <c r="I134" s="120"/>
      <c r="J134" s="120">
        <f>J135+J137+J139</f>
        <v>5358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64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64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4145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4145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40649</v>
      </c>
      <c r="C139" s="104"/>
      <c r="D139" s="104">
        <v>1300</v>
      </c>
      <c r="E139" s="104"/>
      <c r="F139" s="104">
        <v>35596</v>
      </c>
      <c r="G139" s="104"/>
      <c r="H139" s="104">
        <v>2604</v>
      </c>
      <c r="I139" s="104"/>
      <c r="J139" s="104">
        <v>1149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27342</v>
      </c>
      <c r="C141" s="120"/>
      <c r="D141" s="120">
        <v>1070</v>
      </c>
      <c r="E141" s="120"/>
      <c r="F141" s="120">
        <v>22701</v>
      </c>
      <c r="G141" s="120"/>
      <c r="H141" s="120">
        <v>3542</v>
      </c>
      <c r="I141" s="120"/>
      <c r="J141" s="120">
        <v>29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82296</v>
      </c>
      <c r="C143" s="115"/>
      <c r="D143" s="115">
        <f>W131-D133</f>
        <v>34379</v>
      </c>
      <c r="E143" s="115"/>
      <c r="F143" s="115">
        <f>U131-F133</f>
        <v>18799</v>
      </c>
      <c r="G143" s="115"/>
      <c r="H143" s="115">
        <f>S131-H133</f>
        <v>20794</v>
      </c>
      <c r="I143" s="115"/>
      <c r="J143" s="115">
        <f>Q131-J133</f>
        <v>8324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71260</v>
      </c>
      <c r="C144" s="82"/>
      <c r="D144" s="81">
        <f>W132-D133</f>
        <v>30333</v>
      </c>
      <c r="E144" s="82"/>
      <c r="F144" s="81">
        <f>U132-F133</f>
        <v>15003</v>
      </c>
      <c r="G144" s="82"/>
      <c r="H144" s="81">
        <f>S132-H133</f>
        <v>17810</v>
      </c>
      <c r="I144" s="82"/>
      <c r="J144" s="81">
        <f>Q132-J133</f>
        <v>8114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13711</v>
      </c>
      <c r="R155" s="120"/>
      <c r="S155" s="120">
        <f>H119</f>
        <v>26940</v>
      </c>
      <c r="T155" s="120"/>
      <c r="U155" s="120">
        <f>F119</f>
        <v>77096</v>
      </c>
      <c r="V155" s="120"/>
      <c r="W155" s="120">
        <f>D119</f>
        <v>36749</v>
      </c>
      <c r="X155" s="120"/>
      <c r="Y155" s="120">
        <f>SUM(Q155:W155)</f>
        <v>154496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13501</v>
      </c>
      <c r="R156" s="90"/>
      <c r="S156" s="89">
        <f>H120</f>
        <v>23956</v>
      </c>
      <c r="T156" s="90"/>
      <c r="U156" s="89">
        <f>F120</f>
        <v>73300</v>
      </c>
      <c r="V156" s="90"/>
      <c r="W156" s="89">
        <f>D120</f>
        <v>32703</v>
      </c>
      <c r="X156" s="90"/>
      <c r="Y156" s="89">
        <f>SUM(Q156:W156)</f>
        <v>143460</v>
      </c>
      <c r="Z156" s="94"/>
    </row>
    <row r="157" spans="2:26" s="7" customFormat="1" ht="12" customHeight="1">
      <c r="B157" s="120">
        <f>SUM(D157:J157)</f>
        <v>125065</v>
      </c>
      <c r="C157" s="120"/>
      <c r="D157" s="120">
        <f>D158+D159</f>
        <v>25774</v>
      </c>
      <c r="E157" s="120"/>
      <c r="F157" s="120">
        <f>F158+F159</f>
        <v>69839</v>
      </c>
      <c r="G157" s="120"/>
      <c r="H157" s="120">
        <f>H158+H159</f>
        <v>22865</v>
      </c>
      <c r="I157" s="120"/>
      <c r="J157" s="120">
        <f>J158+J159</f>
        <v>6587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72200</v>
      </c>
      <c r="C158" s="104"/>
      <c r="D158" s="104">
        <v>2370</v>
      </c>
      <c r="E158" s="104"/>
      <c r="F158" s="104">
        <v>58297</v>
      </c>
      <c r="G158" s="104"/>
      <c r="H158" s="104">
        <v>6146</v>
      </c>
      <c r="I158" s="104"/>
      <c r="J158" s="104">
        <v>5387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52865</v>
      </c>
      <c r="C159" s="104"/>
      <c r="D159" s="104">
        <v>23404</v>
      </c>
      <c r="E159" s="104"/>
      <c r="F159" s="104">
        <v>11542</v>
      </c>
      <c r="G159" s="104"/>
      <c r="H159" s="104">
        <v>16719</v>
      </c>
      <c r="I159" s="104"/>
      <c r="J159" s="104">
        <v>1200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29431</v>
      </c>
      <c r="C160" s="115"/>
      <c r="D160" s="115">
        <f>W155-D157</f>
        <v>10975</v>
      </c>
      <c r="E160" s="115"/>
      <c r="F160" s="115">
        <f>U155-F157</f>
        <v>7257</v>
      </c>
      <c r="G160" s="115"/>
      <c r="H160" s="115">
        <f>S155-H157</f>
        <v>4075</v>
      </c>
      <c r="I160" s="115"/>
      <c r="J160" s="115">
        <f>Q155-J157</f>
        <v>7124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18395</v>
      </c>
      <c r="C161" s="82"/>
      <c r="D161" s="81">
        <f>W156-D157</f>
        <v>6929</v>
      </c>
      <c r="E161" s="82"/>
      <c r="F161" s="81">
        <f>U156-F157</f>
        <v>3461</v>
      </c>
      <c r="G161" s="82"/>
      <c r="H161" s="81">
        <f>S156-H157</f>
        <v>1091</v>
      </c>
      <c r="I161" s="82"/>
      <c r="J161" s="81">
        <f>Q156-J157</f>
        <v>6914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8324</v>
      </c>
      <c r="R172" s="120"/>
      <c r="S172" s="120">
        <f>H143</f>
        <v>20794</v>
      </c>
      <c r="T172" s="120"/>
      <c r="U172" s="120">
        <f>F143</f>
        <v>18799</v>
      </c>
      <c r="V172" s="120"/>
      <c r="W172" s="120">
        <f>D143</f>
        <v>34379</v>
      </c>
      <c r="X172" s="120"/>
      <c r="Y172" s="120">
        <f>SUM(Q172:W172)</f>
        <v>82296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8114</v>
      </c>
      <c r="R173" s="90"/>
      <c r="S173" s="89">
        <f>H144</f>
        <v>17810</v>
      </c>
      <c r="T173" s="90"/>
      <c r="U173" s="89">
        <f>F144</f>
        <v>15003</v>
      </c>
      <c r="V173" s="90"/>
      <c r="W173" s="89">
        <f>D144</f>
        <v>30333</v>
      </c>
      <c r="X173" s="90"/>
      <c r="Y173" s="89">
        <f>SUM(Q173:W173)</f>
        <v>71260</v>
      </c>
      <c r="Z173" s="94"/>
    </row>
    <row r="174" spans="2:26" s="16" customFormat="1" ht="12" customHeight="1">
      <c r="B174" s="120">
        <f>SUM(D174:J174)</f>
        <v>52865</v>
      </c>
      <c r="C174" s="120"/>
      <c r="D174" s="120">
        <f>D175</f>
        <v>23404</v>
      </c>
      <c r="E174" s="120"/>
      <c r="F174" s="120">
        <f>F175</f>
        <v>11542</v>
      </c>
      <c r="G174" s="120"/>
      <c r="H174" s="120">
        <f>H175</f>
        <v>16719</v>
      </c>
      <c r="I174" s="120"/>
      <c r="J174" s="120">
        <f>J175</f>
        <v>1200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52865</v>
      </c>
      <c r="C175" s="104"/>
      <c r="D175" s="104">
        <v>23404</v>
      </c>
      <c r="E175" s="104"/>
      <c r="F175" s="104">
        <v>11542</v>
      </c>
      <c r="G175" s="104"/>
      <c r="H175" s="104">
        <v>16719</v>
      </c>
      <c r="I175" s="104"/>
      <c r="J175" s="104">
        <v>1200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29431</v>
      </c>
      <c r="C176" s="115"/>
      <c r="D176" s="115">
        <f>W172-D174</f>
        <v>10975</v>
      </c>
      <c r="E176" s="115"/>
      <c r="F176" s="115">
        <f>U172-F174</f>
        <v>7257</v>
      </c>
      <c r="G176" s="115"/>
      <c r="H176" s="115">
        <f>S172-H174</f>
        <v>4075</v>
      </c>
      <c r="I176" s="115"/>
      <c r="J176" s="115">
        <f>Q172-J174</f>
        <v>7124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18395</v>
      </c>
      <c r="C177" s="82"/>
      <c r="D177" s="81">
        <f>W173-D174</f>
        <v>6929</v>
      </c>
      <c r="E177" s="82"/>
      <c r="F177" s="81">
        <f>U173-F174</f>
        <v>3461</v>
      </c>
      <c r="G177" s="82"/>
      <c r="H177" s="81">
        <f>S173-H174</f>
        <v>1091</v>
      </c>
      <c r="I177" s="82"/>
      <c r="J177" s="81">
        <f>Q173-J174</f>
        <v>6914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6914</v>
      </c>
      <c r="R189" s="90"/>
      <c r="S189" s="89">
        <f>H177</f>
        <v>1091</v>
      </c>
      <c r="T189" s="90"/>
      <c r="U189" s="89">
        <f>F177</f>
        <v>3461</v>
      </c>
      <c r="V189" s="90"/>
      <c r="W189" s="89">
        <f>D177</f>
        <v>6929</v>
      </c>
      <c r="X189" s="90"/>
      <c r="Y189" s="89">
        <f>SUM(Q189:W189)</f>
        <v>18395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-848</v>
      </c>
      <c r="R190" s="120"/>
      <c r="S190" s="120">
        <f>S191+S192+S193</f>
        <v>4684</v>
      </c>
      <c r="T190" s="120"/>
      <c r="U190" s="120">
        <f>U191+U192+U193</f>
        <v>7010</v>
      </c>
      <c r="V190" s="120"/>
      <c r="W190" s="120">
        <f>W191+W192+W193</f>
        <v>-76</v>
      </c>
      <c r="X190" s="120"/>
      <c r="Y190" s="120">
        <f>Y191+Y192+Y193</f>
        <v>5691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1296</v>
      </c>
      <c r="T191" s="104"/>
      <c r="U191" s="104">
        <v>1442</v>
      </c>
      <c r="V191" s="104"/>
      <c r="W191" s="104">
        <v>18</v>
      </c>
      <c r="X191" s="104"/>
      <c r="Y191" s="104">
        <v>2756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92</v>
      </c>
      <c r="R192" s="104"/>
      <c r="S192" s="104">
        <v>492</v>
      </c>
      <c r="T192" s="104"/>
      <c r="U192" s="104">
        <v>3358</v>
      </c>
      <c r="V192" s="104"/>
      <c r="W192" s="104">
        <v>2049</v>
      </c>
      <c r="X192" s="104"/>
      <c r="Y192" s="104">
        <v>5991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-940</v>
      </c>
      <c r="R193" s="75"/>
      <c r="S193" s="108">
        <v>2896</v>
      </c>
      <c r="T193" s="75"/>
      <c r="U193" s="108">
        <v>2210</v>
      </c>
      <c r="V193" s="75"/>
      <c r="W193" s="108">
        <v>-2143</v>
      </c>
      <c r="X193" s="75"/>
      <c r="Y193" s="108">
        <v>-3056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-57</v>
      </c>
      <c r="R194" s="120"/>
      <c r="S194" s="120">
        <f>S195+S196+S197</f>
        <v>-1194</v>
      </c>
      <c r="T194" s="120"/>
      <c r="U194" s="120">
        <f>U195+U196+U197</f>
        <v>-6912</v>
      </c>
      <c r="V194" s="120"/>
      <c r="W194" s="120">
        <f>W195+W196+W197</f>
        <v>-7609</v>
      </c>
      <c r="X194" s="120"/>
      <c r="Y194" s="120">
        <f>Y195+Y196+Y197</f>
        <v>-10693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0</v>
      </c>
      <c r="R196" s="104"/>
      <c r="S196" s="104">
        <v>-1060</v>
      </c>
      <c r="T196" s="104"/>
      <c r="U196" s="104">
        <v>-4398</v>
      </c>
      <c r="V196" s="104"/>
      <c r="W196" s="104">
        <v>-3794</v>
      </c>
      <c r="X196" s="104"/>
      <c r="Y196" s="104">
        <v>-9252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-57</v>
      </c>
      <c r="R197" s="104"/>
      <c r="S197" s="104">
        <v>-134</v>
      </c>
      <c r="T197" s="104"/>
      <c r="U197" s="104">
        <v>-2514</v>
      </c>
      <c r="V197" s="104"/>
      <c r="W197" s="104">
        <v>-3815</v>
      </c>
      <c r="X197" s="104"/>
      <c r="Y197" s="104">
        <v>-1441</v>
      </c>
      <c r="Z197" s="110"/>
    </row>
    <row r="198" spans="2:26" s="16" customFormat="1" ht="12" customHeight="1">
      <c r="B198" s="154">
        <f>SUM(D198:J198)</f>
        <v>13393</v>
      </c>
      <c r="C198" s="154"/>
      <c r="D198" s="154">
        <f>W189+W190+W194</f>
        <v>-756</v>
      </c>
      <c r="E198" s="154"/>
      <c r="F198" s="154">
        <f>U189+U190+U194</f>
        <v>3559</v>
      </c>
      <c r="G198" s="154"/>
      <c r="H198" s="154">
        <f>S189+S190+S194</f>
        <v>4581</v>
      </c>
      <c r="I198" s="154"/>
      <c r="J198" s="154">
        <f>Q189+Q190+Q194</f>
        <v>6009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6009</v>
      </c>
      <c r="R211" s="157"/>
      <c r="S211" s="157">
        <f>H198</f>
        <v>4581</v>
      </c>
      <c r="T211" s="157"/>
      <c r="U211" s="157">
        <f>F198</f>
        <v>3559</v>
      </c>
      <c r="V211" s="157"/>
      <c r="W211" s="157">
        <f>D198</f>
        <v>-756</v>
      </c>
      <c r="X211" s="157"/>
      <c r="Y211" s="157">
        <f>SUM(Q211:W211)</f>
        <v>13393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25840</v>
      </c>
      <c r="C214" s="166"/>
      <c r="D214" s="165">
        <f>D215+D217</f>
        <v>6152</v>
      </c>
      <c r="E214" s="167"/>
      <c r="F214" s="165">
        <f>F215+F217</f>
        <v>10709</v>
      </c>
      <c r="G214" s="167"/>
      <c r="H214" s="165">
        <f>H215+H217</f>
        <v>8618</v>
      </c>
      <c r="I214" s="167"/>
      <c r="J214" s="165">
        <f>J215+J217</f>
        <v>361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25840</v>
      </c>
      <c r="C215" s="104"/>
      <c r="D215" s="104">
        <v>6152</v>
      </c>
      <c r="E215" s="104"/>
      <c r="F215" s="104">
        <v>10709</v>
      </c>
      <c r="G215" s="104"/>
      <c r="H215" s="104">
        <v>8618</v>
      </c>
      <c r="I215" s="104"/>
      <c r="J215" s="104">
        <v>361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-11036</v>
      </c>
      <c r="C216" s="120"/>
      <c r="D216" s="120">
        <f>-D24</f>
        <v>-4046</v>
      </c>
      <c r="E216" s="120"/>
      <c r="F216" s="120">
        <f>-F24</f>
        <v>-3796</v>
      </c>
      <c r="G216" s="120"/>
      <c r="H216" s="120">
        <f>-H24</f>
        <v>-2984</v>
      </c>
      <c r="I216" s="120"/>
      <c r="J216" s="120">
        <f>-J24</f>
        <v>-210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311</v>
      </c>
      <c r="C218" s="120"/>
      <c r="D218" s="120">
        <v>262</v>
      </c>
      <c r="E218" s="120"/>
      <c r="F218" s="120">
        <v>216</v>
      </c>
      <c r="G218" s="120"/>
      <c r="H218" s="120">
        <v>-193</v>
      </c>
      <c r="I218" s="120"/>
      <c r="J218" s="120">
        <v>26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-1722</v>
      </c>
      <c r="C221" s="173"/>
      <c r="D221" s="173">
        <f>W211-D214-D216-D218</f>
        <v>-3124</v>
      </c>
      <c r="E221" s="173"/>
      <c r="F221" s="173">
        <f>U211-F214-F216-F218</f>
        <v>-3570</v>
      </c>
      <c r="G221" s="173"/>
      <c r="H221" s="173">
        <f>S211-H214-H216-H218</f>
        <v>-860</v>
      </c>
      <c r="I221" s="173"/>
      <c r="J221" s="173">
        <f>Q211-J214-J216-J218</f>
        <v>5832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3294</v>
      </c>
      <c r="R18" s="71"/>
      <c r="S18" s="69">
        <f>SUM(S19:S21)</f>
        <v>28990</v>
      </c>
      <c r="T18" s="71"/>
      <c r="U18" s="69">
        <f>SUM(U19:U21)</f>
        <v>65740</v>
      </c>
      <c r="V18" s="71"/>
      <c r="W18" s="69">
        <f>SUM(W19:W21)</f>
        <v>28499</v>
      </c>
      <c r="X18" s="71"/>
      <c r="Y18" s="69">
        <f>SUM(Q18:W18)</f>
        <v>126523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82</v>
      </c>
      <c r="R19" s="75"/>
      <c r="S19" s="75">
        <v>3355</v>
      </c>
      <c r="T19" s="75"/>
      <c r="U19" s="75">
        <v>1917</v>
      </c>
      <c r="V19" s="75"/>
      <c r="W19" s="75">
        <v>1989</v>
      </c>
      <c r="X19" s="75"/>
      <c r="Y19" s="75">
        <f>SUM(Q19:W19)</f>
        <v>7343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153</v>
      </c>
      <c r="T20" s="75"/>
      <c r="U20" s="75">
        <v>0</v>
      </c>
      <c r="V20" s="75"/>
      <c r="W20" s="75">
        <v>0</v>
      </c>
      <c r="X20" s="75"/>
      <c r="Y20" s="75">
        <f>SUM(Q20:W20)</f>
        <v>153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3212</v>
      </c>
      <c r="R21" s="75"/>
      <c r="S21" s="75">
        <v>25482</v>
      </c>
      <c r="T21" s="75"/>
      <c r="U21" s="75">
        <v>63823</v>
      </c>
      <c r="V21" s="75"/>
      <c r="W21" s="75">
        <v>26510</v>
      </c>
      <c r="X21" s="75"/>
      <c r="Y21" s="75">
        <f>SUM(Q21:W21)</f>
        <v>119027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35674</v>
      </c>
      <c r="C22" s="70"/>
      <c r="D22" s="69">
        <v>7497</v>
      </c>
      <c r="E22" s="70"/>
      <c r="F22" s="69">
        <v>14922</v>
      </c>
      <c r="G22" s="70"/>
      <c r="H22" s="69">
        <v>12156</v>
      </c>
      <c r="I22" s="70"/>
      <c r="J22" s="69">
        <v>1099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90849</v>
      </c>
      <c r="C23" s="77"/>
      <c r="D23" s="76">
        <f>W18-D22</f>
        <v>21002</v>
      </c>
      <c r="E23" s="77"/>
      <c r="F23" s="76">
        <f>U18-F22</f>
        <v>50818</v>
      </c>
      <c r="G23" s="77"/>
      <c r="H23" s="76">
        <f>S18-H22</f>
        <v>16834</v>
      </c>
      <c r="I23" s="77"/>
      <c r="J23" s="76">
        <f>Q18-J22</f>
        <v>2195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12047</v>
      </c>
      <c r="C24" s="70"/>
      <c r="D24" s="69">
        <v>4278</v>
      </c>
      <c r="E24" s="70"/>
      <c r="F24" s="69">
        <v>4215</v>
      </c>
      <c r="G24" s="70"/>
      <c r="H24" s="69">
        <v>3324</v>
      </c>
      <c r="I24" s="70"/>
      <c r="J24" s="69">
        <v>230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78802</v>
      </c>
      <c r="C25" s="82"/>
      <c r="D25" s="81">
        <f>D23-D24</f>
        <v>16724</v>
      </c>
      <c r="E25" s="82"/>
      <c r="F25" s="81">
        <f>F23-F24</f>
        <v>46603</v>
      </c>
      <c r="G25" s="82"/>
      <c r="H25" s="81">
        <f>H23-H24</f>
        <v>13510</v>
      </c>
      <c r="I25" s="82"/>
      <c r="J25" s="81">
        <f>J23-J24</f>
        <v>1965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2195</v>
      </c>
      <c r="R36" s="71"/>
      <c r="S36" s="71">
        <f>H23</f>
        <v>16834</v>
      </c>
      <c r="T36" s="71"/>
      <c r="U36" s="71">
        <f>F23</f>
        <v>50818</v>
      </c>
      <c r="V36" s="71"/>
      <c r="W36" s="71">
        <f>D23</f>
        <v>21002</v>
      </c>
      <c r="X36" s="71"/>
      <c r="Y36" s="71">
        <f>SUM(Q36:W36)</f>
        <v>90849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1965</v>
      </c>
      <c r="R37" s="90"/>
      <c r="S37" s="89">
        <f>H25</f>
        <v>13510</v>
      </c>
      <c r="T37" s="90"/>
      <c r="U37" s="89">
        <f>F25</f>
        <v>46603</v>
      </c>
      <c r="V37" s="90"/>
      <c r="W37" s="89">
        <f>D25</f>
        <v>16724</v>
      </c>
      <c r="X37" s="90"/>
      <c r="Y37" s="89">
        <f>SUM(Q37:W37)</f>
        <v>78802</v>
      </c>
      <c r="Z37" s="94"/>
    </row>
    <row r="38" spans="2:26" s="16" customFormat="1" ht="12" customHeight="1">
      <c r="B38" s="95">
        <f>SUM(D38:J38)</f>
        <v>78691</v>
      </c>
      <c r="C38" s="71"/>
      <c r="D38" s="95">
        <f>D39+D40</f>
        <v>16696</v>
      </c>
      <c r="E38" s="70"/>
      <c r="F38" s="95">
        <f>F39+F40</f>
        <v>46530</v>
      </c>
      <c r="G38" s="70"/>
      <c r="H38" s="95">
        <f>H39+H40</f>
        <v>13509</v>
      </c>
      <c r="I38" s="70"/>
      <c r="J38" s="95">
        <f>J39+J40</f>
        <v>1956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60556</v>
      </c>
      <c r="C39" s="98"/>
      <c r="D39" s="97">
        <v>12384</v>
      </c>
      <c r="E39" s="99"/>
      <c r="F39" s="97">
        <v>36434</v>
      </c>
      <c r="G39" s="99"/>
      <c r="H39" s="97">
        <v>10235</v>
      </c>
      <c r="I39" s="99"/>
      <c r="J39" s="97">
        <v>1503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18135</v>
      </c>
      <c r="C40" s="71"/>
      <c r="D40" s="69">
        <f>D42+D43</f>
        <v>4312</v>
      </c>
      <c r="E40" s="70"/>
      <c r="F40" s="69">
        <f>F42+F43</f>
        <v>10096</v>
      </c>
      <c r="G40" s="70"/>
      <c r="H40" s="69">
        <f>H42+H43</f>
        <v>3274</v>
      </c>
      <c r="I40" s="70"/>
      <c r="J40" s="69">
        <f>J42+J43</f>
        <v>453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11774</v>
      </c>
      <c r="C42" s="104"/>
      <c r="D42" s="104">
        <v>1512</v>
      </c>
      <c r="E42" s="104"/>
      <c r="F42" s="104">
        <v>6838</v>
      </c>
      <c r="G42" s="104"/>
      <c r="H42" s="104">
        <v>3027</v>
      </c>
      <c r="I42" s="104"/>
      <c r="J42" s="104">
        <v>397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6361</v>
      </c>
      <c r="C43" s="75"/>
      <c r="D43" s="108">
        <v>2800</v>
      </c>
      <c r="E43" s="73"/>
      <c r="F43" s="108">
        <v>3258</v>
      </c>
      <c r="G43" s="73"/>
      <c r="H43" s="108">
        <v>247</v>
      </c>
      <c r="I43" s="73"/>
      <c r="J43" s="108">
        <v>56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111</v>
      </c>
      <c r="C44" s="71"/>
      <c r="D44" s="95">
        <v>28</v>
      </c>
      <c r="E44" s="70"/>
      <c r="F44" s="95">
        <v>73</v>
      </c>
      <c r="G44" s="70"/>
      <c r="H44" s="95">
        <v>1</v>
      </c>
      <c r="I44" s="70"/>
      <c r="J44" s="95">
        <v>9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12047</v>
      </c>
      <c r="C47" s="114"/>
      <c r="D47" s="114">
        <f>W36-D38-D44</f>
        <v>4278</v>
      </c>
      <c r="E47" s="114"/>
      <c r="F47" s="114">
        <f>U36-F38-F44</f>
        <v>4215</v>
      </c>
      <c r="G47" s="114"/>
      <c r="H47" s="114">
        <f>S36-H38-H44</f>
        <v>3324</v>
      </c>
      <c r="I47" s="114"/>
      <c r="J47" s="114">
        <f>Q36-J38-J44</f>
        <v>230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230</v>
      </c>
      <c r="R59" s="120"/>
      <c r="S59" s="120">
        <f>H47</f>
        <v>3324</v>
      </c>
      <c r="T59" s="120"/>
      <c r="U59" s="120">
        <f>F47</f>
        <v>4215</v>
      </c>
      <c r="V59" s="120"/>
      <c r="W59" s="120">
        <f>D47</f>
        <v>4278</v>
      </c>
      <c r="X59" s="120"/>
      <c r="Y59" s="120">
        <f>SUM(Q59:W59)</f>
        <v>12047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14947</v>
      </c>
      <c r="T61" s="120"/>
      <c r="U61" s="120">
        <f>U63+U71</f>
        <v>36875</v>
      </c>
      <c r="V61" s="120"/>
      <c r="W61" s="120">
        <f>W63+W71</f>
        <v>37940</v>
      </c>
      <c r="X61" s="120"/>
      <c r="Y61" s="120">
        <f>SUM(Q61:W61)</f>
        <v>89762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7120</v>
      </c>
      <c r="T63" s="120"/>
      <c r="U63" s="120">
        <f>U64+U66+U68</f>
        <v>36559</v>
      </c>
      <c r="V63" s="120"/>
      <c r="W63" s="120">
        <f>W64+W66+W68</f>
        <v>37663</v>
      </c>
      <c r="X63" s="120"/>
      <c r="Y63" s="120">
        <f>SUM(Q63:W63)</f>
        <v>81342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3674</v>
      </c>
      <c r="T64" s="104"/>
      <c r="U64" s="104">
        <v>14676</v>
      </c>
      <c r="V64" s="104"/>
      <c r="W64" s="104">
        <v>26657</v>
      </c>
      <c r="X64" s="104"/>
      <c r="Y64" s="104">
        <f>SUM(Q64:W64)</f>
        <v>45007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83</v>
      </c>
      <c r="T66" s="104"/>
      <c r="U66" s="104">
        <v>31</v>
      </c>
      <c r="V66" s="104"/>
      <c r="W66" s="104">
        <v>15</v>
      </c>
      <c r="X66" s="104"/>
      <c r="Y66" s="104">
        <f>SUM(Q66:W66)</f>
        <v>129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3363</v>
      </c>
      <c r="T68" s="104"/>
      <c r="U68" s="104">
        <v>21852</v>
      </c>
      <c r="V68" s="104"/>
      <c r="W68" s="104">
        <v>10991</v>
      </c>
      <c r="X68" s="104"/>
      <c r="Y68" s="104">
        <f>SUM(Q68:W68)</f>
        <v>36206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7827</v>
      </c>
      <c r="T71" s="71"/>
      <c r="U71" s="135">
        <v>316</v>
      </c>
      <c r="V71" s="71"/>
      <c r="W71" s="135">
        <v>277</v>
      </c>
      <c r="X71" s="71"/>
      <c r="Y71" s="135">
        <f>SUM(Q71:W71)</f>
        <v>8420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-2814</v>
      </c>
      <c r="R72" s="120"/>
      <c r="S72" s="120">
        <f>S73+S74</f>
        <v>-1193</v>
      </c>
      <c r="T72" s="120"/>
      <c r="U72" s="120">
        <f>U73+U74</f>
        <v>-1976</v>
      </c>
      <c r="V72" s="120"/>
      <c r="W72" s="120">
        <f>W73+W74</f>
        <v>-2191</v>
      </c>
      <c r="X72" s="120"/>
      <c r="Y72" s="120">
        <f>SUM(Q72:W72)</f>
        <v>-8174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-1070</v>
      </c>
      <c r="T73" s="104"/>
      <c r="U73" s="104">
        <v>-1041</v>
      </c>
      <c r="V73" s="104"/>
      <c r="W73" s="104">
        <v>-1439</v>
      </c>
      <c r="X73" s="104"/>
      <c r="Y73" s="104">
        <f>SUM(Q73:W73)</f>
        <v>-3550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-2814</v>
      </c>
      <c r="R74" s="75"/>
      <c r="S74" s="108">
        <v>-123</v>
      </c>
      <c r="T74" s="75"/>
      <c r="U74" s="108">
        <v>-935</v>
      </c>
      <c r="V74" s="75"/>
      <c r="W74" s="108">
        <v>-752</v>
      </c>
      <c r="X74" s="75"/>
      <c r="Y74" s="108">
        <f>SUM(Q74:W74)</f>
        <v>-4624</v>
      </c>
      <c r="Z74" s="110"/>
    </row>
    <row r="75" spans="2:26" s="16" customFormat="1" ht="12" customHeight="1">
      <c r="B75" s="120">
        <f>B76+B77+B78+B80+B82</f>
        <v>18569</v>
      </c>
      <c r="C75" s="120"/>
      <c r="D75" s="120">
        <f>D76+D77+D78+D80+D82</f>
        <v>16171</v>
      </c>
      <c r="E75" s="120"/>
      <c r="F75" s="120">
        <f>F76+F77+F78+F80+F82</f>
        <v>2103</v>
      </c>
      <c r="G75" s="120"/>
      <c r="H75" s="120">
        <f>H76+H77+H78+H80+H82</f>
        <v>719</v>
      </c>
      <c r="I75" s="120"/>
      <c r="J75" s="120">
        <f>J76+J77+J78+J80+J82</f>
        <v>18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848</v>
      </c>
      <c r="R75" s="120"/>
      <c r="S75" s="120">
        <f>S76+S77+S78+S80+S82</f>
        <v>514</v>
      </c>
      <c r="T75" s="120"/>
      <c r="U75" s="120">
        <f>U76+U77+U78+U80+U82</f>
        <v>381</v>
      </c>
      <c r="V75" s="120"/>
      <c r="W75" s="120">
        <f>W76+W77+W78+W80+W82</f>
        <v>5137</v>
      </c>
      <c r="X75" s="120"/>
      <c r="Y75" s="120">
        <f>Y76+Y77+Y78+Y80+Y82</f>
        <v>6438</v>
      </c>
      <c r="Z75" s="85"/>
    </row>
    <row r="76" spans="2:26" s="20" customFormat="1" ht="12" customHeight="1">
      <c r="B76" s="75">
        <v>18554</v>
      </c>
      <c r="C76" s="104"/>
      <c r="D76" s="104">
        <v>16167</v>
      </c>
      <c r="E76" s="104"/>
      <c r="F76" s="104">
        <v>2102</v>
      </c>
      <c r="G76" s="104"/>
      <c r="H76" s="104">
        <v>709</v>
      </c>
      <c r="I76" s="104"/>
      <c r="J76" s="104">
        <v>18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848</v>
      </c>
      <c r="R76" s="104"/>
      <c r="S76" s="104">
        <v>348</v>
      </c>
      <c r="T76" s="104"/>
      <c r="U76" s="104">
        <v>306</v>
      </c>
      <c r="V76" s="104"/>
      <c r="W76" s="104">
        <v>998</v>
      </c>
      <c r="X76" s="104"/>
      <c r="Y76" s="75">
        <v>2058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145</v>
      </c>
      <c r="T77" s="104"/>
      <c r="U77" s="104">
        <v>70</v>
      </c>
      <c r="V77" s="104"/>
      <c r="W77" s="104">
        <v>3943</v>
      </c>
      <c r="X77" s="104"/>
      <c r="Y77" s="104">
        <f>SUM(Q77:W77)</f>
        <v>4158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15</v>
      </c>
      <c r="C82" s="104"/>
      <c r="D82" s="104">
        <v>4</v>
      </c>
      <c r="E82" s="104"/>
      <c r="F82" s="104">
        <v>1</v>
      </c>
      <c r="G82" s="104"/>
      <c r="H82" s="104">
        <v>10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21</v>
      </c>
      <c r="T82" s="104"/>
      <c r="U82" s="104">
        <v>5</v>
      </c>
      <c r="V82" s="104"/>
      <c r="W82" s="104">
        <v>196</v>
      </c>
      <c r="X82" s="104"/>
      <c r="Y82" s="104">
        <f>SUM(Q82:W82)</f>
        <v>222</v>
      </c>
      <c r="Z82" s="110"/>
    </row>
    <row r="83" spans="2:26" s="28" customFormat="1" ht="12" customHeight="1">
      <c r="B83" s="80">
        <f>SUM(D83:J83)</f>
        <v>81504</v>
      </c>
      <c r="C83" s="115"/>
      <c r="D83" s="115">
        <f>W59+W61+W72+W75-D75</f>
        <v>28993</v>
      </c>
      <c r="E83" s="115"/>
      <c r="F83" s="115">
        <f>U59+U61+U72+U75-F75</f>
        <v>37392</v>
      </c>
      <c r="G83" s="115"/>
      <c r="H83" s="115">
        <f>S59+S61+S72+S75-H75</f>
        <v>16873</v>
      </c>
      <c r="I83" s="115"/>
      <c r="J83" s="115">
        <f>Q59+Q61+Q72+Q75-J75</f>
        <v>-1754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69457</v>
      </c>
      <c r="C84" s="82"/>
      <c r="D84" s="81">
        <f>W60+W61+W72+W75-D75</f>
        <v>24715</v>
      </c>
      <c r="E84" s="82"/>
      <c r="F84" s="81">
        <f>U60+U61+U72+U75-F75</f>
        <v>33177</v>
      </c>
      <c r="G84" s="82"/>
      <c r="H84" s="81">
        <f>S60+S61+S72+S75-H75</f>
        <v>13549</v>
      </c>
      <c r="I84" s="82"/>
      <c r="J84" s="81">
        <f>Q60+Q61+Q72+Q75-J75</f>
        <v>-1984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-1754</v>
      </c>
      <c r="R95" s="120"/>
      <c r="S95" s="120">
        <f>H83</f>
        <v>16873</v>
      </c>
      <c r="T95" s="120"/>
      <c r="U95" s="120">
        <f>F83</f>
        <v>37392</v>
      </c>
      <c r="V95" s="120"/>
      <c r="W95" s="120">
        <f>D83</f>
        <v>28993</v>
      </c>
      <c r="X95" s="120"/>
      <c r="Y95" s="120">
        <f>SUM(Q95:W95)</f>
        <v>81504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-1984</v>
      </c>
      <c r="R96" s="90"/>
      <c r="S96" s="89">
        <f>H84</f>
        <v>13549</v>
      </c>
      <c r="T96" s="90"/>
      <c r="U96" s="89">
        <f>F84</f>
        <v>33177</v>
      </c>
      <c r="V96" s="90"/>
      <c r="W96" s="89">
        <f>D84</f>
        <v>24715</v>
      </c>
      <c r="X96" s="90"/>
      <c r="Y96" s="89">
        <f>SUM(Q96:W96)</f>
        <v>69457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5798</v>
      </c>
      <c r="T97" s="120"/>
      <c r="U97" s="120">
        <f>U99+U100</f>
        <v>15691</v>
      </c>
      <c r="V97" s="120"/>
      <c r="W97" s="120">
        <f>W99+W100</f>
        <v>56479</v>
      </c>
      <c r="X97" s="120"/>
      <c r="Y97" s="120">
        <f>SUM(Q97:W97)</f>
        <v>77968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4072</v>
      </c>
      <c r="T99" s="104"/>
      <c r="U99" s="104">
        <v>14593</v>
      </c>
      <c r="V99" s="104"/>
      <c r="W99" s="104">
        <v>56250</v>
      </c>
      <c r="X99" s="104"/>
      <c r="Y99" s="104">
        <f>SUM(Q99:W99)</f>
        <v>74915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1726</v>
      </c>
      <c r="T100" s="75"/>
      <c r="U100" s="108">
        <v>1098</v>
      </c>
      <c r="V100" s="75"/>
      <c r="W100" s="108">
        <v>229</v>
      </c>
      <c r="X100" s="75"/>
      <c r="Y100" s="108">
        <f>SUM(Q100:W100)</f>
        <v>3053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92918</v>
      </c>
      <c r="R101" s="120"/>
      <c r="S101" s="120">
        <f>S102+S103</f>
        <v>247</v>
      </c>
      <c r="T101" s="120"/>
      <c r="U101" s="120">
        <f>U102+U103</f>
        <v>274</v>
      </c>
      <c r="V101" s="120"/>
      <c r="W101" s="120">
        <f>W102+W103</f>
        <v>8408</v>
      </c>
      <c r="X101" s="120"/>
      <c r="Y101" s="120">
        <f>SUM(Q101:W101)</f>
        <v>101847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92862</v>
      </c>
      <c r="R102" s="104"/>
      <c r="S102" s="104">
        <v>0</v>
      </c>
      <c r="T102" s="104"/>
      <c r="U102" s="104">
        <v>0</v>
      </c>
      <c r="V102" s="104"/>
      <c r="W102" s="104">
        <v>2624</v>
      </c>
      <c r="X102" s="104"/>
      <c r="Y102" s="104">
        <f>SUM(Q102:W102)</f>
        <v>95486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56</v>
      </c>
      <c r="R103" s="75"/>
      <c r="S103" s="108">
        <v>247</v>
      </c>
      <c r="T103" s="75"/>
      <c r="U103" s="108">
        <v>274</v>
      </c>
      <c r="V103" s="75"/>
      <c r="W103" s="108">
        <v>5784</v>
      </c>
      <c r="X103" s="75"/>
      <c r="Y103" s="108">
        <f>SUM(Q103:W103)</f>
        <v>6361</v>
      </c>
      <c r="Z103" s="110"/>
    </row>
    <row r="104" spans="2:26" s="16" customFormat="1" ht="12" customHeight="1">
      <c r="B104" s="120">
        <f>SUM(D104:J104)</f>
        <v>91664</v>
      </c>
      <c r="C104" s="120"/>
      <c r="D104" s="120">
        <f>D106+D108+D110</f>
        <v>8753</v>
      </c>
      <c r="E104" s="120"/>
      <c r="F104" s="120">
        <f>F106+F108+F110</f>
        <v>1447</v>
      </c>
      <c r="G104" s="120"/>
      <c r="H104" s="120">
        <f>H106+H108+H110</f>
        <v>437</v>
      </c>
      <c r="I104" s="120"/>
      <c r="J104" s="120">
        <f>J106+J108+J110</f>
        <v>81027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79443</v>
      </c>
      <c r="C106" s="104"/>
      <c r="D106" s="104">
        <v>1218</v>
      </c>
      <c r="E106" s="104"/>
      <c r="F106" s="104">
        <v>0</v>
      </c>
      <c r="G106" s="104"/>
      <c r="H106" s="104">
        <v>0</v>
      </c>
      <c r="I106" s="104"/>
      <c r="J106" s="104">
        <v>78225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7140</v>
      </c>
      <c r="C108" s="104"/>
      <c r="D108" s="104">
        <v>6563</v>
      </c>
      <c r="E108" s="104"/>
      <c r="F108" s="104">
        <v>274</v>
      </c>
      <c r="G108" s="104"/>
      <c r="H108" s="104">
        <v>247</v>
      </c>
      <c r="I108" s="104"/>
      <c r="J108" s="104">
        <v>56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5081</v>
      </c>
      <c r="C110" s="147"/>
      <c r="D110" s="146">
        <v>972</v>
      </c>
      <c r="E110" s="148"/>
      <c r="F110" s="146">
        <v>1173</v>
      </c>
      <c r="G110" s="148"/>
      <c r="H110" s="146">
        <v>190</v>
      </c>
      <c r="I110" s="148"/>
      <c r="J110" s="146">
        <v>2746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11370</v>
      </c>
      <c r="C112" s="120"/>
      <c r="D112" s="120">
        <f>D113+D114+D115+D117+D118</f>
        <v>52973</v>
      </c>
      <c r="E112" s="120"/>
      <c r="F112" s="120">
        <f>F113+F114+F115+F117+F118</f>
        <v>5528</v>
      </c>
      <c r="G112" s="120"/>
      <c r="H112" s="120">
        <f>H113+H114+H115+H117+H118</f>
        <v>9042</v>
      </c>
      <c r="I112" s="120"/>
      <c r="J112" s="120">
        <f>J113+J114+J115+J117+J118</f>
        <v>2428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5405</v>
      </c>
      <c r="R112" s="120"/>
      <c r="S112" s="120">
        <f>S113+S114+S115+S117+S118</f>
        <v>15351</v>
      </c>
      <c r="T112" s="120"/>
      <c r="U112" s="120">
        <f>U113+U114+U115+U117+U118</f>
        <v>39577</v>
      </c>
      <c r="V112" s="120"/>
      <c r="W112" s="120">
        <f>W113+W114+W115+W117+W118</f>
        <v>4489</v>
      </c>
      <c r="X112" s="120"/>
      <c r="Y112" s="120">
        <f>Y113+Y114+Y115+Y117+Y118</f>
        <v>6221</v>
      </c>
      <c r="Z112" s="85"/>
    </row>
    <row r="113" spans="2:26" s="20" customFormat="1" ht="12" customHeight="1">
      <c r="B113" s="104">
        <f>SUM(D113:J113)</f>
        <v>172</v>
      </c>
      <c r="C113" s="104"/>
      <c r="D113" s="104">
        <v>18</v>
      </c>
      <c r="E113" s="104"/>
      <c r="F113" s="104">
        <v>68</v>
      </c>
      <c r="G113" s="104"/>
      <c r="H113" s="104">
        <v>82</v>
      </c>
      <c r="I113" s="104"/>
      <c r="J113" s="104">
        <v>4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3</v>
      </c>
      <c r="R114" s="104"/>
      <c r="S114" s="104">
        <v>75</v>
      </c>
      <c r="T114" s="104"/>
      <c r="U114" s="104">
        <v>38</v>
      </c>
      <c r="V114" s="104"/>
      <c r="W114" s="104">
        <v>12</v>
      </c>
      <c r="X114" s="104"/>
      <c r="Y114" s="104">
        <f>SUM(Q114:W114)</f>
        <v>128</v>
      </c>
      <c r="Z114" s="110"/>
    </row>
    <row r="115" spans="2:26" s="20" customFormat="1" ht="12" customHeight="1">
      <c r="B115" s="75"/>
      <c r="C115" s="104"/>
      <c r="D115" s="104">
        <v>45283</v>
      </c>
      <c r="E115" s="104"/>
      <c r="F115" s="104">
        <v>3485</v>
      </c>
      <c r="G115" s="104"/>
      <c r="H115" s="104">
        <v>7516</v>
      </c>
      <c r="I115" s="104"/>
      <c r="J115" s="104">
        <v>2317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4207</v>
      </c>
      <c r="R115" s="104"/>
      <c r="S115" s="104">
        <v>13835</v>
      </c>
      <c r="T115" s="104"/>
      <c r="U115" s="104">
        <v>37916</v>
      </c>
      <c r="V115" s="104"/>
      <c r="W115" s="104">
        <v>2643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803</v>
      </c>
      <c r="C117" s="104"/>
      <c r="D117" s="104">
        <v>700</v>
      </c>
      <c r="E117" s="104"/>
      <c r="F117" s="104">
        <v>73</v>
      </c>
      <c r="G117" s="104"/>
      <c r="H117" s="104">
        <v>30</v>
      </c>
      <c r="I117" s="104"/>
      <c r="J117" s="104">
        <v>0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713</v>
      </c>
      <c r="R117" s="104"/>
      <c r="S117" s="104">
        <v>37</v>
      </c>
      <c r="T117" s="104"/>
      <c r="U117" s="104">
        <v>748</v>
      </c>
      <c r="V117" s="104"/>
      <c r="W117" s="104">
        <v>137</v>
      </c>
      <c r="X117" s="104"/>
      <c r="Y117" s="104">
        <f>SUM(Q117:W117)</f>
        <v>1635</v>
      </c>
      <c r="Z117" s="110"/>
    </row>
    <row r="118" spans="2:26" s="20" customFormat="1" ht="12" customHeight="1">
      <c r="B118" s="104">
        <f>SUM(D118:J118)</f>
        <v>10395</v>
      </c>
      <c r="C118" s="104"/>
      <c r="D118" s="104">
        <v>6972</v>
      </c>
      <c r="E118" s="104"/>
      <c r="F118" s="104">
        <v>1902</v>
      </c>
      <c r="G118" s="104"/>
      <c r="H118" s="104">
        <v>1414</v>
      </c>
      <c r="I118" s="104"/>
      <c r="J118" s="104">
        <v>107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482</v>
      </c>
      <c r="R118" s="104"/>
      <c r="S118" s="104">
        <v>1404</v>
      </c>
      <c r="T118" s="104"/>
      <c r="U118" s="104">
        <v>875</v>
      </c>
      <c r="V118" s="104"/>
      <c r="W118" s="104">
        <v>1697</v>
      </c>
      <c r="X118" s="104"/>
      <c r="Y118" s="104">
        <f>SUM(Q118:W118)</f>
        <v>4458</v>
      </c>
      <c r="Z118" s="110"/>
    </row>
    <row r="119" spans="2:26" s="28" customFormat="1" ht="12" customHeight="1">
      <c r="B119" s="115">
        <f>SUM(D119:J119)</f>
        <v>164506</v>
      </c>
      <c r="C119" s="115"/>
      <c r="D119" s="115">
        <f>W95+W97+W101+W104+W112-D104-D112</f>
        <v>36643</v>
      </c>
      <c r="E119" s="115"/>
      <c r="F119" s="115">
        <f>U95+U97+U101+U104+U112-F104-F112</f>
        <v>85959</v>
      </c>
      <c r="G119" s="115"/>
      <c r="H119" s="115">
        <f>S95+S97+S101+S104+S112-H104-H112</f>
        <v>28790</v>
      </c>
      <c r="I119" s="115"/>
      <c r="J119" s="115">
        <f>Q95+Q97+Q101+Q104+Q112-J104-J112</f>
        <v>13114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152459</v>
      </c>
      <c r="C120" s="82"/>
      <c r="D120" s="81">
        <f>W96+W97+W101+W104+W112-D104-D112</f>
        <v>32365</v>
      </c>
      <c r="E120" s="82"/>
      <c r="F120" s="81">
        <f>U96+U97+U101+U104+U112-F104-F112</f>
        <v>81744</v>
      </c>
      <c r="G120" s="82"/>
      <c r="H120" s="81">
        <f>S96+S97+S101+S104+S112-H104-H112</f>
        <v>25466</v>
      </c>
      <c r="I120" s="82"/>
      <c r="J120" s="81">
        <f>Q96+Q97+Q101+Q104+Q112-J104-J112</f>
        <v>12884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13114</v>
      </c>
      <c r="R131" s="120"/>
      <c r="S131" s="120">
        <f>H119</f>
        <v>28790</v>
      </c>
      <c r="T131" s="120"/>
      <c r="U131" s="120">
        <f>F119</f>
        <v>85959</v>
      </c>
      <c r="V131" s="120"/>
      <c r="W131" s="120">
        <f>D119</f>
        <v>36643</v>
      </c>
      <c r="X131" s="120"/>
      <c r="Y131" s="120">
        <f>SUM(Q131:W131)</f>
        <v>164506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12884</v>
      </c>
      <c r="R132" s="90"/>
      <c r="S132" s="89">
        <f>H120</f>
        <v>25466</v>
      </c>
      <c r="T132" s="90"/>
      <c r="U132" s="89">
        <f>F120</f>
        <v>81744</v>
      </c>
      <c r="V132" s="90"/>
      <c r="W132" s="89">
        <f>D120</f>
        <v>32365</v>
      </c>
      <c r="X132" s="90"/>
      <c r="Y132" s="89">
        <f>SUM(Q132:W132)</f>
        <v>152459</v>
      </c>
      <c r="Z132" s="94"/>
    </row>
    <row r="133" spans="2:26" s="9" customFormat="1" ht="12" customHeight="1">
      <c r="B133" s="120">
        <f>SUM(D133:J133)</f>
        <v>78134</v>
      </c>
      <c r="C133" s="120"/>
      <c r="D133" s="120">
        <f>D134+D141</f>
        <v>2323</v>
      </c>
      <c r="E133" s="120"/>
      <c r="F133" s="120">
        <f>F134+F141</f>
        <v>66203</v>
      </c>
      <c r="G133" s="120"/>
      <c r="H133" s="120">
        <f>H134+H141</f>
        <v>7106</v>
      </c>
      <c r="I133" s="120"/>
      <c r="J133" s="120">
        <f>J134+J141</f>
        <v>2502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48958</v>
      </c>
      <c r="C134" s="120"/>
      <c r="D134" s="120">
        <f>D135+D137+D139</f>
        <v>1333</v>
      </c>
      <c r="E134" s="120"/>
      <c r="F134" s="120">
        <f>F135+F137+F139</f>
        <v>41952</v>
      </c>
      <c r="G134" s="120"/>
      <c r="H134" s="120">
        <f>H135+H137+H139</f>
        <v>3201</v>
      </c>
      <c r="I134" s="120"/>
      <c r="J134" s="120">
        <f>J135+J137+J139</f>
        <v>2472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60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60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1233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1233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47665</v>
      </c>
      <c r="C139" s="104"/>
      <c r="D139" s="104">
        <v>1333</v>
      </c>
      <c r="E139" s="104"/>
      <c r="F139" s="104">
        <v>41952</v>
      </c>
      <c r="G139" s="104"/>
      <c r="H139" s="104">
        <v>3201</v>
      </c>
      <c r="I139" s="104"/>
      <c r="J139" s="104">
        <v>1179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29176</v>
      </c>
      <c r="C141" s="120"/>
      <c r="D141" s="120">
        <v>990</v>
      </c>
      <c r="E141" s="120"/>
      <c r="F141" s="120">
        <v>24251</v>
      </c>
      <c r="G141" s="120"/>
      <c r="H141" s="120">
        <v>3905</v>
      </c>
      <c r="I141" s="120"/>
      <c r="J141" s="120">
        <v>30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86372</v>
      </c>
      <c r="C143" s="115"/>
      <c r="D143" s="115">
        <f>W131-D133</f>
        <v>34320</v>
      </c>
      <c r="E143" s="115"/>
      <c r="F143" s="115">
        <f>U131-F133</f>
        <v>19756</v>
      </c>
      <c r="G143" s="115"/>
      <c r="H143" s="115">
        <f>S131-H133</f>
        <v>21684</v>
      </c>
      <c r="I143" s="115"/>
      <c r="J143" s="115">
        <f>Q131-J133</f>
        <v>10612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74325</v>
      </c>
      <c r="C144" s="82"/>
      <c r="D144" s="81">
        <f>W132-D133</f>
        <v>30042</v>
      </c>
      <c r="E144" s="82"/>
      <c r="F144" s="81">
        <f>U132-F133</f>
        <v>15541</v>
      </c>
      <c r="G144" s="82"/>
      <c r="H144" s="81">
        <f>S132-H133</f>
        <v>18360</v>
      </c>
      <c r="I144" s="82"/>
      <c r="J144" s="81">
        <f>Q132-J133</f>
        <v>10382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13114</v>
      </c>
      <c r="R155" s="120"/>
      <c r="S155" s="120">
        <f>H119</f>
        <v>28790</v>
      </c>
      <c r="T155" s="120"/>
      <c r="U155" s="120">
        <f>F119</f>
        <v>85959</v>
      </c>
      <c r="V155" s="120"/>
      <c r="W155" s="120">
        <f>D119</f>
        <v>36643</v>
      </c>
      <c r="X155" s="120"/>
      <c r="Y155" s="120">
        <f>SUM(Q155:W155)</f>
        <v>164506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12884</v>
      </c>
      <c r="R156" s="90"/>
      <c r="S156" s="89">
        <f>H120</f>
        <v>25466</v>
      </c>
      <c r="T156" s="90"/>
      <c r="U156" s="89">
        <f>F120</f>
        <v>81744</v>
      </c>
      <c r="V156" s="90"/>
      <c r="W156" s="89">
        <f>D120</f>
        <v>32365</v>
      </c>
      <c r="X156" s="90"/>
      <c r="Y156" s="89">
        <f>SUM(Q156:W156)</f>
        <v>152459</v>
      </c>
      <c r="Z156" s="94"/>
    </row>
    <row r="157" spans="2:26" s="7" customFormat="1" ht="12" customHeight="1">
      <c r="B157" s="120">
        <f>SUM(D157:J157)</f>
        <v>135610</v>
      </c>
      <c r="C157" s="120"/>
      <c r="D157" s="120">
        <f>D158+D159</f>
        <v>27306</v>
      </c>
      <c r="E157" s="120"/>
      <c r="F157" s="120">
        <f>F158+F159</f>
        <v>79310</v>
      </c>
      <c r="G157" s="120"/>
      <c r="H157" s="120">
        <f>H158+H159</f>
        <v>25277</v>
      </c>
      <c r="I157" s="120"/>
      <c r="J157" s="120">
        <f>J158+J159</f>
        <v>3717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78134</v>
      </c>
      <c r="C158" s="104"/>
      <c r="D158" s="104">
        <v>2323</v>
      </c>
      <c r="E158" s="104"/>
      <c r="F158" s="104">
        <v>66203</v>
      </c>
      <c r="G158" s="104"/>
      <c r="H158" s="104">
        <v>7106</v>
      </c>
      <c r="I158" s="104"/>
      <c r="J158" s="104">
        <v>2502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57476</v>
      </c>
      <c r="C159" s="104"/>
      <c r="D159" s="104">
        <v>24983</v>
      </c>
      <c r="E159" s="104"/>
      <c r="F159" s="104">
        <v>13107</v>
      </c>
      <c r="G159" s="104"/>
      <c r="H159" s="104">
        <v>18171</v>
      </c>
      <c r="I159" s="104"/>
      <c r="J159" s="104">
        <v>1215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28896</v>
      </c>
      <c r="C160" s="115"/>
      <c r="D160" s="115">
        <f>W155-D157</f>
        <v>9337</v>
      </c>
      <c r="E160" s="115"/>
      <c r="F160" s="115">
        <f>U155-F157</f>
        <v>6649</v>
      </c>
      <c r="G160" s="115"/>
      <c r="H160" s="115">
        <f>S155-H157</f>
        <v>3513</v>
      </c>
      <c r="I160" s="115"/>
      <c r="J160" s="115">
        <f>Q155-J157</f>
        <v>9397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16849</v>
      </c>
      <c r="C161" s="82"/>
      <c r="D161" s="81">
        <f>W156-D157</f>
        <v>5059</v>
      </c>
      <c r="E161" s="82"/>
      <c r="F161" s="81">
        <f>U156-F157</f>
        <v>2434</v>
      </c>
      <c r="G161" s="82"/>
      <c r="H161" s="81">
        <f>S156-H157</f>
        <v>189</v>
      </c>
      <c r="I161" s="82"/>
      <c r="J161" s="81">
        <f>Q156-J157</f>
        <v>9167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10612</v>
      </c>
      <c r="R172" s="120"/>
      <c r="S172" s="120">
        <f>H143</f>
        <v>21684</v>
      </c>
      <c r="T172" s="120"/>
      <c r="U172" s="120">
        <f>F143</f>
        <v>19756</v>
      </c>
      <c r="V172" s="120"/>
      <c r="W172" s="120">
        <f>D143</f>
        <v>34320</v>
      </c>
      <c r="X172" s="120"/>
      <c r="Y172" s="120">
        <f>SUM(Q172:W172)</f>
        <v>86372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10382</v>
      </c>
      <c r="R173" s="90"/>
      <c r="S173" s="89">
        <f>H144</f>
        <v>18360</v>
      </c>
      <c r="T173" s="90"/>
      <c r="U173" s="89">
        <f>F144</f>
        <v>15541</v>
      </c>
      <c r="V173" s="90"/>
      <c r="W173" s="89">
        <f>D144</f>
        <v>30042</v>
      </c>
      <c r="X173" s="90"/>
      <c r="Y173" s="89">
        <f>SUM(Q173:W173)</f>
        <v>74325</v>
      </c>
      <c r="Z173" s="94"/>
    </row>
    <row r="174" spans="2:26" s="16" customFormat="1" ht="12" customHeight="1">
      <c r="B174" s="120">
        <f>SUM(D174:J174)</f>
        <v>57476</v>
      </c>
      <c r="C174" s="120"/>
      <c r="D174" s="120">
        <f>D175</f>
        <v>24983</v>
      </c>
      <c r="E174" s="120"/>
      <c r="F174" s="120">
        <f>F175</f>
        <v>13107</v>
      </c>
      <c r="G174" s="120"/>
      <c r="H174" s="120">
        <f>H175</f>
        <v>18171</v>
      </c>
      <c r="I174" s="120"/>
      <c r="J174" s="120">
        <f>J175</f>
        <v>1215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57476</v>
      </c>
      <c r="C175" s="104"/>
      <c r="D175" s="104">
        <v>24983</v>
      </c>
      <c r="E175" s="104"/>
      <c r="F175" s="104">
        <v>13107</v>
      </c>
      <c r="G175" s="104"/>
      <c r="H175" s="104">
        <v>18171</v>
      </c>
      <c r="I175" s="104"/>
      <c r="J175" s="104">
        <v>1215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28896</v>
      </c>
      <c r="C176" s="115"/>
      <c r="D176" s="115">
        <f>W172-D174</f>
        <v>9337</v>
      </c>
      <c r="E176" s="115"/>
      <c r="F176" s="115">
        <f>U172-F174</f>
        <v>6649</v>
      </c>
      <c r="G176" s="115"/>
      <c r="H176" s="115">
        <f>S172-H174</f>
        <v>3513</v>
      </c>
      <c r="I176" s="115"/>
      <c r="J176" s="115">
        <f>Q172-J174</f>
        <v>9397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16849</v>
      </c>
      <c r="C177" s="82"/>
      <c r="D177" s="81">
        <f>W173-D174</f>
        <v>5059</v>
      </c>
      <c r="E177" s="82"/>
      <c r="F177" s="81">
        <f>U173-F174</f>
        <v>2434</v>
      </c>
      <c r="G177" s="82"/>
      <c r="H177" s="81">
        <f>S173-H174</f>
        <v>189</v>
      </c>
      <c r="I177" s="82"/>
      <c r="J177" s="81">
        <f>Q173-J174</f>
        <v>9167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9167</v>
      </c>
      <c r="R189" s="90"/>
      <c r="S189" s="89">
        <f>H177</f>
        <v>189</v>
      </c>
      <c r="T189" s="90"/>
      <c r="U189" s="89">
        <f>F177</f>
        <v>2434</v>
      </c>
      <c r="V189" s="90"/>
      <c r="W189" s="89">
        <f>D177</f>
        <v>5059</v>
      </c>
      <c r="X189" s="90"/>
      <c r="Y189" s="89">
        <f>SUM(Q189:W189)</f>
        <v>16849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-935</v>
      </c>
      <c r="R190" s="120"/>
      <c r="S190" s="120">
        <f>S191+S192+S193</f>
        <v>4917</v>
      </c>
      <c r="T190" s="120"/>
      <c r="U190" s="120">
        <f>U191+U192+U193</f>
        <v>7751</v>
      </c>
      <c r="V190" s="120"/>
      <c r="W190" s="120">
        <f>W191+W192+W193</f>
        <v>-486</v>
      </c>
      <c r="X190" s="120"/>
      <c r="Y190" s="120">
        <f>Y191+Y192+Y193</f>
        <v>6078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1455</v>
      </c>
      <c r="T191" s="104"/>
      <c r="U191" s="104">
        <v>1649</v>
      </c>
      <c r="V191" s="104"/>
      <c r="W191" s="104">
        <v>15</v>
      </c>
      <c r="X191" s="104"/>
      <c r="Y191" s="104">
        <v>3119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14</v>
      </c>
      <c r="R192" s="104"/>
      <c r="S192" s="104">
        <v>641</v>
      </c>
      <c r="T192" s="104"/>
      <c r="U192" s="104">
        <v>3746</v>
      </c>
      <c r="V192" s="104"/>
      <c r="W192" s="104">
        <v>1739</v>
      </c>
      <c r="X192" s="104"/>
      <c r="Y192" s="104">
        <v>6140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-949</v>
      </c>
      <c r="R193" s="75"/>
      <c r="S193" s="108">
        <v>2821</v>
      </c>
      <c r="T193" s="75"/>
      <c r="U193" s="108">
        <v>2356</v>
      </c>
      <c r="V193" s="75"/>
      <c r="W193" s="108">
        <v>-2240</v>
      </c>
      <c r="X193" s="75"/>
      <c r="Y193" s="108">
        <v>-3181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-36</v>
      </c>
      <c r="R194" s="120"/>
      <c r="S194" s="120">
        <f>S195+S196+S197</f>
        <v>-1243</v>
      </c>
      <c r="T194" s="120"/>
      <c r="U194" s="120">
        <f>U195+U196+U197</f>
        <v>-7043</v>
      </c>
      <c r="V194" s="120"/>
      <c r="W194" s="120">
        <f>W195+W196+W197</f>
        <v>-7063</v>
      </c>
      <c r="X194" s="120"/>
      <c r="Y194" s="120">
        <f>Y195+Y196+Y197</f>
        <v>-10216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-2</v>
      </c>
      <c r="R196" s="104"/>
      <c r="S196" s="104">
        <v>-1068</v>
      </c>
      <c r="T196" s="104"/>
      <c r="U196" s="104">
        <v>-4450</v>
      </c>
      <c r="V196" s="104"/>
      <c r="W196" s="104">
        <v>-3791</v>
      </c>
      <c r="X196" s="104"/>
      <c r="Y196" s="104">
        <v>-9311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-34</v>
      </c>
      <c r="R197" s="104"/>
      <c r="S197" s="104">
        <v>-175</v>
      </c>
      <c r="T197" s="104"/>
      <c r="U197" s="104">
        <v>-2593</v>
      </c>
      <c r="V197" s="104"/>
      <c r="W197" s="104">
        <v>-3272</v>
      </c>
      <c r="X197" s="104"/>
      <c r="Y197" s="104">
        <v>-905</v>
      </c>
      <c r="Z197" s="110"/>
    </row>
    <row r="198" spans="2:26" s="16" customFormat="1" ht="12" customHeight="1">
      <c r="B198" s="154">
        <f>SUM(D198:J198)</f>
        <v>12711</v>
      </c>
      <c r="C198" s="154"/>
      <c r="D198" s="154">
        <f>W189+W190+W194</f>
        <v>-2490</v>
      </c>
      <c r="E198" s="154"/>
      <c r="F198" s="154">
        <f>U189+U190+U194</f>
        <v>3142</v>
      </c>
      <c r="G198" s="154"/>
      <c r="H198" s="154">
        <f>S189+S190+S194</f>
        <v>3863</v>
      </c>
      <c r="I198" s="154"/>
      <c r="J198" s="154">
        <f>Q189+Q190+Q194</f>
        <v>8196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8196</v>
      </c>
      <c r="R211" s="157"/>
      <c r="S211" s="157">
        <f>H198</f>
        <v>3863</v>
      </c>
      <c r="T211" s="157"/>
      <c r="U211" s="157">
        <f>F198</f>
        <v>3142</v>
      </c>
      <c r="V211" s="157"/>
      <c r="W211" s="157">
        <f>D198</f>
        <v>-2490</v>
      </c>
      <c r="X211" s="157"/>
      <c r="Y211" s="157">
        <f>SUM(Q211:W211)</f>
        <v>12711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28069</v>
      </c>
      <c r="C214" s="166"/>
      <c r="D214" s="165">
        <f>D215+D217</f>
        <v>6991</v>
      </c>
      <c r="E214" s="167"/>
      <c r="F214" s="165">
        <f>F215+F217</f>
        <v>10938</v>
      </c>
      <c r="G214" s="167"/>
      <c r="H214" s="165">
        <f>H215+H217</f>
        <v>9800</v>
      </c>
      <c r="I214" s="167"/>
      <c r="J214" s="165">
        <f>J215+J217</f>
        <v>340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28069</v>
      </c>
      <c r="C215" s="104"/>
      <c r="D215" s="104">
        <v>6991</v>
      </c>
      <c r="E215" s="104"/>
      <c r="F215" s="104">
        <v>10938</v>
      </c>
      <c r="G215" s="104"/>
      <c r="H215" s="104">
        <v>9800</v>
      </c>
      <c r="I215" s="104"/>
      <c r="J215" s="104">
        <v>340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-12047</v>
      </c>
      <c r="C216" s="120"/>
      <c r="D216" s="120">
        <f>-D24</f>
        <v>-4278</v>
      </c>
      <c r="E216" s="120"/>
      <c r="F216" s="120">
        <f>-F24</f>
        <v>-4215</v>
      </c>
      <c r="G216" s="120"/>
      <c r="H216" s="120">
        <f>-H24</f>
        <v>-3324</v>
      </c>
      <c r="I216" s="120"/>
      <c r="J216" s="120">
        <f>-J24</f>
        <v>-230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-412</v>
      </c>
      <c r="C218" s="120"/>
      <c r="D218" s="120">
        <v>24</v>
      </c>
      <c r="E218" s="120"/>
      <c r="F218" s="120">
        <v>248</v>
      </c>
      <c r="G218" s="120"/>
      <c r="H218" s="120">
        <v>-710</v>
      </c>
      <c r="I218" s="120"/>
      <c r="J218" s="120">
        <v>26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-2899</v>
      </c>
      <c r="C221" s="173"/>
      <c r="D221" s="173">
        <f>W211-D214-D216-D218</f>
        <v>-5227</v>
      </c>
      <c r="E221" s="173"/>
      <c r="F221" s="173">
        <f>U211-F214-F216-F218</f>
        <v>-3829</v>
      </c>
      <c r="G221" s="173"/>
      <c r="H221" s="173">
        <f>S211-H214-H216-H218</f>
        <v>-1903</v>
      </c>
      <c r="I221" s="173"/>
      <c r="J221" s="173">
        <f>Q211-J214-J216-J218</f>
        <v>8060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3616</v>
      </c>
      <c r="R18" s="71"/>
      <c r="S18" s="69">
        <f>SUM(S19:S21)</f>
        <v>31543</v>
      </c>
      <c r="T18" s="71"/>
      <c r="U18" s="69">
        <f>SUM(U19:U21)</f>
        <v>72587</v>
      </c>
      <c r="V18" s="71"/>
      <c r="W18" s="69">
        <f>SUM(W19:W21)</f>
        <v>30680</v>
      </c>
      <c r="X18" s="71"/>
      <c r="Y18" s="69">
        <f>SUM(Q18:W18)</f>
        <v>138426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202</v>
      </c>
      <c r="R19" s="75"/>
      <c r="S19" s="75">
        <v>3562</v>
      </c>
      <c r="T19" s="75"/>
      <c r="U19" s="75">
        <v>2024</v>
      </c>
      <c r="V19" s="75"/>
      <c r="W19" s="75">
        <v>2074</v>
      </c>
      <c r="X19" s="75"/>
      <c r="Y19" s="75">
        <f>SUM(Q19:W19)</f>
        <v>7862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156</v>
      </c>
      <c r="T20" s="75"/>
      <c r="U20" s="75">
        <v>0</v>
      </c>
      <c r="V20" s="75"/>
      <c r="W20" s="75">
        <v>0</v>
      </c>
      <c r="X20" s="75"/>
      <c r="Y20" s="75">
        <f>SUM(Q20:W20)</f>
        <v>156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3414</v>
      </c>
      <c r="R21" s="75"/>
      <c r="S21" s="75">
        <v>27825</v>
      </c>
      <c r="T21" s="75"/>
      <c r="U21" s="75">
        <v>70563</v>
      </c>
      <c r="V21" s="75"/>
      <c r="W21" s="75">
        <v>28606</v>
      </c>
      <c r="X21" s="75"/>
      <c r="Y21" s="75">
        <f>SUM(Q21:W21)</f>
        <v>130408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40457</v>
      </c>
      <c r="C22" s="70"/>
      <c r="D22" s="69">
        <v>8346</v>
      </c>
      <c r="E22" s="70"/>
      <c r="F22" s="69">
        <v>17562</v>
      </c>
      <c r="G22" s="70"/>
      <c r="H22" s="69">
        <v>13352</v>
      </c>
      <c r="I22" s="70"/>
      <c r="J22" s="69">
        <v>1197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97969</v>
      </c>
      <c r="C23" s="77"/>
      <c r="D23" s="76">
        <f>W18-D22</f>
        <v>22334</v>
      </c>
      <c r="E23" s="77"/>
      <c r="F23" s="76">
        <f>U18-F22</f>
        <v>55025</v>
      </c>
      <c r="G23" s="77"/>
      <c r="H23" s="76">
        <f>S18-H22</f>
        <v>18191</v>
      </c>
      <c r="I23" s="77"/>
      <c r="J23" s="76">
        <f>Q18-J22</f>
        <v>2419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13223</v>
      </c>
      <c r="C24" s="70"/>
      <c r="D24" s="69">
        <v>4555</v>
      </c>
      <c r="E24" s="70"/>
      <c r="F24" s="69">
        <v>4693</v>
      </c>
      <c r="G24" s="70"/>
      <c r="H24" s="69">
        <v>3723</v>
      </c>
      <c r="I24" s="70"/>
      <c r="J24" s="69">
        <v>252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84746</v>
      </c>
      <c r="C25" s="82"/>
      <c r="D25" s="81">
        <f>D23-D24</f>
        <v>17779</v>
      </c>
      <c r="E25" s="82"/>
      <c r="F25" s="81">
        <f>F23-F24</f>
        <v>50332</v>
      </c>
      <c r="G25" s="82"/>
      <c r="H25" s="81">
        <f>H23-H24</f>
        <v>14468</v>
      </c>
      <c r="I25" s="82"/>
      <c r="J25" s="81">
        <f>J23-J24</f>
        <v>2167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2419</v>
      </c>
      <c r="R36" s="71"/>
      <c r="S36" s="71">
        <f>H23</f>
        <v>18191</v>
      </c>
      <c r="T36" s="71"/>
      <c r="U36" s="71">
        <f>F23</f>
        <v>55025</v>
      </c>
      <c r="V36" s="71"/>
      <c r="W36" s="71">
        <f>D23</f>
        <v>22334</v>
      </c>
      <c r="X36" s="71"/>
      <c r="Y36" s="71">
        <f>SUM(Q36:W36)</f>
        <v>97969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2167</v>
      </c>
      <c r="R37" s="90"/>
      <c r="S37" s="89">
        <f>H25</f>
        <v>14468</v>
      </c>
      <c r="T37" s="90"/>
      <c r="U37" s="89">
        <f>F25</f>
        <v>50332</v>
      </c>
      <c r="V37" s="90"/>
      <c r="W37" s="89">
        <f>D25</f>
        <v>17779</v>
      </c>
      <c r="X37" s="90"/>
      <c r="Y37" s="89">
        <f>SUM(Q37:W37)</f>
        <v>84746</v>
      </c>
      <c r="Z37" s="94"/>
    </row>
    <row r="38" spans="2:26" s="16" customFormat="1" ht="12" customHeight="1">
      <c r="B38" s="95">
        <f>SUM(D38:J38)</f>
        <v>84595</v>
      </c>
      <c r="C38" s="71"/>
      <c r="D38" s="95">
        <f>D39+D40</f>
        <v>17741</v>
      </c>
      <c r="E38" s="70"/>
      <c r="F38" s="95">
        <f>F39+F40</f>
        <v>50239</v>
      </c>
      <c r="G38" s="70"/>
      <c r="H38" s="95">
        <f>H39+H40</f>
        <v>14463</v>
      </c>
      <c r="I38" s="70"/>
      <c r="J38" s="95">
        <f>J39+J40</f>
        <v>2152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64952</v>
      </c>
      <c r="C39" s="98"/>
      <c r="D39" s="97">
        <v>13051</v>
      </c>
      <c r="E39" s="99"/>
      <c r="F39" s="97">
        <v>39263</v>
      </c>
      <c r="G39" s="99"/>
      <c r="H39" s="97">
        <v>10964</v>
      </c>
      <c r="I39" s="99"/>
      <c r="J39" s="97">
        <v>1674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19643</v>
      </c>
      <c r="C40" s="71"/>
      <c r="D40" s="69">
        <f>D42+D43</f>
        <v>4690</v>
      </c>
      <c r="E40" s="70"/>
      <c r="F40" s="69">
        <f>F42+F43</f>
        <v>10976</v>
      </c>
      <c r="G40" s="70"/>
      <c r="H40" s="69">
        <f>H42+H43</f>
        <v>3499</v>
      </c>
      <c r="I40" s="70"/>
      <c r="J40" s="69">
        <f>J42+J43</f>
        <v>478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12776</v>
      </c>
      <c r="C42" s="104"/>
      <c r="D42" s="104">
        <v>1715</v>
      </c>
      <c r="E42" s="104"/>
      <c r="F42" s="104">
        <v>7420</v>
      </c>
      <c r="G42" s="104"/>
      <c r="H42" s="104">
        <v>3231</v>
      </c>
      <c r="I42" s="104"/>
      <c r="J42" s="104">
        <v>410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6867</v>
      </c>
      <c r="C43" s="75"/>
      <c r="D43" s="108">
        <v>2975</v>
      </c>
      <c r="E43" s="73"/>
      <c r="F43" s="108">
        <v>3556</v>
      </c>
      <c r="G43" s="73"/>
      <c r="H43" s="108">
        <v>268</v>
      </c>
      <c r="I43" s="73"/>
      <c r="J43" s="108">
        <v>68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151</v>
      </c>
      <c r="C44" s="71"/>
      <c r="D44" s="95">
        <v>38</v>
      </c>
      <c r="E44" s="70"/>
      <c r="F44" s="95">
        <v>93</v>
      </c>
      <c r="G44" s="70"/>
      <c r="H44" s="95">
        <v>5</v>
      </c>
      <c r="I44" s="70"/>
      <c r="J44" s="95">
        <v>15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13223</v>
      </c>
      <c r="C47" s="114"/>
      <c r="D47" s="114">
        <f>W36-D38-D44</f>
        <v>4555</v>
      </c>
      <c r="E47" s="114"/>
      <c r="F47" s="114">
        <f>U36-F38-F44</f>
        <v>4693</v>
      </c>
      <c r="G47" s="114"/>
      <c r="H47" s="114">
        <f>S36-H38-H44</f>
        <v>3723</v>
      </c>
      <c r="I47" s="114"/>
      <c r="J47" s="114">
        <f>Q36-J38-J44</f>
        <v>252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252</v>
      </c>
      <c r="R59" s="120"/>
      <c r="S59" s="120">
        <f>H47</f>
        <v>3723</v>
      </c>
      <c r="T59" s="120"/>
      <c r="U59" s="120">
        <f>F47</f>
        <v>4693</v>
      </c>
      <c r="V59" s="120"/>
      <c r="W59" s="120">
        <f>D47</f>
        <v>4555</v>
      </c>
      <c r="X59" s="120"/>
      <c r="Y59" s="120">
        <f>SUM(Q59:W59)</f>
        <v>13223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17255</v>
      </c>
      <c r="T61" s="120"/>
      <c r="U61" s="120">
        <f>U63+U71</f>
        <v>42055</v>
      </c>
      <c r="V61" s="120"/>
      <c r="W61" s="120">
        <f>W63+W71</f>
        <v>41026</v>
      </c>
      <c r="X61" s="120"/>
      <c r="Y61" s="120">
        <f>SUM(Q61:W61)</f>
        <v>100336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8743</v>
      </c>
      <c r="T63" s="120"/>
      <c r="U63" s="120">
        <f>U64+U66+U68</f>
        <v>41761</v>
      </c>
      <c r="V63" s="120"/>
      <c r="W63" s="120">
        <f>W64+W66+W68</f>
        <v>40742</v>
      </c>
      <c r="X63" s="120"/>
      <c r="Y63" s="120">
        <f>SUM(Q63:W63)</f>
        <v>91246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4660</v>
      </c>
      <c r="T64" s="104"/>
      <c r="U64" s="104">
        <v>16329</v>
      </c>
      <c r="V64" s="104"/>
      <c r="W64" s="104">
        <v>29658</v>
      </c>
      <c r="X64" s="104"/>
      <c r="Y64" s="104">
        <f>SUM(Q64:W64)</f>
        <v>50647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67</v>
      </c>
      <c r="T66" s="104"/>
      <c r="U66" s="104">
        <v>39</v>
      </c>
      <c r="V66" s="104"/>
      <c r="W66" s="104">
        <v>21</v>
      </c>
      <c r="X66" s="104"/>
      <c r="Y66" s="104">
        <f>SUM(Q66:W66)</f>
        <v>127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4016</v>
      </c>
      <c r="T68" s="104"/>
      <c r="U68" s="104">
        <v>25393</v>
      </c>
      <c r="V68" s="104"/>
      <c r="W68" s="104">
        <v>11063</v>
      </c>
      <c r="X68" s="104"/>
      <c r="Y68" s="104">
        <f>SUM(Q68:W68)</f>
        <v>40472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8512</v>
      </c>
      <c r="T71" s="71"/>
      <c r="U71" s="135">
        <v>294</v>
      </c>
      <c r="V71" s="71"/>
      <c r="W71" s="135">
        <v>284</v>
      </c>
      <c r="X71" s="71"/>
      <c r="Y71" s="135">
        <f>SUM(Q71:W71)</f>
        <v>9090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-2852</v>
      </c>
      <c r="R72" s="120"/>
      <c r="S72" s="120">
        <f>S73+S74</f>
        <v>-1217</v>
      </c>
      <c r="T72" s="120"/>
      <c r="U72" s="120">
        <f>U73+U74</f>
        <v>-2181</v>
      </c>
      <c r="V72" s="120"/>
      <c r="W72" s="120">
        <f>W73+W74</f>
        <v>-2035</v>
      </c>
      <c r="X72" s="120"/>
      <c r="Y72" s="120">
        <f>SUM(Q72:W72)</f>
        <v>-8285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-1097</v>
      </c>
      <c r="T73" s="104"/>
      <c r="U73" s="104">
        <v>-1086</v>
      </c>
      <c r="V73" s="104"/>
      <c r="W73" s="104">
        <v>-1437</v>
      </c>
      <c r="X73" s="104"/>
      <c r="Y73" s="104">
        <f>SUM(Q73:W73)</f>
        <v>-3620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-2852</v>
      </c>
      <c r="R74" s="75"/>
      <c r="S74" s="108">
        <v>-120</v>
      </c>
      <c r="T74" s="75"/>
      <c r="U74" s="108">
        <v>-1095</v>
      </c>
      <c r="V74" s="75"/>
      <c r="W74" s="108">
        <v>-598</v>
      </c>
      <c r="X74" s="75"/>
      <c r="Y74" s="108">
        <f>SUM(Q74:W74)</f>
        <v>-4665</v>
      </c>
      <c r="Z74" s="110"/>
    </row>
    <row r="75" spans="2:26" s="16" customFormat="1" ht="12" customHeight="1">
      <c r="B75" s="120">
        <f>B76+B77+B78+B80+B82</f>
        <v>17204</v>
      </c>
      <c r="C75" s="120"/>
      <c r="D75" s="120">
        <f>D76+D77+D78+D80+D82</f>
        <v>15322</v>
      </c>
      <c r="E75" s="120"/>
      <c r="F75" s="120">
        <f>F76+F77+F78+F80+F82</f>
        <v>2017</v>
      </c>
      <c r="G75" s="120"/>
      <c r="H75" s="120">
        <f>H76+H77+H78+H80+H82</f>
        <v>629</v>
      </c>
      <c r="I75" s="120"/>
      <c r="J75" s="120">
        <f>J76+J77+J78+J80+J82</f>
        <v>9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1131</v>
      </c>
      <c r="R75" s="120"/>
      <c r="S75" s="120">
        <f>S76+S77+S78+S80+S82</f>
        <v>481</v>
      </c>
      <c r="T75" s="120"/>
      <c r="U75" s="120">
        <f>U76+U77+U78+U80+U82</f>
        <v>339</v>
      </c>
      <c r="V75" s="120"/>
      <c r="W75" s="120">
        <f>W76+W77+W78+W80+W82</f>
        <v>4788</v>
      </c>
      <c r="X75" s="120"/>
      <c r="Y75" s="120">
        <f>Y76+Y77+Y78+Y80+Y82</f>
        <v>5966</v>
      </c>
      <c r="Z75" s="85"/>
    </row>
    <row r="76" spans="2:26" s="20" customFormat="1" ht="12" customHeight="1">
      <c r="B76" s="75">
        <v>17192</v>
      </c>
      <c r="C76" s="104"/>
      <c r="D76" s="104">
        <v>15318</v>
      </c>
      <c r="E76" s="104"/>
      <c r="F76" s="104">
        <v>2016</v>
      </c>
      <c r="G76" s="104"/>
      <c r="H76" s="104">
        <v>622</v>
      </c>
      <c r="I76" s="104"/>
      <c r="J76" s="104">
        <v>9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1131</v>
      </c>
      <c r="R76" s="104"/>
      <c r="S76" s="104">
        <v>304</v>
      </c>
      <c r="T76" s="104"/>
      <c r="U76" s="104">
        <v>286</v>
      </c>
      <c r="V76" s="104"/>
      <c r="W76" s="104">
        <v>913</v>
      </c>
      <c r="X76" s="104"/>
      <c r="Y76" s="75">
        <v>1861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158</v>
      </c>
      <c r="T77" s="104"/>
      <c r="U77" s="104">
        <v>50</v>
      </c>
      <c r="V77" s="104"/>
      <c r="W77" s="104">
        <v>3684</v>
      </c>
      <c r="X77" s="104"/>
      <c r="Y77" s="104">
        <f>SUM(Q77:W77)</f>
        <v>3892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12</v>
      </c>
      <c r="C82" s="104"/>
      <c r="D82" s="104">
        <v>4</v>
      </c>
      <c r="E82" s="104"/>
      <c r="F82" s="104">
        <v>1</v>
      </c>
      <c r="G82" s="104"/>
      <c r="H82" s="104">
        <v>7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19</v>
      </c>
      <c r="T82" s="104"/>
      <c r="U82" s="104">
        <v>3</v>
      </c>
      <c r="V82" s="104"/>
      <c r="W82" s="104">
        <v>191</v>
      </c>
      <c r="X82" s="104"/>
      <c r="Y82" s="104">
        <f>SUM(Q82:W82)</f>
        <v>213</v>
      </c>
      <c r="Z82" s="110"/>
    </row>
    <row r="83" spans="2:26" s="28" customFormat="1" ht="12" customHeight="1">
      <c r="B83" s="80">
        <f>SUM(D83:J83)</f>
        <v>94036</v>
      </c>
      <c r="C83" s="115"/>
      <c r="D83" s="115">
        <f>W59+W61+W72+W75-D75</f>
        <v>33012</v>
      </c>
      <c r="E83" s="115"/>
      <c r="F83" s="115">
        <f>U59+U61+U72+U75-F75</f>
        <v>42889</v>
      </c>
      <c r="G83" s="115"/>
      <c r="H83" s="115">
        <f>S59+S61+S72+S75-H75</f>
        <v>19613</v>
      </c>
      <c r="I83" s="115"/>
      <c r="J83" s="115">
        <f>Q59+Q61+Q72+Q75-J75</f>
        <v>-1478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80813</v>
      </c>
      <c r="C84" s="82"/>
      <c r="D84" s="81">
        <f>W60+W61+W72+W75-D75</f>
        <v>28457</v>
      </c>
      <c r="E84" s="82"/>
      <c r="F84" s="81">
        <f>U60+U61+U72+U75-F75</f>
        <v>38196</v>
      </c>
      <c r="G84" s="82"/>
      <c r="H84" s="81">
        <f>S60+S61+S72+S75-H75</f>
        <v>15890</v>
      </c>
      <c r="I84" s="82"/>
      <c r="J84" s="81">
        <f>Q60+Q61+Q72+Q75-J75</f>
        <v>-1730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-1478</v>
      </c>
      <c r="R95" s="120"/>
      <c r="S95" s="120">
        <f>H83</f>
        <v>19613</v>
      </c>
      <c r="T95" s="120"/>
      <c r="U95" s="120">
        <f>F83</f>
        <v>42889</v>
      </c>
      <c r="V95" s="120"/>
      <c r="W95" s="120">
        <f>D83</f>
        <v>33012</v>
      </c>
      <c r="X95" s="120"/>
      <c r="Y95" s="120">
        <f>SUM(Q95:W95)</f>
        <v>94036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-1730</v>
      </c>
      <c r="R96" s="90"/>
      <c r="S96" s="89">
        <f>H84</f>
        <v>15890</v>
      </c>
      <c r="T96" s="90"/>
      <c r="U96" s="89">
        <f>F84</f>
        <v>38196</v>
      </c>
      <c r="V96" s="90"/>
      <c r="W96" s="89">
        <f>D84</f>
        <v>28457</v>
      </c>
      <c r="X96" s="90"/>
      <c r="Y96" s="89">
        <f>SUM(Q96:W96)</f>
        <v>80813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6651</v>
      </c>
      <c r="T97" s="120"/>
      <c r="U97" s="120">
        <f>U99+U100</f>
        <v>18910</v>
      </c>
      <c r="V97" s="120"/>
      <c r="W97" s="120">
        <f>W99+W100</f>
        <v>61482</v>
      </c>
      <c r="X97" s="120"/>
      <c r="Y97" s="120">
        <f>SUM(Q97:W97)</f>
        <v>87043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4839</v>
      </c>
      <c r="T99" s="104"/>
      <c r="U99" s="104">
        <v>17788</v>
      </c>
      <c r="V99" s="104"/>
      <c r="W99" s="104">
        <v>61227</v>
      </c>
      <c r="X99" s="104"/>
      <c r="Y99" s="104">
        <f>SUM(Q99:W99)</f>
        <v>83854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1812</v>
      </c>
      <c r="T100" s="75"/>
      <c r="U100" s="108">
        <v>1122</v>
      </c>
      <c r="V100" s="75"/>
      <c r="W100" s="108">
        <v>255</v>
      </c>
      <c r="X100" s="75"/>
      <c r="Y100" s="108">
        <f>SUM(Q100:W100)</f>
        <v>3189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99435</v>
      </c>
      <c r="R101" s="120"/>
      <c r="S101" s="120">
        <f>S102+S103</f>
        <v>268</v>
      </c>
      <c r="T101" s="120"/>
      <c r="U101" s="120">
        <f>U102+U103</f>
        <v>307</v>
      </c>
      <c r="V101" s="120"/>
      <c r="W101" s="120">
        <f>W102+W103</f>
        <v>9045</v>
      </c>
      <c r="X101" s="120"/>
      <c r="Y101" s="120">
        <f>SUM(Q101:W101)</f>
        <v>109055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99367</v>
      </c>
      <c r="R102" s="104"/>
      <c r="S102" s="104">
        <v>0</v>
      </c>
      <c r="T102" s="104"/>
      <c r="U102" s="104">
        <v>0</v>
      </c>
      <c r="V102" s="104"/>
      <c r="W102" s="104">
        <v>2821</v>
      </c>
      <c r="X102" s="104"/>
      <c r="Y102" s="104">
        <f>SUM(Q102:W102)</f>
        <v>102188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68</v>
      </c>
      <c r="R103" s="75"/>
      <c r="S103" s="108">
        <v>268</v>
      </c>
      <c r="T103" s="75"/>
      <c r="U103" s="108">
        <v>307</v>
      </c>
      <c r="V103" s="75"/>
      <c r="W103" s="108">
        <v>6224</v>
      </c>
      <c r="X103" s="75"/>
      <c r="Y103" s="108">
        <f>SUM(Q103:W103)</f>
        <v>6867</v>
      </c>
      <c r="Z103" s="110"/>
    </row>
    <row r="104" spans="2:26" s="16" customFormat="1" ht="12" customHeight="1">
      <c r="B104" s="120">
        <f>SUM(D104:J104)</f>
        <v>98653</v>
      </c>
      <c r="C104" s="120"/>
      <c r="D104" s="120">
        <f>D106+D108+D110</f>
        <v>9241</v>
      </c>
      <c r="E104" s="120"/>
      <c r="F104" s="120">
        <f>F106+F108+F110</f>
        <v>1757</v>
      </c>
      <c r="G104" s="120"/>
      <c r="H104" s="120">
        <f>H106+H108+H110</f>
        <v>477</v>
      </c>
      <c r="I104" s="120"/>
      <c r="J104" s="120">
        <f>J106+J108+J110</f>
        <v>87178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85609</v>
      </c>
      <c r="C106" s="104"/>
      <c r="D106" s="104">
        <v>1280</v>
      </c>
      <c r="E106" s="104"/>
      <c r="F106" s="104">
        <v>0</v>
      </c>
      <c r="G106" s="104"/>
      <c r="H106" s="104">
        <v>0</v>
      </c>
      <c r="I106" s="104"/>
      <c r="J106" s="104">
        <v>84329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7673</v>
      </c>
      <c r="C108" s="104"/>
      <c r="D108" s="104">
        <v>7030</v>
      </c>
      <c r="E108" s="104"/>
      <c r="F108" s="104">
        <v>307</v>
      </c>
      <c r="G108" s="104"/>
      <c r="H108" s="104">
        <v>268</v>
      </c>
      <c r="I108" s="104"/>
      <c r="J108" s="104">
        <v>68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5371</v>
      </c>
      <c r="C110" s="147"/>
      <c r="D110" s="146">
        <v>931</v>
      </c>
      <c r="E110" s="148"/>
      <c r="F110" s="146">
        <v>1450</v>
      </c>
      <c r="G110" s="148"/>
      <c r="H110" s="146">
        <v>209</v>
      </c>
      <c r="I110" s="148"/>
      <c r="J110" s="146">
        <v>2781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12470</v>
      </c>
      <c r="C112" s="120"/>
      <c r="D112" s="120">
        <f>D113+D114+D115+D117+D118</f>
        <v>57563</v>
      </c>
      <c r="E112" s="120"/>
      <c r="F112" s="120">
        <f>F113+F114+F115+F117+F118</f>
        <v>5571</v>
      </c>
      <c r="G112" s="120"/>
      <c r="H112" s="120">
        <f>H113+H114+H115+H117+H118</f>
        <v>9698</v>
      </c>
      <c r="I112" s="120"/>
      <c r="J112" s="120">
        <f>J113+J114+J115+J117+J118</f>
        <v>2998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5779</v>
      </c>
      <c r="R112" s="120"/>
      <c r="S112" s="120">
        <f>S113+S114+S115+S117+S118</f>
        <v>15016</v>
      </c>
      <c r="T112" s="120"/>
      <c r="U112" s="120">
        <f>U113+U114+U115+U117+U118</f>
        <v>44467</v>
      </c>
      <c r="V112" s="120"/>
      <c r="W112" s="120">
        <f>W113+W114+W115+W117+W118</f>
        <v>4327</v>
      </c>
      <c r="X112" s="120"/>
      <c r="Y112" s="120">
        <f>Y113+Y114+Y115+Y117+Y118</f>
        <v>6229</v>
      </c>
      <c r="Z112" s="85"/>
    </row>
    <row r="113" spans="2:26" s="20" customFormat="1" ht="12" customHeight="1">
      <c r="B113" s="104">
        <f>SUM(D113:J113)</f>
        <v>188</v>
      </c>
      <c r="C113" s="104"/>
      <c r="D113" s="104">
        <v>17</v>
      </c>
      <c r="E113" s="104"/>
      <c r="F113" s="104">
        <v>76</v>
      </c>
      <c r="G113" s="104"/>
      <c r="H113" s="104">
        <v>90</v>
      </c>
      <c r="I113" s="104"/>
      <c r="J113" s="104">
        <v>5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3</v>
      </c>
      <c r="R114" s="104"/>
      <c r="S114" s="104">
        <v>84</v>
      </c>
      <c r="T114" s="104"/>
      <c r="U114" s="104">
        <v>42</v>
      </c>
      <c r="V114" s="104"/>
      <c r="W114" s="104">
        <v>13</v>
      </c>
      <c r="X114" s="104"/>
      <c r="Y114" s="104">
        <f>SUM(Q114:W114)</f>
        <v>142</v>
      </c>
      <c r="Z114" s="110"/>
    </row>
    <row r="115" spans="2:26" s="20" customFormat="1" ht="12" customHeight="1">
      <c r="B115" s="75"/>
      <c r="C115" s="104"/>
      <c r="D115" s="104">
        <v>48780</v>
      </c>
      <c r="E115" s="104"/>
      <c r="F115" s="104">
        <v>3569</v>
      </c>
      <c r="G115" s="104"/>
      <c r="H115" s="104">
        <v>8063</v>
      </c>
      <c r="I115" s="104"/>
      <c r="J115" s="104">
        <v>2948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4488</v>
      </c>
      <c r="R115" s="104"/>
      <c r="S115" s="104">
        <v>13470</v>
      </c>
      <c r="T115" s="104"/>
      <c r="U115" s="104">
        <v>42731</v>
      </c>
      <c r="V115" s="104"/>
      <c r="W115" s="104">
        <v>2671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969</v>
      </c>
      <c r="C117" s="104"/>
      <c r="D117" s="104">
        <v>849</v>
      </c>
      <c r="E117" s="104"/>
      <c r="F117" s="104">
        <v>88</v>
      </c>
      <c r="G117" s="104"/>
      <c r="H117" s="104">
        <v>29</v>
      </c>
      <c r="I117" s="104"/>
      <c r="J117" s="104">
        <v>3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741</v>
      </c>
      <c r="R117" s="104"/>
      <c r="S117" s="104">
        <v>58</v>
      </c>
      <c r="T117" s="104"/>
      <c r="U117" s="104">
        <v>788</v>
      </c>
      <c r="V117" s="104"/>
      <c r="W117" s="104">
        <v>142</v>
      </c>
      <c r="X117" s="104"/>
      <c r="Y117" s="104">
        <f>SUM(Q117:W117)</f>
        <v>1729</v>
      </c>
      <c r="Z117" s="110"/>
    </row>
    <row r="118" spans="2:26" s="20" customFormat="1" ht="12" customHeight="1">
      <c r="B118" s="104">
        <f>SUM(D118:J118)</f>
        <v>11313</v>
      </c>
      <c r="C118" s="104"/>
      <c r="D118" s="104">
        <v>7917</v>
      </c>
      <c r="E118" s="104"/>
      <c r="F118" s="104">
        <v>1838</v>
      </c>
      <c r="G118" s="104"/>
      <c r="H118" s="104">
        <v>1516</v>
      </c>
      <c r="I118" s="104"/>
      <c r="J118" s="104">
        <v>42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547</v>
      </c>
      <c r="R118" s="104"/>
      <c r="S118" s="104">
        <v>1404</v>
      </c>
      <c r="T118" s="104"/>
      <c r="U118" s="104">
        <v>906</v>
      </c>
      <c r="V118" s="104"/>
      <c r="W118" s="104">
        <v>1501</v>
      </c>
      <c r="X118" s="104"/>
      <c r="Y118" s="104">
        <f>SUM(Q118:W118)</f>
        <v>4358</v>
      </c>
      <c r="Z118" s="110"/>
    </row>
    <row r="119" spans="2:26" s="28" customFormat="1" ht="12" customHeight="1">
      <c r="B119" s="115">
        <f>SUM(D119:J119)</f>
        <v>185240</v>
      </c>
      <c r="C119" s="115"/>
      <c r="D119" s="115">
        <f>W95+W97+W101+W104+W112-D104-D112</f>
        <v>41062</v>
      </c>
      <c r="E119" s="115"/>
      <c r="F119" s="115">
        <f>U95+U97+U101+U104+U112-F104-F112</f>
        <v>99245</v>
      </c>
      <c r="G119" s="115"/>
      <c r="H119" s="115">
        <f>S95+S97+S101+S104+S112-H104-H112</f>
        <v>31373</v>
      </c>
      <c r="I119" s="115"/>
      <c r="J119" s="115">
        <f>Q95+Q97+Q101+Q104+Q112-J104-J112</f>
        <v>13560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172017</v>
      </c>
      <c r="C120" s="82"/>
      <c r="D120" s="81">
        <f>W96+W97+W101+W104+W112-D104-D112</f>
        <v>36507</v>
      </c>
      <c r="E120" s="82"/>
      <c r="F120" s="81">
        <f>U96+U97+U101+U104+U112-F104-F112</f>
        <v>94552</v>
      </c>
      <c r="G120" s="82"/>
      <c r="H120" s="81">
        <f>S96+S97+S101+S104+S112-H104-H112</f>
        <v>27650</v>
      </c>
      <c r="I120" s="82"/>
      <c r="J120" s="81">
        <f>Q96+Q97+Q101+Q104+Q112-J104-J112</f>
        <v>13308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13560</v>
      </c>
      <c r="R131" s="120"/>
      <c r="S131" s="120">
        <f>H119</f>
        <v>31373</v>
      </c>
      <c r="T131" s="120"/>
      <c r="U131" s="120">
        <f>F119</f>
        <v>99245</v>
      </c>
      <c r="V131" s="120"/>
      <c r="W131" s="120">
        <f>D119</f>
        <v>41062</v>
      </c>
      <c r="X131" s="120"/>
      <c r="Y131" s="120">
        <f>SUM(Q131:W131)</f>
        <v>185240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13308</v>
      </c>
      <c r="R132" s="90"/>
      <c r="S132" s="89">
        <f>H120</f>
        <v>27650</v>
      </c>
      <c r="T132" s="90"/>
      <c r="U132" s="89">
        <f>F120</f>
        <v>94552</v>
      </c>
      <c r="V132" s="90"/>
      <c r="W132" s="89">
        <f>D120</f>
        <v>36507</v>
      </c>
      <c r="X132" s="90"/>
      <c r="Y132" s="89">
        <f>SUM(Q132:W132)</f>
        <v>172017</v>
      </c>
      <c r="Z132" s="94"/>
    </row>
    <row r="133" spans="2:26" s="9" customFormat="1" ht="12" customHeight="1">
      <c r="B133" s="120">
        <f>SUM(D133:J133)</f>
        <v>86736</v>
      </c>
      <c r="C133" s="120"/>
      <c r="D133" s="120">
        <f>D134+D141</f>
        <v>2499</v>
      </c>
      <c r="E133" s="120"/>
      <c r="F133" s="120">
        <f>F134+F141</f>
        <v>73658</v>
      </c>
      <c r="G133" s="120"/>
      <c r="H133" s="120">
        <f>H134+H141</f>
        <v>7778</v>
      </c>
      <c r="I133" s="120"/>
      <c r="J133" s="120">
        <f>J134+J141</f>
        <v>2801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55219</v>
      </c>
      <c r="C134" s="120"/>
      <c r="D134" s="120">
        <f>D135+D137+D139</f>
        <v>1410</v>
      </c>
      <c r="E134" s="120"/>
      <c r="F134" s="120">
        <f>F135+F137+F139</f>
        <v>47662</v>
      </c>
      <c r="G134" s="120"/>
      <c r="H134" s="120">
        <f>H135+H137+H139</f>
        <v>3373</v>
      </c>
      <c r="I134" s="120"/>
      <c r="J134" s="120">
        <f>J135+J137+J139</f>
        <v>2774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64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64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1317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1317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53838</v>
      </c>
      <c r="C139" s="104"/>
      <c r="D139" s="104">
        <v>1410</v>
      </c>
      <c r="E139" s="104"/>
      <c r="F139" s="104">
        <v>47662</v>
      </c>
      <c r="G139" s="104"/>
      <c r="H139" s="104">
        <v>3373</v>
      </c>
      <c r="I139" s="104"/>
      <c r="J139" s="104">
        <v>1393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31517</v>
      </c>
      <c r="C141" s="120"/>
      <c r="D141" s="120">
        <v>1089</v>
      </c>
      <c r="E141" s="120"/>
      <c r="F141" s="120">
        <v>25996</v>
      </c>
      <c r="G141" s="120"/>
      <c r="H141" s="120">
        <v>4405</v>
      </c>
      <c r="I141" s="120"/>
      <c r="J141" s="120">
        <v>27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98504</v>
      </c>
      <c r="C143" s="115"/>
      <c r="D143" s="115">
        <f>W131-D133</f>
        <v>38563</v>
      </c>
      <c r="E143" s="115"/>
      <c r="F143" s="115">
        <f>U131-F133</f>
        <v>25587</v>
      </c>
      <c r="G143" s="115"/>
      <c r="H143" s="115">
        <f>S131-H133</f>
        <v>23595</v>
      </c>
      <c r="I143" s="115"/>
      <c r="J143" s="115">
        <f>Q131-J133</f>
        <v>10759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85281</v>
      </c>
      <c r="C144" s="82"/>
      <c r="D144" s="81">
        <f>W132-D133</f>
        <v>34008</v>
      </c>
      <c r="E144" s="82"/>
      <c r="F144" s="81">
        <f>U132-F133</f>
        <v>20894</v>
      </c>
      <c r="G144" s="82"/>
      <c r="H144" s="81">
        <f>S132-H133</f>
        <v>19872</v>
      </c>
      <c r="I144" s="82"/>
      <c r="J144" s="81">
        <f>Q132-J133</f>
        <v>10507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13560</v>
      </c>
      <c r="R155" s="120"/>
      <c r="S155" s="120">
        <f>H119</f>
        <v>31373</v>
      </c>
      <c r="T155" s="120"/>
      <c r="U155" s="120">
        <f>F119</f>
        <v>99245</v>
      </c>
      <c r="V155" s="120"/>
      <c r="W155" s="120">
        <f>D119</f>
        <v>41062</v>
      </c>
      <c r="X155" s="120"/>
      <c r="Y155" s="120">
        <f>SUM(Q155:W155)</f>
        <v>185240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13308</v>
      </c>
      <c r="R156" s="90"/>
      <c r="S156" s="89">
        <f>H120</f>
        <v>27650</v>
      </c>
      <c r="T156" s="90"/>
      <c r="U156" s="89">
        <f>F120</f>
        <v>94552</v>
      </c>
      <c r="V156" s="90"/>
      <c r="W156" s="89">
        <f>D120</f>
        <v>36507</v>
      </c>
      <c r="X156" s="90"/>
      <c r="Y156" s="89">
        <f>SUM(Q156:W156)</f>
        <v>172017</v>
      </c>
      <c r="Z156" s="94"/>
    </row>
    <row r="157" spans="2:26" s="7" customFormat="1" ht="12" customHeight="1">
      <c r="B157" s="120">
        <f>SUM(D157:J157)</f>
        <v>149419</v>
      </c>
      <c r="C157" s="120"/>
      <c r="D157" s="120">
        <f>D158+D159</f>
        <v>29451</v>
      </c>
      <c r="E157" s="120"/>
      <c r="F157" s="120">
        <f>F158+F159</f>
        <v>88391</v>
      </c>
      <c r="G157" s="120"/>
      <c r="H157" s="120">
        <f>H158+H159</f>
        <v>27618</v>
      </c>
      <c r="I157" s="120"/>
      <c r="J157" s="120">
        <f>J158+J159</f>
        <v>3959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86736</v>
      </c>
      <c r="C158" s="104"/>
      <c r="D158" s="104">
        <v>2499</v>
      </c>
      <c r="E158" s="104"/>
      <c r="F158" s="104">
        <v>73658</v>
      </c>
      <c r="G158" s="104"/>
      <c r="H158" s="104">
        <v>7778</v>
      </c>
      <c r="I158" s="104"/>
      <c r="J158" s="104">
        <v>2801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62683</v>
      </c>
      <c r="C159" s="104"/>
      <c r="D159" s="104">
        <v>26952</v>
      </c>
      <c r="E159" s="104"/>
      <c r="F159" s="104">
        <v>14733</v>
      </c>
      <c r="G159" s="104"/>
      <c r="H159" s="104">
        <v>19840</v>
      </c>
      <c r="I159" s="104"/>
      <c r="J159" s="104">
        <v>1158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35821</v>
      </c>
      <c r="C160" s="115"/>
      <c r="D160" s="115">
        <f>W155-D157</f>
        <v>11611</v>
      </c>
      <c r="E160" s="115"/>
      <c r="F160" s="115">
        <f>U155-F157</f>
        <v>10854</v>
      </c>
      <c r="G160" s="115"/>
      <c r="H160" s="115">
        <f>S155-H157</f>
        <v>3755</v>
      </c>
      <c r="I160" s="115"/>
      <c r="J160" s="115">
        <f>Q155-J157</f>
        <v>9601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22598</v>
      </c>
      <c r="C161" s="82"/>
      <c r="D161" s="81">
        <f>W156-D157</f>
        <v>7056</v>
      </c>
      <c r="E161" s="82"/>
      <c r="F161" s="81">
        <f>U156-F157</f>
        <v>6161</v>
      </c>
      <c r="G161" s="82"/>
      <c r="H161" s="81">
        <f>S156-H157</f>
        <v>32</v>
      </c>
      <c r="I161" s="82"/>
      <c r="J161" s="81">
        <f>Q156-J157</f>
        <v>9349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10759</v>
      </c>
      <c r="R172" s="120"/>
      <c r="S172" s="120">
        <f>H143</f>
        <v>23595</v>
      </c>
      <c r="T172" s="120"/>
      <c r="U172" s="120">
        <f>F143</f>
        <v>25587</v>
      </c>
      <c r="V172" s="120"/>
      <c r="W172" s="120">
        <f>D143</f>
        <v>38563</v>
      </c>
      <c r="X172" s="120"/>
      <c r="Y172" s="120">
        <f>SUM(Q172:W172)</f>
        <v>98504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10507</v>
      </c>
      <c r="R173" s="90"/>
      <c r="S173" s="89">
        <f>H144</f>
        <v>19872</v>
      </c>
      <c r="T173" s="90"/>
      <c r="U173" s="89">
        <f>F144</f>
        <v>20894</v>
      </c>
      <c r="V173" s="90"/>
      <c r="W173" s="89">
        <f>D144</f>
        <v>34008</v>
      </c>
      <c r="X173" s="90"/>
      <c r="Y173" s="89">
        <f>SUM(Q173:W173)</f>
        <v>85281</v>
      </c>
      <c r="Z173" s="94"/>
    </row>
    <row r="174" spans="2:26" s="16" customFormat="1" ht="12" customHeight="1">
      <c r="B174" s="120">
        <f>SUM(D174:J174)</f>
        <v>62683</v>
      </c>
      <c r="C174" s="120"/>
      <c r="D174" s="120">
        <f>D175</f>
        <v>26952</v>
      </c>
      <c r="E174" s="120"/>
      <c r="F174" s="120">
        <f>F175</f>
        <v>14733</v>
      </c>
      <c r="G174" s="120"/>
      <c r="H174" s="120">
        <f>H175</f>
        <v>19840</v>
      </c>
      <c r="I174" s="120"/>
      <c r="J174" s="120">
        <f>J175</f>
        <v>1158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62683</v>
      </c>
      <c r="C175" s="104"/>
      <c r="D175" s="104">
        <v>26952</v>
      </c>
      <c r="E175" s="104"/>
      <c r="F175" s="104">
        <v>14733</v>
      </c>
      <c r="G175" s="104"/>
      <c r="H175" s="104">
        <v>19840</v>
      </c>
      <c r="I175" s="104"/>
      <c r="J175" s="104">
        <v>1158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35821</v>
      </c>
      <c r="C176" s="115"/>
      <c r="D176" s="115">
        <f>W172-D174</f>
        <v>11611</v>
      </c>
      <c r="E176" s="115"/>
      <c r="F176" s="115">
        <f>U172-F174</f>
        <v>10854</v>
      </c>
      <c r="G176" s="115"/>
      <c r="H176" s="115">
        <f>S172-H174</f>
        <v>3755</v>
      </c>
      <c r="I176" s="115"/>
      <c r="J176" s="115">
        <f>Q172-J174</f>
        <v>9601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22598</v>
      </c>
      <c r="C177" s="82"/>
      <c r="D177" s="81">
        <f>W173-D174</f>
        <v>7056</v>
      </c>
      <c r="E177" s="82"/>
      <c r="F177" s="81">
        <f>U173-F174</f>
        <v>6161</v>
      </c>
      <c r="G177" s="82"/>
      <c r="H177" s="81">
        <f>S173-H174</f>
        <v>32</v>
      </c>
      <c r="I177" s="82"/>
      <c r="J177" s="81">
        <f>Q173-J174</f>
        <v>9349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9349</v>
      </c>
      <c r="R189" s="90"/>
      <c r="S189" s="89">
        <f>H177</f>
        <v>32</v>
      </c>
      <c r="T189" s="90"/>
      <c r="U189" s="89">
        <f>F177</f>
        <v>6161</v>
      </c>
      <c r="V189" s="90"/>
      <c r="W189" s="89">
        <f>D177</f>
        <v>7056</v>
      </c>
      <c r="X189" s="90"/>
      <c r="Y189" s="89">
        <f>SUM(Q189:W189)</f>
        <v>22598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-747</v>
      </c>
      <c r="R190" s="120"/>
      <c r="S190" s="120">
        <f>S191+S192+S193</f>
        <v>5499</v>
      </c>
      <c r="T190" s="120"/>
      <c r="U190" s="120">
        <f>U191+U192+U193</f>
        <v>7855</v>
      </c>
      <c r="V190" s="120"/>
      <c r="W190" s="120">
        <f>W191+W192+W193</f>
        <v>305</v>
      </c>
      <c r="X190" s="120"/>
      <c r="Y190" s="120">
        <f>Y191+Y192+Y193</f>
        <v>7277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1679</v>
      </c>
      <c r="T191" s="104"/>
      <c r="U191" s="104">
        <v>1913</v>
      </c>
      <c r="V191" s="104"/>
      <c r="W191" s="104">
        <v>13</v>
      </c>
      <c r="X191" s="104"/>
      <c r="Y191" s="104">
        <v>3605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24</v>
      </c>
      <c r="R192" s="104"/>
      <c r="S192" s="104">
        <v>617</v>
      </c>
      <c r="T192" s="104"/>
      <c r="U192" s="104">
        <v>3466</v>
      </c>
      <c r="V192" s="104"/>
      <c r="W192" s="104">
        <v>2262</v>
      </c>
      <c r="X192" s="104"/>
      <c r="Y192" s="104">
        <v>6369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-771</v>
      </c>
      <c r="R193" s="75"/>
      <c r="S193" s="108">
        <v>3203</v>
      </c>
      <c r="T193" s="75"/>
      <c r="U193" s="108">
        <v>2476</v>
      </c>
      <c r="V193" s="75"/>
      <c r="W193" s="108">
        <v>-1970</v>
      </c>
      <c r="X193" s="75"/>
      <c r="Y193" s="108">
        <v>-2697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-32</v>
      </c>
      <c r="R194" s="120"/>
      <c r="S194" s="120">
        <f>S195+S196+S197</f>
        <v>-1020</v>
      </c>
      <c r="T194" s="120"/>
      <c r="U194" s="120">
        <f>U195+U196+U197</f>
        <v>-8096</v>
      </c>
      <c r="V194" s="120"/>
      <c r="W194" s="120">
        <f>W195+W196+W197</f>
        <v>-11856</v>
      </c>
      <c r="X194" s="120"/>
      <c r="Y194" s="120">
        <f>Y195+Y196+Y197</f>
        <v>-15369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-777</v>
      </c>
      <c r="T196" s="104"/>
      <c r="U196" s="104">
        <v>-5072</v>
      </c>
      <c r="V196" s="104"/>
      <c r="W196" s="104">
        <v>-4351</v>
      </c>
      <c r="X196" s="104"/>
      <c r="Y196" s="104">
        <v>-10203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-29</v>
      </c>
      <c r="R197" s="104"/>
      <c r="S197" s="104">
        <v>-243</v>
      </c>
      <c r="T197" s="104"/>
      <c r="U197" s="104">
        <v>-3024</v>
      </c>
      <c r="V197" s="104"/>
      <c r="W197" s="104">
        <v>-7505</v>
      </c>
      <c r="X197" s="104"/>
      <c r="Y197" s="104">
        <v>-5166</v>
      </c>
      <c r="Z197" s="110"/>
    </row>
    <row r="198" spans="2:26" s="16" customFormat="1" ht="12" customHeight="1">
      <c r="B198" s="154">
        <f>SUM(D198:J198)</f>
        <v>14506</v>
      </c>
      <c r="C198" s="154"/>
      <c r="D198" s="154">
        <f>W189+W190+W194</f>
        <v>-4495</v>
      </c>
      <c r="E198" s="154"/>
      <c r="F198" s="154">
        <f>U189+U190+U194</f>
        <v>5920</v>
      </c>
      <c r="G198" s="154"/>
      <c r="H198" s="154">
        <f>S189+S190+S194</f>
        <v>4511</v>
      </c>
      <c r="I198" s="154"/>
      <c r="J198" s="154">
        <f>Q189+Q190+Q194</f>
        <v>8570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8570</v>
      </c>
      <c r="R211" s="157"/>
      <c r="S211" s="157">
        <f>H198</f>
        <v>4511</v>
      </c>
      <c r="T211" s="157"/>
      <c r="U211" s="157">
        <f>F198</f>
        <v>5920</v>
      </c>
      <c r="V211" s="157"/>
      <c r="W211" s="157">
        <f>D198</f>
        <v>-4495</v>
      </c>
      <c r="X211" s="157"/>
      <c r="Y211" s="157">
        <f>SUM(Q211:W211)</f>
        <v>14506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28428</v>
      </c>
      <c r="C214" s="166"/>
      <c r="D214" s="165">
        <f>D215+D217</f>
        <v>8899</v>
      </c>
      <c r="E214" s="167"/>
      <c r="F214" s="165">
        <f>F215+F217</f>
        <v>10955</v>
      </c>
      <c r="G214" s="167"/>
      <c r="H214" s="165">
        <f>H215+H217</f>
        <v>8259</v>
      </c>
      <c r="I214" s="167"/>
      <c r="J214" s="165">
        <f>J215+J217</f>
        <v>315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28428</v>
      </c>
      <c r="C215" s="104"/>
      <c r="D215" s="104">
        <v>8899</v>
      </c>
      <c r="E215" s="104"/>
      <c r="F215" s="104">
        <v>10955</v>
      </c>
      <c r="G215" s="104"/>
      <c r="H215" s="104">
        <v>8259</v>
      </c>
      <c r="I215" s="104"/>
      <c r="J215" s="104">
        <v>315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-13223</v>
      </c>
      <c r="C216" s="120"/>
      <c r="D216" s="120">
        <f>-D24</f>
        <v>-4555</v>
      </c>
      <c r="E216" s="120"/>
      <c r="F216" s="120">
        <f>-F24</f>
        <v>-4693</v>
      </c>
      <c r="G216" s="120"/>
      <c r="H216" s="120">
        <f>-H24</f>
        <v>-3723</v>
      </c>
      <c r="I216" s="120"/>
      <c r="J216" s="120">
        <f>-J24</f>
        <v>-252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365</v>
      </c>
      <c r="C218" s="120"/>
      <c r="D218" s="120">
        <v>138</v>
      </c>
      <c r="E218" s="120"/>
      <c r="F218" s="120">
        <v>345</v>
      </c>
      <c r="G218" s="120"/>
      <c r="H218" s="120">
        <v>-137</v>
      </c>
      <c r="I218" s="120"/>
      <c r="J218" s="120">
        <v>19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-1064</v>
      </c>
      <c r="C221" s="173"/>
      <c r="D221" s="173">
        <f>W211-D214-D216-D218</f>
        <v>-8977</v>
      </c>
      <c r="E221" s="173"/>
      <c r="F221" s="173">
        <f>U211-F214-F216-F218</f>
        <v>-687</v>
      </c>
      <c r="G221" s="173"/>
      <c r="H221" s="173">
        <f>S211-H214-H216-H218</f>
        <v>112</v>
      </c>
      <c r="I221" s="173"/>
      <c r="J221" s="173">
        <f>Q211-J214-J216-J218</f>
        <v>8488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7.7109375" style="21" customWidth="1"/>
    <col min="3" max="3" width="0.5625" style="21" customWidth="1"/>
    <col min="4" max="4" width="7.7109375" style="21" customWidth="1"/>
    <col min="5" max="5" width="0.5625" style="21" customWidth="1"/>
    <col min="6" max="6" width="8.0039062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3723</v>
      </c>
      <c r="R18" s="71"/>
      <c r="S18" s="69">
        <f>SUM(S19:S21)</f>
        <v>35007</v>
      </c>
      <c r="T18" s="71"/>
      <c r="U18" s="69">
        <f>SUM(U19:U21)</f>
        <v>79724</v>
      </c>
      <c r="V18" s="71"/>
      <c r="W18" s="69">
        <f>SUM(W19:W21)</f>
        <v>32550</v>
      </c>
      <c r="X18" s="71"/>
      <c r="Y18" s="69">
        <f>SUM(Q18:W18)</f>
        <v>151004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119</v>
      </c>
      <c r="R19" s="75"/>
      <c r="S19" s="75">
        <v>4080</v>
      </c>
      <c r="T19" s="75"/>
      <c r="U19" s="75">
        <v>2103</v>
      </c>
      <c r="V19" s="75"/>
      <c r="W19" s="75">
        <v>2274</v>
      </c>
      <c r="X19" s="75"/>
      <c r="Y19" s="75">
        <f>SUM(Q19:W19)</f>
        <v>8576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178</v>
      </c>
      <c r="T20" s="75"/>
      <c r="U20" s="75">
        <v>0</v>
      </c>
      <c r="V20" s="75"/>
      <c r="W20" s="75">
        <v>0</v>
      </c>
      <c r="X20" s="75"/>
      <c r="Y20" s="75">
        <f>SUM(Q20:W20)</f>
        <v>178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3604</v>
      </c>
      <c r="R21" s="75"/>
      <c r="S21" s="75">
        <v>30749</v>
      </c>
      <c r="T21" s="75"/>
      <c r="U21" s="75">
        <v>77621</v>
      </c>
      <c r="V21" s="75"/>
      <c r="W21" s="75">
        <v>30276</v>
      </c>
      <c r="X21" s="75"/>
      <c r="Y21" s="75">
        <f>SUM(Q21:W21)</f>
        <v>142250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45342</v>
      </c>
      <c r="C22" s="70"/>
      <c r="D22" s="69">
        <v>8826</v>
      </c>
      <c r="E22" s="70"/>
      <c r="F22" s="69">
        <v>20346</v>
      </c>
      <c r="G22" s="70"/>
      <c r="H22" s="69">
        <v>14944</v>
      </c>
      <c r="I22" s="70"/>
      <c r="J22" s="69">
        <v>1226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105662</v>
      </c>
      <c r="C23" s="77"/>
      <c r="D23" s="76">
        <f>W18-D22</f>
        <v>23724</v>
      </c>
      <c r="E23" s="77"/>
      <c r="F23" s="76">
        <f>U18-F22</f>
        <v>59378</v>
      </c>
      <c r="G23" s="77"/>
      <c r="H23" s="76">
        <f>S18-H22</f>
        <v>20063</v>
      </c>
      <c r="I23" s="77"/>
      <c r="J23" s="76">
        <f>Q18-J22</f>
        <v>2497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14550</v>
      </c>
      <c r="C24" s="70"/>
      <c r="D24" s="69">
        <v>4932</v>
      </c>
      <c r="E24" s="70"/>
      <c r="F24" s="69">
        <v>5223</v>
      </c>
      <c r="G24" s="70"/>
      <c r="H24" s="69">
        <v>4120</v>
      </c>
      <c r="I24" s="70"/>
      <c r="J24" s="69">
        <v>275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91112</v>
      </c>
      <c r="C25" s="82"/>
      <c r="D25" s="81">
        <f>D23-D24</f>
        <v>18792</v>
      </c>
      <c r="E25" s="82"/>
      <c r="F25" s="81">
        <f>F23-F24</f>
        <v>54155</v>
      </c>
      <c r="G25" s="82"/>
      <c r="H25" s="81">
        <f>H23-H24</f>
        <v>15943</v>
      </c>
      <c r="I25" s="82"/>
      <c r="J25" s="81">
        <f>J23-J24</f>
        <v>2222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2497</v>
      </c>
      <c r="R36" s="71"/>
      <c r="S36" s="71">
        <f>H23</f>
        <v>20063</v>
      </c>
      <c r="T36" s="71"/>
      <c r="U36" s="71">
        <f>F23</f>
        <v>59378</v>
      </c>
      <c r="V36" s="71"/>
      <c r="W36" s="71">
        <f>D23</f>
        <v>23724</v>
      </c>
      <c r="X36" s="71"/>
      <c r="Y36" s="71">
        <f>SUM(Q36:W36)</f>
        <v>105662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2222</v>
      </c>
      <c r="R37" s="90"/>
      <c r="S37" s="89">
        <f>H25</f>
        <v>15943</v>
      </c>
      <c r="T37" s="90"/>
      <c r="U37" s="89">
        <f>F25</f>
        <v>54155</v>
      </c>
      <c r="V37" s="90"/>
      <c r="W37" s="89">
        <f>D25</f>
        <v>18792</v>
      </c>
      <c r="X37" s="90"/>
      <c r="Y37" s="89">
        <f>SUM(Q37:W37)</f>
        <v>91112</v>
      </c>
      <c r="Z37" s="94"/>
    </row>
    <row r="38" spans="2:26" s="16" customFormat="1" ht="12" customHeight="1">
      <c r="B38" s="95">
        <f>SUM(D38:J38)</f>
        <v>90948</v>
      </c>
      <c r="C38" s="71"/>
      <c r="D38" s="95">
        <f>D39+D40</f>
        <v>18748</v>
      </c>
      <c r="E38" s="70"/>
      <c r="F38" s="95">
        <f>F39+F40</f>
        <v>54051</v>
      </c>
      <c r="G38" s="70"/>
      <c r="H38" s="95">
        <f>H39+H40</f>
        <v>15941</v>
      </c>
      <c r="I38" s="70"/>
      <c r="J38" s="95">
        <f>J39+J40</f>
        <v>2208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69785</v>
      </c>
      <c r="C39" s="98"/>
      <c r="D39" s="97">
        <v>13795</v>
      </c>
      <c r="E39" s="99"/>
      <c r="F39" s="97">
        <v>42126</v>
      </c>
      <c r="G39" s="99"/>
      <c r="H39" s="97">
        <v>12162</v>
      </c>
      <c r="I39" s="99"/>
      <c r="J39" s="97">
        <v>1702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21163</v>
      </c>
      <c r="C40" s="71"/>
      <c r="D40" s="69">
        <f>D42+D43</f>
        <v>4953</v>
      </c>
      <c r="E40" s="70"/>
      <c r="F40" s="69">
        <f>F42+F43</f>
        <v>11925</v>
      </c>
      <c r="G40" s="70"/>
      <c r="H40" s="69">
        <f>H42+H43</f>
        <v>3779</v>
      </c>
      <c r="I40" s="70"/>
      <c r="J40" s="69">
        <f>J42+J43</f>
        <v>506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13774</v>
      </c>
      <c r="C42" s="104"/>
      <c r="D42" s="104">
        <v>1782</v>
      </c>
      <c r="E42" s="104"/>
      <c r="F42" s="104">
        <v>8054</v>
      </c>
      <c r="G42" s="104"/>
      <c r="H42" s="104">
        <v>3493</v>
      </c>
      <c r="I42" s="104"/>
      <c r="J42" s="104">
        <v>445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7389</v>
      </c>
      <c r="C43" s="75"/>
      <c r="D43" s="108">
        <v>3171</v>
      </c>
      <c r="E43" s="73"/>
      <c r="F43" s="108">
        <v>3871</v>
      </c>
      <c r="G43" s="73"/>
      <c r="H43" s="108">
        <v>286</v>
      </c>
      <c r="I43" s="73"/>
      <c r="J43" s="108">
        <v>61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164</v>
      </c>
      <c r="C44" s="71"/>
      <c r="D44" s="95">
        <v>44</v>
      </c>
      <c r="E44" s="70"/>
      <c r="F44" s="95">
        <v>104</v>
      </c>
      <c r="G44" s="70"/>
      <c r="H44" s="95">
        <v>2</v>
      </c>
      <c r="I44" s="70"/>
      <c r="J44" s="95">
        <v>14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14550</v>
      </c>
      <c r="C47" s="114"/>
      <c r="D47" s="114">
        <f>W36-D38-D44</f>
        <v>4932</v>
      </c>
      <c r="E47" s="114"/>
      <c r="F47" s="114">
        <f>U36-F38-F44</f>
        <v>5223</v>
      </c>
      <c r="G47" s="114"/>
      <c r="H47" s="114">
        <f>S36-H38-H44</f>
        <v>4120</v>
      </c>
      <c r="I47" s="114"/>
      <c r="J47" s="114">
        <f>Q36-J38-J44</f>
        <v>275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275</v>
      </c>
      <c r="R59" s="120"/>
      <c r="S59" s="120">
        <f>H47</f>
        <v>4120</v>
      </c>
      <c r="T59" s="120"/>
      <c r="U59" s="120">
        <f>F47</f>
        <v>5223</v>
      </c>
      <c r="V59" s="120"/>
      <c r="W59" s="120">
        <f>D47</f>
        <v>4932</v>
      </c>
      <c r="X59" s="120"/>
      <c r="Y59" s="120">
        <f>SUM(Q59:W59)</f>
        <v>14550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19000</v>
      </c>
      <c r="T61" s="120"/>
      <c r="U61" s="120">
        <f>U63+U71</f>
        <v>48512</v>
      </c>
      <c r="V61" s="120"/>
      <c r="W61" s="120">
        <f>W63+W71</f>
        <v>45201</v>
      </c>
      <c r="X61" s="120"/>
      <c r="Y61" s="120">
        <f>SUM(Q61:W61)</f>
        <v>112713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9670</v>
      </c>
      <c r="T63" s="120"/>
      <c r="U63" s="120">
        <f>U64+U66+U68</f>
        <v>48169</v>
      </c>
      <c r="V63" s="120"/>
      <c r="W63" s="120">
        <f>W64+W66+W68</f>
        <v>44792</v>
      </c>
      <c r="X63" s="120"/>
      <c r="Y63" s="120">
        <f>SUM(Q63:W63)</f>
        <v>102631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5194</v>
      </c>
      <c r="T64" s="104"/>
      <c r="U64" s="104">
        <v>18862</v>
      </c>
      <c r="V64" s="104"/>
      <c r="W64" s="104">
        <v>33558</v>
      </c>
      <c r="X64" s="104"/>
      <c r="Y64" s="104">
        <f>SUM(Q64:W64)</f>
        <v>57614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67</v>
      </c>
      <c r="T66" s="104"/>
      <c r="U66" s="104">
        <v>36</v>
      </c>
      <c r="V66" s="104"/>
      <c r="W66" s="104">
        <v>27</v>
      </c>
      <c r="X66" s="104"/>
      <c r="Y66" s="104">
        <f>SUM(Q66:W66)</f>
        <v>130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4409</v>
      </c>
      <c r="T68" s="104"/>
      <c r="U68" s="104">
        <v>29271</v>
      </c>
      <c r="V68" s="104"/>
      <c r="W68" s="104">
        <v>11207</v>
      </c>
      <c r="X68" s="104"/>
      <c r="Y68" s="104">
        <f>SUM(Q68:W68)</f>
        <v>44887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9330</v>
      </c>
      <c r="T71" s="71"/>
      <c r="U71" s="135">
        <v>343</v>
      </c>
      <c r="V71" s="71"/>
      <c r="W71" s="135">
        <v>409</v>
      </c>
      <c r="X71" s="71"/>
      <c r="Y71" s="135">
        <f>SUM(Q71:W71)</f>
        <v>10082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-3151</v>
      </c>
      <c r="R72" s="120"/>
      <c r="S72" s="120">
        <f>S73+S74</f>
        <v>-1345</v>
      </c>
      <c r="T72" s="120"/>
      <c r="U72" s="120">
        <f>U73+U74</f>
        <v>-2616</v>
      </c>
      <c r="V72" s="120"/>
      <c r="W72" s="120">
        <f>W73+W74</f>
        <v>-2039</v>
      </c>
      <c r="X72" s="120"/>
      <c r="Y72" s="120">
        <f>SUM(Q72:W72)</f>
        <v>-9151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-1213</v>
      </c>
      <c r="T73" s="104"/>
      <c r="U73" s="104">
        <v>-1380</v>
      </c>
      <c r="V73" s="104"/>
      <c r="W73" s="104">
        <v>-1235</v>
      </c>
      <c r="X73" s="104"/>
      <c r="Y73" s="104">
        <f>SUM(Q73:W73)</f>
        <v>-3828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-3151</v>
      </c>
      <c r="R74" s="75"/>
      <c r="S74" s="108">
        <v>-132</v>
      </c>
      <c r="T74" s="75"/>
      <c r="U74" s="108">
        <v>-1236</v>
      </c>
      <c r="V74" s="75"/>
      <c r="W74" s="108">
        <v>-804</v>
      </c>
      <c r="X74" s="75"/>
      <c r="Y74" s="108">
        <f>SUM(Q74:W74)</f>
        <v>-5323</v>
      </c>
      <c r="Z74" s="110"/>
    </row>
    <row r="75" spans="2:26" s="16" customFormat="1" ht="12" customHeight="1">
      <c r="B75" s="120">
        <f>B76+B77+B78+B80+B82</f>
        <v>16287</v>
      </c>
      <c r="C75" s="120"/>
      <c r="D75" s="120">
        <f>D76+D77+D78+D80+D82</f>
        <v>14582</v>
      </c>
      <c r="E75" s="120"/>
      <c r="F75" s="120">
        <f>F76+F77+F78+F80+F82</f>
        <v>2109</v>
      </c>
      <c r="G75" s="120"/>
      <c r="H75" s="120">
        <f>H76+H77+H78+H80+H82</f>
        <v>696</v>
      </c>
      <c r="I75" s="120"/>
      <c r="J75" s="120">
        <f>J76+J77+J78+J80+J82</f>
        <v>13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1465</v>
      </c>
      <c r="R75" s="120"/>
      <c r="S75" s="120">
        <f>S76+S77+S78+S80+S82</f>
        <v>529</v>
      </c>
      <c r="T75" s="120"/>
      <c r="U75" s="120">
        <f>U76+U77+U78+U80+U82</f>
        <v>556</v>
      </c>
      <c r="V75" s="120"/>
      <c r="W75" s="120">
        <f>W76+W77+W78+W80+W82</f>
        <v>4482</v>
      </c>
      <c r="X75" s="120"/>
      <c r="Y75" s="120">
        <f>Y76+Y77+Y78+Y80+Y82</f>
        <v>5919</v>
      </c>
      <c r="Z75" s="85"/>
    </row>
    <row r="76" spans="2:26" s="20" customFormat="1" ht="12" customHeight="1">
      <c r="B76" s="75">
        <v>16271</v>
      </c>
      <c r="C76" s="104"/>
      <c r="D76" s="104">
        <v>14578</v>
      </c>
      <c r="E76" s="104"/>
      <c r="F76" s="104">
        <v>2108</v>
      </c>
      <c r="G76" s="104"/>
      <c r="H76" s="104">
        <v>685</v>
      </c>
      <c r="I76" s="104"/>
      <c r="J76" s="104">
        <v>13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1465</v>
      </c>
      <c r="R76" s="104"/>
      <c r="S76" s="104">
        <v>350</v>
      </c>
      <c r="T76" s="104"/>
      <c r="U76" s="104">
        <v>484</v>
      </c>
      <c r="V76" s="104"/>
      <c r="W76" s="104">
        <v>904</v>
      </c>
      <c r="X76" s="104"/>
      <c r="Y76" s="75">
        <v>2090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158</v>
      </c>
      <c r="T77" s="104"/>
      <c r="U77" s="104">
        <v>67</v>
      </c>
      <c r="V77" s="104"/>
      <c r="W77" s="104">
        <v>3381</v>
      </c>
      <c r="X77" s="104"/>
      <c r="Y77" s="104">
        <f>SUM(Q77:W77)</f>
        <v>3606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16</v>
      </c>
      <c r="C82" s="104"/>
      <c r="D82" s="104">
        <v>4</v>
      </c>
      <c r="E82" s="104"/>
      <c r="F82" s="104">
        <v>1</v>
      </c>
      <c r="G82" s="104"/>
      <c r="H82" s="104">
        <v>11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21</v>
      </c>
      <c r="T82" s="104"/>
      <c r="U82" s="104">
        <v>5</v>
      </c>
      <c r="V82" s="104"/>
      <c r="W82" s="104">
        <v>197</v>
      </c>
      <c r="X82" s="104"/>
      <c r="Y82" s="104">
        <f>SUM(Q82:W82)</f>
        <v>223</v>
      </c>
      <c r="Z82" s="110"/>
    </row>
    <row r="83" spans="2:26" s="28" customFormat="1" ht="12" customHeight="1">
      <c r="B83" s="80">
        <f>SUM(D83:J83)</f>
        <v>107744</v>
      </c>
      <c r="C83" s="115"/>
      <c r="D83" s="115">
        <f>W59+W61+W72+W75-D75</f>
        <v>37994</v>
      </c>
      <c r="E83" s="115"/>
      <c r="F83" s="115">
        <f>U59+U61+U72+U75-F75</f>
        <v>49566</v>
      </c>
      <c r="G83" s="115"/>
      <c r="H83" s="115">
        <f>S59+S61+S72+S75-H75</f>
        <v>21608</v>
      </c>
      <c r="I83" s="115"/>
      <c r="J83" s="115">
        <f>Q59+Q61+Q72+Q75-J75</f>
        <v>-1424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93194</v>
      </c>
      <c r="C84" s="82"/>
      <c r="D84" s="81">
        <f>W60+W61+W72+W75-D75</f>
        <v>33062</v>
      </c>
      <c r="E84" s="82"/>
      <c r="F84" s="81">
        <f>U60+U61+U72+U75-F75</f>
        <v>44343</v>
      </c>
      <c r="G84" s="82"/>
      <c r="H84" s="81">
        <f>S60+S61+S72+S75-H75</f>
        <v>17488</v>
      </c>
      <c r="I84" s="82"/>
      <c r="J84" s="81">
        <f>Q60+Q61+Q72+Q75-J75</f>
        <v>-1699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-1424</v>
      </c>
      <c r="R95" s="120"/>
      <c r="S95" s="120">
        <f>H83</f>
        <v>21608</v>
      </c>
      <c r="T95" s="120"/>
      <c r="U95" s="120">
        <f>F83</f>
        <v>49566</v>
      </c>
      <c r="V95" s="120"/>
      <c r="W95" s="120">
        <f>D83</f>
        <v>37994</v>
      </c>
      <c r="X95" s="120"/>
      <c r="Y95" s="120">
        <f>SUM(Q95:W95)</f>
        <v>107744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-1699</v>
      </c>
      <c r="R96" s="90"/>
      <c r="S96" s="89">
        <f>H84</f>
        <v>17488</v>
      </c>
      <c r="T96" s="90"/>
      <c r="U96" s="89">
        <f>F84</f>
        <v>44343</v>
      </c>
      <c r="V96" s="90"/>
      <c r="W96" s="89">
        <f>D84</f>
        <v>33062</v>
      </c>
      <c r="X96" s="90"/>
      <c r="Y96" s="89">
        <f>SUM(Q96:W96)</f>
        <v>93194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7431</v>
      </c>
      <c r="T97" s="120"/>
      <c r="U97" s="120">
        <f>U99+U100</f>
        <v>20768</v>
      </c>
      <c r="V97" s="120"/>
      <c r="W97" s="120">
        <f>W99+W100</f>
        <v>71873</v>
      </c>
      <c r="X97" s="120"/>
      <c r="Y97" s="120">
        <f>SUM(Q97:W97)</f>
        <v>100072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5426</v>
      </c>
      <c r="T99" s="104"/>
      <c r="U99" s="104">
        <v>19498</v>
      </c>
      <c r="V99" s="104"/>
      <c r="W99" s="104">
        <v>71592</v>
      </c>
      <c r="X99" s="104"/>
      <c r="Y99" s="104">
        <f>SUM(Q99:W99)</f>
        <v>96516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2005</v>
      </c>
      <c r="T100" s="75"/>
      <c r="U100" s="108">
        <v>1270</v>
      </c>
      <c r="V100" s="75"/>
      <c r="W100" s="108">
        <v>281</v>
      </c>
      <c r="X100" s="75"/>
      <c r="Y100" s="108">
        <f>SUM(Q100:W100)</f>
        <v>3556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107231</v>
      </c>
      <c r="R101" s="120"/>
      <c r="S101" s="120">
        <f>S102+S103</f>
        <v>286</v>
      </c>
      <c r="T101" s="120"/>
      <c r="U101" s="120">
        <f>U102+U103</f>
        <v>372</v>
      </c>
      <c r="V101" s="120"/>
      <c r="W101" s="120">
        <f>W102+W103</f>
        <v>9558</v>
      </c>
      <c r="X101" s="120"/>
      <c r="Y101" s="120">
        <f>SUM(Q101:W101)</f>
        <v>117447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107170</v>
      </c>
      <c r="R102" s="104"/>
      <c r="S102" s="104">
        <v>0</v>
      </c>
      <c r="T102" s="104"/>
      <c r="U102" s="104">
        <v>0</v>
      </c>
      <c r="V102" s="104"/>
      <c r="W102" s="104">
        <v>2888</v>
      </c>
      <c r="X102" s="104"/>
      <c r="Y102" s="104">
        <f>SUM(Q102:W102)</f>
        <v>110058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61</v>
      </c>
      <c r="R103" s="75"/>
      <c r="S103" s="108">
        <v>286</v>
      </c>
      <c r="T103" s="75"/>
      <c r="U103" s="108">
        <v>372</v>
      </c>
      <c r="V103" s="75"/>
      <c r="W103" s="108">
        <v>6670</v>
      </c>
      <c r="X103" s="75"/>
      <c r="Y103" s="108">
        <f>SUM(Q103:W103)</f>
        <v>7389</v>
      </c>
      <c r="Z103" s="110"/>
    </row>
    <row r="104" spans="2:26" s="16" customFormat="1" ht="12" customHeight="1">
      <c r="B104" s="120">
        <f>SUM(D104:J104)</f>
        <v>105530</v>
      </c>
      <c r="C104" s="120"/>
      <c r="D104" s="120">
        <f>D106+D108+D110</f>
        <v>9796</v>
      </c>
      <c r="E104" s="120"/>
      <c r="F104" s="120">
        <f>F106+F108+F110</f>
        <v>1963</v>
      </c>
      <c r="G104" s="120"/>
      <c r="H104" s="120">
        <f>H106+H108+H110</f>
        <v>514</v>
      </c>
      <c r="I104" s="120"/>
      <c r="J104" s="120">
        <f>J106+J108+J110</f>
        <v>93257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91658</v>
      </c>
      <c r="C106" s="104"/>
      <c r="D106" s="104">
        <v>1325</v>
      </c>
      <c r="E106" s="104"/>
      <c r="F106" s="104">
        <v>0</v>
      </c>
      <c r="G106" s="104"/>
      <c r="H106" s="104">
        <v>0</v>
      </c>
      <c r="I106" s="104"/>
      <c r="J106" s="104">
        <v>90333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8229</v>
      </c>
      <c r="C108" s="104"/>
      <c r="D108" s="104">
        <v>7510</v>
      </c>
      <c r="E108" s="104"/>
      <c r="F108" s="104">
        <v>372</v>
      </c>
      <c r="G108" s="104"/>
      <c r="H108" s="104">
        <v>286</v>
      </c>
      <c r="I108" s="104"/>
      <c r="J108" s="104">
        <v>61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5643</v>
      </c>
      <c r="C110" s="147"/>
      <c r="D110" s="146">
        <v>961</v>
      </c>
      <c r="E110" s="148"/>
      <c r="F110" s="146">
        <v>1591</v>
      </c>
      <c r="G110" s="148"/>
      <c r="H110" s="146">
        <v>228</v>
      </c>
      <c r="I110" s="148"/>
      <c r="J110" s="146">
        <v>2863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13945</v>
      </c>
      <c r="C112" s="120"/>
      <c r="D112" s="120">
        <f>D113+D114+D115+D117+D118</f>
        <v>60411</v>
      </c>
      <c r="E112" s="120"/>
      <c r="F112" s="120">
        <f>F113+F114+F115+F117+F118</f>
        <v>6351</v>
      </c>
      <c r="G112" s="120"/>
      <c r="H112" s="120">
        <f>H113+H114+H115+H117+H118</f>
        <v>10729</v>
      </c>
      <c r="I112" s="120"/>
      <c r="J112" s="120">
        <f>J113+J114+J115+J117+J118</f>
        <v>3496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6278</v>
      </c>
      <c r="R112" s="120"/>
      <c r="S112" s="120">
        <f>S113+S114+S115+S117+S118</f>
        <v>16042</v>
      </c>
      <c r="T112" s="120"/>
      <c r="U112" s="120">
        <f>U113+U114+U115+U117+U118</f>
        <v>46667</v>
      </c>
      <c r="V112" s="120"/>
      <c r="W112" s="120">
        <f>W113+W114+W115+W117+W118</f>
        <v>4717</v>
      </c>
      <c r="X112" s="120"/>
      <c r="Y112" s="120">
        <f>Y113+Y114+Y115+Y117+Y118</f>
        <v>6662</v>
      </c>
      <c r="Z112" s="85"/>
    </row>
    <row r="113" spans="2:26" s="20" customFormat="1" ht="12" customHeight="1">
      <c r="B113" s="104">
        <f>SUM(D113:J113)</f>
        <v>215</v>
      </c>
      <c r="C113" s="104"/>
      <c r="D113" s="104">
        <v>16</v>
      </c>
      <c r="E113" s="104"/>
      <c r="F113" s="104">
        <v>88</v>
      </c>
      <c r="G113" s="104"/>
      <c r="H113" s="104">
        <v>105</v>
      </c>
      <c r="I113" s="104"/>
      <c r="J113" s="104">
        <v>6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3</v>
      </c>
      <c r="R114" s="104"/>
      <c r="S114" s="104">
        <v>97</v>
      </c>
      <c r="T114" s="104"/>
      <c r="U114" s="104">
        <v>50</v>
      </c>
      <c r="V114" s="104"/>
      <c r="W114" s="104">
        <v>16</v>
      </c>
      <c r="X114" s="104"/>
      <c r="Y114" s="104">
        <f>SUM(Q114:W114)</f>
        <v>166</v>
      </c>
      <c r="Z114" s="110"/>
    </row>
    <row r="115" spans="2:26" s="20" customFormat="1" ht="12" customHeight="1">
      <c r="B115" s="75"/>
      <c r="C115" s="104"/>
      <c r="D115" s="104">
        <v>50492</v>
      </c>
      <c r="E115" s="104"/>
      <c r="F115" s="104">
        <v>4130</v>
      </c>
      <c r="G115" s="104"/>
      <c r="H115" s="104">
        <v>8953</v>
      </c>
      <c r="I115" s="104"/>
      <c r="J115" s="104">
        <v>3467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4880</v>
      </c>
      <c r="R115" s="104"/>
      <c r="S115" s="104">
        <v>14302</v>
      </c>
      <c r="T115" s="104"/>
      <c r="U115" s="104">
        <v>45051</v>
      </c>
      <c r="V115" s="104"/>
      <c r="W115" s="104">
        <v>2809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996</v>
      </c>
      <c r="C117" s="104"/>
      <c r="D117" s="104">
        <v>886</v>
      </c>
      <c r="E117" s="104"/>
      <c r="F117" s="104">
        <v>82</v>
      </c>
      <c r="G117" s="104"/>
      <c r="H117" s="104">
        <v>25</v>
      </c>
      <c r="I117" s="104"/>
      <c r="J117" s="104">
        <v>3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822</v>
      </c>
      <c r="R117" s="104"/>
      <c r="S117" s="104">
        <v>47</v>
      </c>
      <c r="T117" s="104"/>
      <c r="U117" s="104">
        <v>588</v>
      </c>
      <c r="V117" s="104"/>
      <c r="W117" s="104">
        <v>307</v>
      </c>
      <c r="X117" s="104"/>
      <c r="Y117" s="104">
        <f>SUM(Q117:W117)</f>
        <v>1764</v>
      </c>
      <c r="Z117" s="110"/>
    </row>
    <row r="118" spans="2:26" s="20" customFormat="1" ht="12" customHeight="1">
      <c r="B118" s="104">
        <f>SUM(D118:J118)</f>
        <v>12734</v>
      </c>
      <c r="C118" s="104"/>
      <c r="D118" s="104">
        <v>9017</v>
      </c>
      <c r="E118" s="104"/>
      <c r="F118" s="104">
        <v>2051</v>
      </c>
      <c r="G118" s="104"/>
      <c r="H118" s="104">
        <v>1646</v>
      </c>
      <c r="I118" s="104"/>
      <c r="J118" s="104">
        <v>20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573</v>
      </c>
      <c r="R118" s="104"/>
      <c r="S118" s="104">
        <v>1596</v>
      </c>
      <c r="T118" s="104"/>
      <c r="U118" s="104">
        <v>978</v>
      </c>
      <c r="V118" s="104"/>
      <c r="W118" s="104">
        <v>1585</v>
      </c>
      <c r="X118" s="104"/>
      <c r="Y118" s="104">
        <f>SUM(Q118:W118)</f>
        <v>4732</v>
      </c>
      <c r="Z118" s="110"/>
    </row>
    <row r="119" spans="2:26" s="28" customFormat="1" ht="12" customHeight="1">
      <c r="B119" s="115">
        <f>SUM(D119:J119)</f>
        <v>212450</v>
      </c>
      <c r="C119" s="115"/>
      <c r="D119" s="115">
        <f>W95+W97+W101+W104+W112-D104-D112</f>
        <v>53935</v>
      </c>
      <c r="E119" s="115"/>
      <c r="F119" s="115">
        <f>U95+U97+U101+U104+U112-F104-F112</f>
        <v>109059</v>
      </c>
      <c r="G119" s="115"/>
      <c r="H119" s="115">
        <f>S95+S97+S101+S104+S112-H104-H112</f>
        <v>34124</v>
      </c>
      <c r="I119" s="115"/>
      <c r="J119" s="115">
        <f>Q95+Q97+Q101+Q104+Q112-J104-J112</f>
        <v>15332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197900</v>
      </c>
      <c r="C120" s="82"/>
      <c r="D120" s="81">
        <f>W96+W97+W101+W104+W112-D104-D112</f>
        <v>49003</v>
      </c>
      <c r="E120" s="82"/>
      <c r="F120" s="81">
        <f>U96+U97+U101+U104+U112-F104-F112</f>
        <v>103836</v>
      </c>
      <c r="G120" s="82"/>
      <c r="H120" s="81">
        <f>S96+S97+S101+S104+S112-H104-H112</f>
        <v>30004</v>
      </c>
      <c r="I120" s="82"/>
      <c r="J120" s="81">
        <f>Q96+Q97+Q101+Q104+Q112-J104-J112</f>
        <v>15057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15332</v>
      </c>
      <c r="R131" s="120"/>
      <c r="S131" s="120">
        <f>H119</f>
        <v>34124</v>
      </c>
      <c r="T131" s="120"/>
      <c r="U131" s="120">
        <f>F119</f>
        <v>109059</v>
      </c>
      <c r="V131" s="120"/>
      <c r="W131" s="120">
        <f>D119</f>
        <v>53935</v>
      </c>
      <c r="X131" s="120"/>
      <c r="Y131" s="120">
        <f>SUM(Q131:W131)</f>
        <v>212450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15057</v>
      </c>
      <c r="R132" s="90"/>
      <c r="S132" s="89">
        <f>H120</f>
        <v>30004</v>
      </c>
      <c r="T132" s="90"/>
      <c r="U132" s="89">
        <f>F120</f>
        <v>103836</v>
      </c>
      <c r="V132" s="90"/>
      <c r="W132" s="89">
        <f>D120</f>
        <v>49003</v>
      </c>
      <c r="X132" s="90"/>
      <c r="Y132" s="89">
        <f>SUM(Q132:W132)</f>
        <v>197900</v>
      </c>
      <c r="Z132" s="94"/>
    </row>
    <row r="133" spans="2:26" s="9" customFormat="1" ht="12" customHeight="1">
      <c r="B133" s="120">
        <f>SUM(D133:J133)</f>
        <v>95917</v>
      </c>
      <c r="C133" s="120"/>
      <c r="D133" s="120">
        <f>D134+D141</f>
        <v>2627</v>
      </c>
      <c r="E133" s="120"/>
      <c r="F133" s="120">
        <f>F134+F141</f>
        <v>80904</v>
      </c>
      <c r="G133" s="120"/>
      <c r="H133" s="120">
        <f>H134+H141</f>
        <v>9362</v>
      </c>
      <c r="I133" s="120"/>
      <c r="J133" s="120">
        <f>J134+J141</f>
        <v>3024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62060</v>
      </c>
      <c r="C134" s="120"/>
      <c r="D134" s="120">
        <f>D135+D137+D139</f>
        <v>1491</v>
      </c>
      <c r="E134" s="120"/>
      <c r="F134" s="120">
        <f>F135+F137+F139</f>
        <v>53510</v>
      </c>
      <c r="G134" s="120"/>
      <c r="H134" s="120">
        <f>H135+H137+H139</f>
        <v>4063</v>
      </c>
      <c r="I134" s="120"/>
      <c r="J134" s="120">
        <f>J135+J137+J139</f>
        <v>2996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67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67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1406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1406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60587</v>
      </c>
      <c r="C139" s="104"/>
      <c r="D139" s="104">
        <v>1491</v>
      </c>
      <c r="E139" s="104"/>
      <c r="F139" s="104">
        <v>53510</v>
      </c>
      <c r="G139" s="104"/>
      <c r="H139" s="104">
        <v>4063</v>
      </c>
      <c r="I139" s="104"/>
      <c r="J139" s="104">
        <v>1523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33857</v>
      </c>
      <c r="C141" s="120"/>
      <c r="D141" s="120">
        <v>1136</v>
      </c>
      <c r="E141" s="120"/>
      <c r="F141" s="120">
        <v>27394</v>
      </c>
      <c r="G141" s="120"/>
      <c r="H141" s="120">
        <v>5299</v>
      </c>
      <c r="I141" s="120"/>
      <c r="J141" s="120">
        <v>28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116533</v>
      </c>
      <c r="C143" s="115"/>
      <c r="D143" s="115">
        <f>W131-D133</f>
        <v>51308</v>
      </c>
      <c r="E143" s="115"/>
      <c r="F143" s="115">
        <f>U131-F133</f>
        <v>28155</v>
      </c>
      <c r="G143" s="115"/>
      <c r="H143" s="115">
        <f>S131-H133</f>
        <v>24762</v>
      </c>
      <c r="I143" s="115"/>
      <c r="J143" s="115">
        <f>Q131-J133</f>
        <v>12308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101983</v>
      </c>
      <c r="C144" s="82"/>
      <c r="D144" s="81">
        <f>W132-D133</f>
        <v>46376</v>
      </c>
      <c r="E144" s="82"/>
      <c r="F144" s="81">
        <f>U132-F133</f>
        <v>22932</v>
      </c>
      <c r="G144" s="82"/>
      <c r="H144" s="81">
        <f>S132-H133</f>
        <v>20642</v>
      </c>
      <c r="I144" s="82"/>
      <c r="J144" s="81">
        <f>Q132-J133</f>
        <v>12033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15332</v>
      </c>
      <c r="R155" s="120"/>
      <c r="S155" s="120">
        <f>H119</f>
        <v>34124</v>
      </c>
      <c r="T155" s="120"/>
      <c r="U155" s="120">
        <f>F119</f>
        <v>109059</v>
      </c>
      <c r="V155" s="120"/>
      <c r="W155" s="120">
        <f>D119</f>
        <v>53935</v>
      </c>
      <c r="X155" s="120"/>
      <c r="Y155" s="120">
        <f>SUM(Q155:W155)</f>
        <v>212450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15057</v>
      </c>
      <c r="R156" s="90"/>
      <c r="S156" s="89">
        <f>H120</f>
        <v>30004</v>
      </c>
      <c r="T156" s="90"/>
      <c r="U156" s="89">
        <f>F120</f>
        <v>103836</v>
      </c>
      <c r="V156" s="90"/>
      <c r="W156" s="89">
        <f>D120</f>
        <v>49003</v>
      </c>
      <c r="X156" s="90"/>
      <c r="Y156" s="89">
        <f>SUM(Q156:W156)</f>
        <v>197900</v>
      </c>
      <c r="Z156" s="94"/>
    </row>
    <row r="157" spans="2:26" s="7" customFormat="1" ht="12" customHeight="1">
      <c r="B157" s="120">
        <f>SUM(D157:J157)</f>
        <v>163358</v>
      </c>
      <c r="C157" s="120"/>
      <c r="D157" s="120">
        <f>D158+D159</f>
        <v>31194</v>
      </c>
      <c r="E157" s="120"/>
      <c r="F157" s="120">
        <f>F158+F159</f>
        <v>97394</v>
      </c>
      <c r="G157" s="120"/>
      <c r="H157" s="120">
        <f>H158+H159</f>
        <v>30598</v>
      </c>
      <c r="I157" s="120"/>
      <c r="J157" s="120">
        <f>J158+J159</f>
        <v>4172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95917</v>
      </c>
      <c r="C158" s="104"/>
      <c r="D158" s="104">
        <v>2627</v>
      </c>
      <c r="E158" s="104"/>
      <c r="F158" s="104">
        <v>80904</v>
      </c>
      <c r="G158" s="104"/>
      <c r="H158" s="104">
        <v>9362</v>
      </c>
      <c r="I158" s="104"/>
      <c r="J158" s="104">
        <v>3024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67441</v>
      </c>
      <c r="C159" s="104"/>
      <c r="D159" s="104">
        <v>28567</v>
      </c>
      <c r="E159" s="104"/>
      <c r="F159" s="104">
        <v>16490</v>
      </c>
      <c r="G159" s="104"/>
      <c r="H159" s="104">
        <v>21236</v>
      </c>
      <c r="I159" s="104"/>
      <c r="J159" s="104">
        <v>1148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49092</v>
      </c>
      <c r="C160" s="115"/>
      <c r="D160" s="115">
        <f>W155-D157</f>
        <v>22741</v>
      </c>
      <c r="E160" s="115"/>
      <c r="F160" s="115">
        <f>U155-F157</f>
        <v>11665</v>
      </c>
      <c r="G160" s="115"/>
      <c r="H160" s="115">
        <f>S155-H157</f>
        <v>3526</v>
      </c>
      <c r="I160" s="115"/>
      <c r="J160" s="115">
        <f>Q155-J157</f>
        <v>11160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34542</v>
      </c>
      <c r="C161" s="82"/>
      <c r="D161" s="81">
        <f>W156-D157</f>
        <v>17809</v>
      </c>
      <c r="E161" s="82"/>
      <c r="F161" s="81">
        <f>U156-F157</f>
        <v>6442</v>
      </c>
      <c r="G161" s="82"/>
      <c r="H161" s="81">
        <f>S156-H157</f>
        <v>-594</v>
      </c>
      <c r="I161" s="82"/>
      <c r="J161" s="81">
        <f>Q156-J157</f>
        <v>10885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12308</v>
      </c>
      <c r="R172" s="120"/>
      <c r="S172" s="120">
        <f>H143</f>
        <v>24762</v>
      </c>
      <c r="T172" s="120"/>
      <c r="U172" s="120">
        <f>F143</f>
        <v>28155</v>
      </c>
      <c r="V172" s="120"/>
      <c r="W172" s="120">
        <f>D143</f>
        <v>51308</v>
      </c>
      <c r="X172" s="120"/>
      <c r="Y172" s="120">
        <f>SUM(Q172:W172)</f>
        <v>116533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12033</v>
      </c>
      <c r="R173" s="90"/>
      <c r="S173" s="89">
        <f>H144</f>
        <v>20642</v>
      </c>
      <c r="T173" s="90"/>
      <c r="U173" s="89">
        <f>F144</f>
        <v>22932</v>
      </c>
      <c r="V173" s="90"/>
      <c r="W173" s="89">
        <f>D144</f>
        <v>46376</v>
      </c>
      <c r="X173" s="90"/>
      <c r="Y173" s="89">
        <f>SUM(Q173:W173)</f>
        <v>101983</v>
      </c>
      <c r="Z173" s="94"/>
    </row>
    <row r="174" spans="2:26" s="16" customFormat="1" ht="12" customHeight="1">
      <c r="B174" s="120">
        <f>SUM(D174:J174)</f>
        <v>67441</v>
      </c>
      <c r="C174" s="120"/>
      <c r="D174" s="120">
        <f>D175</f>
        <v>28567</v>
      </c>
      <c r="E174" s="120"/>
      <c r="F174" s="120">
        <f>F175</f>
        <v>16490</v>
      </c>
      <c r="G174" s="120"/>
      <c r="H174" s="120">
        <f>H175</f>
        <v>21236</v>
      </c>
      <c r="I174" s="120"/>
      <c r="J174" s="120">
        <f>J175</f>
        <v>1148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67441</v>
      </c>
      <c r="C175" s="104"/>
      <c r="D175" s="104">
        <v>28567</v>
      </c>
      <c r="E175" s="104"/>
      <c r="F175" s="104">
        <v>16490</v>
      </c>
      <c r="G175" s="104"/>
      <c r="H175" s="104">
        <v>21236</v>
      </c>
      <c r="I175" s="104"/>
      <c r="J175" s="104">
        <v>1148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49092</v>
      </c>
      <c r="C176" s="115"/>
      <c r="D176" s="115">
        <f>W172-D174</f>
        <v>22741</v>
      </c>
      <c r="E176" s="115"/>
      <c r="F176" s="115">
        <f>U172-F174</f>
        <v>11665</v>
      </c>
      <c r="G176" s="115"/>
      <c r="H176" s="115">
        <f>S172-H174</f>
        <v>3526</v>
      </c>
      <c r="I176" s="115"/>
      <c r="J176" s="115">
        <f>Q172-J174</f>
        <v>11160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34542</v>
      </c>
      <c r="C177" s="82"/>
      <c r="D177" s="81">
        <f>W173-D174</f>
        <v>17809</v>
      </c>
      <c r="E177" s="82"/>
      <c r="F177" s="81">
        <f>U173-F174</f>
        <v>6442</v>
      </c>
      <c r="G177" s="82"/>
      <c r="H177" s="81">
        <f>S173-H174</f>
        <v>-594</v>
      </c>
      <c r="I177" s="82"/>
      <c r="J177" s="81">
        <f>Q173-J174</f>
        <v>10885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10885</v>
      </c>
      <c r="R189" s="90"/>
      <c r="S189" s="89">
        <f>H177</f>
        <v>-594</v>
      </c>
      <c r="T189" s="90"/>
      <c r="U189" s="89">
        <f>F177</f>
        <v>6442</v>
      </c>
      <c r="V189" s="90"/>
      <c r="W189" s="89">
        <f>D177</f>
        <v>17809</v>
      </c>
      <c r="X189" s="90"/>
      <c r="Y189" s="89">
        <f>SUM(Q189:W189)</f>
        <v>34542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-789</v>
      </c>
      <c r="R190" s="120"/>
      <c r="S190" s="120">
        <f>S191+S192+S193</f>
        <v>6089</v>
      </c>
      <c r="T190" s="120"/>
      <c r="U190" s="120">
        <f>U191+U192+U193</f>
        <v>8623</v>
      </c>
      <c r="V190" s="120"/>
      <c r="W190" s="120">
        <f>W191+W192+W193</f>
        <v>-305</v>
      </c>
      <c r="X190" s="120"/>
      <c r="Y190" s="120">
        <f>Y191+Y192+Y193</f>
        <v>7171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1977</v>
      </c>
      <c r="T191" s="104"/>
      <c r="U191" s="104">
        <v>2315</v>
      </c>
      <c r="V191" s="104"/>
      <c r="W191" s="104">
        <v>25</v>
      </c>
      <c r="X191" s="104"/>
      <c r="Y191" s="104">
        <v>4317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18</v>
      </c>
      <c r="R192" s="104"/>
      <c r="S192" s="104">
        <v>622</v>
      </c>
      <c r="T192" s="104"/>
      <c r="U192" s="104">
        <v>3266</v>
      </c>
      <c r="V192" s="104"/>
      <c r="W192" s="104">
        <v>1276</v>
      </c>
      <c r="X192" s="104"/>
      <c r="Y192" s="104">
        <v>5182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-807</v>
      </c>
      <c r="R193" s="75"/>
      <c r="S193" s="108">
        <v>3490</v>
      </c>
      <c r="T193" s="75"/>
      <c r="U193" s="108">
        <v>3042</v>
      </c>
      <c r="V193" s="75"/>
      <c r="W193" s="108">
        <v>-1606</v>
      </c>
      <c r="X193" s="75"/>
      <c r="Y193" s="108">
        <v>-2328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-26</v>
      </c>
      <c r="R194" s="120"/>
      <c r="S194" s="120">
        <f>S195+S196+S197</f>
        <v>-1196</v>
      </c>
      <c r="T194" s="120"/>
      <c r="U194" s="120">
        <f>U195+U196+U197</f>
        <v>-8764</v>
      </c>
      <c r="V194" s="120"/>
      <c r="W194" s="120">
        <f>W195+W196+W197</f>
        <v>-8811</v>
      </c>
      <c r="X194" s="120"/>
      <c r="Y194" s="120">
        <f>Y195+Y196+Y197</f>
        <v>-12350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-821</v>
      </c>
      <c r="T196" s="104"/>
      <c r="U196" s="104">
        <v>-5384</v>
      </c>
      <c r="V196" s="104"/>
      <c r="W196" s="104">
        <v>-4238</v>
      </c>
      <c r="X196" s="104"/>
      <c r="Y196" s="104">
        <v>-10446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-23</v>
      </c>
      <c r="R197" s="104"/>
      <c r="S197" s="104">
        <v>-375</v>
      </c>
      <c r="T197" s="104"/>
      <c r="U197" s="104">
        <v>-3380</v>
      </c>
      <c r="V197" s="104"/>
      <c r="W197" s="104">
        <v>-4573</v>
      </c>
      <c r="X197" s="104"/>
      <c r="Y197" s="104">
        <v>-1904</v>
      </c>
      <c r="Z197" s="110"/>
    </row>
    <row r="198" spans="2:26" s="16" customFormat="1" ht="12" customHeight="1">
      <c r="B198" s="154">
        <f>SUM(D198:J198)</f>
        <v>29363</v>
      </c>
      <c r="C198" s="154"/>
      <c r="D198" s="154">
        <f>W189+W190+W194</f>
        <v>8693</v>
      </c>
      <c r="E198" s="154"/>
      <c r="F198" s="154">
        <f>U189+U190+U194</f>
        <v>6301</v>
      </c>
      <c r="G198" s="154"/>
      <c r="H198" s="154">
        <f>S189+S190+S194</f>
        <v>4299</v>
      </c>
      <c r="I198" s="154"/>
      <c r="J198" s="154">
        <f>Q189+Q190+Q194</f>
        <v>10070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10070</v>
      </c>
      <c r="R211" s="157"/>
      <c r="S211" s="157">
        <f>H198</f>
        <v>4299</v>
      </c>
      <c r="T211" s="157"/>
      <c r="U211" s="157">
        <f>F198</f>
        <v>6301</v>
      </c>
      <c r="V211" s="157"/>
      <c r="W211" s="157">
        <f>D198</f>
        <v>8693</v>
      </c>
      <c r="X211" s="157"/>
      <c r="Y211" s="157">
        <f>SUM(Q211:W211)</f>
        <v>29363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32354</v>
      </c>
      <c r="C214" s="166"/>
      <c r="D214" s="165">
        <f>D215+D217</f>
        <v>8658</v>
      </c>
      <c r="E214" s="167"/>
      <c r="F214" s="165">
        <f>F215+F217</f>
        <v>13485</v>
      </c>
      <c r="G214" s="167"/>
      <c r="H214" s="165">
        <f>H215+H217</f>
        <v>9891</v>
      </c>
      <c r="I214" s="167"/>
      <c r="J214" s="165">
        <f>J215+J217</f>
        <v>320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32354</v>
      </c>
      <c r="C215" s="104"/>
      <c r="D215" s="104">
        <v>8658</v>
      </c>
      <c r="E215" s="104"/>
      <c r="F215" s="104">
        <v>13485</v>
      </c>
      <c r="G215" s="104"/>
      <c r="H215" s="104">
        <v>9891</v>
      </c>
      <c r="I215" s="104"/>
      <c r="J215" s="104">
        <v>320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-14550</v>
      </c>
      <c r="C216" s="120"/>
      <c r="D216" s="120">
        <f>-D24</f>
        <v>-4932</v>
      </c>
      <c r="E216" s="120"/>
      <c r="F216" s="120">
        <f>-F24</f>
        <v>-5223</v>
      </c>
      <c r="G216" s="120"/>
      <c r="H216" s="120">
        <f>-H24</f>
        <v>-4120</v>
      </c>
      <c r="I216" s="120"/>
      <c r="J216" s="120">
        <f>-J24</f>
        <v>-275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55</v>
      </c>
      <c r="C218" s="120"/>
      <c r="D218" s="120">
        <v>279</v>
      </c>
      <c r="E218" s="120"/>
      <c r="F218" s="120">
        <v>643</v>
      </c>
      <c r="G218" s="120"/>
      <c r="H218" s="120">
        <v>-924</v>
      </c>
      <c r="I218" s="120"/>
      <c r="J218" s="120">
        <v>57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11504</v>
      </c>
      <c r="C221" s="173"/>
      <c r="D221" s="173">
        <f>W211-D214-D216-D218</f>
        <v>4688</v>
      </c>
      <c r="E221" s="173"/>
      <c r="F221" s="173">
        <f>U211-F214-F216-F218</f>
        <v>-2604</v>
      </c>
      <c r="G221" s="173"/>
      <c r="H221" s="173">
        <f>S211-H214-H216-H218</f>
        <v>-548</v>
      </c>
      <c r="I221" s="173"/>
      <c r="J221" s="173">
        <f>Q211-J214-J216-J218</f>
        <v>9968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8.2812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3944</v>
      </c>
      <c r="R18" s="71"/>
      <c r="S18" s="69">
        <f>SUM(S19:S21)</f>
        <v>38702</v>
      </c>
      <c r="T18" s="71"/>
      <c r="U18" s="69">
        <f>SUM(U19:U21)</f>
        <v>86020</v>
      </c>
      <c r="V18" s="71"/>
      <c r="W18" s="69">
        <f>SUM(W19:W21)</f>
        <v>34627</v>
      </c>
      <c r="X18" s="71"/>
      <c r="Y18" s="69">
        <f>SUM(Q18:W18)</f>
        <v>163293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94</v>
      </c>
      <c r="R19" s="75"/>
      <c r="S19" s="75">
        <v>4548</v>
      </c>
      <c r="T19" s="75"/>
      <c r="U19" s="75">
        <v>2606</v>
      </c>
      <c r="V19" s="75"/>
      <c r="W19" s="75">
        <v>2311</v>
      </c>
      <c r="X19" s="75"/>
      <c r="Y19" s="75">
        <f>SUM(Q19:W19)</f>
        <v>9559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194</v>
      </c>
      <c r="T20" s="75"/>
      <c r="U20" s="75">
        <v>0</v>
      </c>
      <c r="V20" s="75"/>
      <c r="W20" s="75">
        <v>0</v>
      </c>
      <c r="X20" s="75"/>
      <c r="Y20" s="75">
        <f>SUM(Q20:W20)</f>
        <v>194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3850</v>
      </c>
      <c r="R21" s="75"/>
      <c r="S21" s="75">
        <v>33960</v>
      </c>
      <c r="T21" s="75"/>
      <c r="U21" s="75">
        <v>83414</v>
      </c>
      <c r="V21" s="75"/>
      <c r="W21" s="75">
        <v>32316</v>
      </c>
      <c r="X21" s="75"/>
      <c r="Y21" s="75">
        <f>SUM(Q21:W21)</f>
        <v>153540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48931</v>
      </c>
      <c r="C22" s="70"/>
      <c r="D22" s="69">
        <v>9119</v>
      </c>
      <c r="E22" s="70"/>
      <c r="F22" s="69">
        <v>21668</v>
      </c>
      <c r="G22" s="70"/>
      <c r="H22" s="69">
        <v>16806</v>
      </c>
      <c r="I22" s="70"/>
      <c r="J22" s="69">
        <v>1338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114362</v>
      </c>
      <c r="C23" s="77"/>
      <c r="D23" s="76">
        <f>W18-D22</f>
        <v>25508</v>
      </c>
      <c r="E23" s="77"/>
      <c r="F23" s="76">
        <f>U18-F22</f>
        <v>64352</v>
      </c>
      <c r="G23" s="77"/>
      <c r="H23" s="76">
        <f>S18-H22</f>
        <v>21896</v>
      </c>
      <c r="I23" s="77"/>
      <c r="J23" s="76">
        <f>Q18-J22</f>
        <v>2606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15941</v>
      </c>
      <c r="C24" s="70"/>
      <c r="D24" s="69">
        <v>5292</v>
      </c>
      <c r="E24" s="70"/>
      <c r="F24" s="69">
        <v>5799</v>
      </c>
      <c r="G24" s="70"/>
      <c r="H24" s="69">
        <v>4552</v>
      </c>
      <c r="I24" s="70"/>
      <c r="J24" s="69">
        <v>298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98421</v>
      </c>
      <c r="C25" s="82"/>
      <c r="D25" s="81">
        <f>D23-D24</f>
        <v>20216</v>
      </c>
      <c r="E25" s="82"/>
      <c r="F25" s="81">
        <f>F23-F24</f>
        <v>58553</v>
      </c>
      <c r="G25" s="82"/>
      <c r="H25" s="81">
        <f>H23-H24</f>
        <v>17344</v>
      </c>
      <c r="I25" s="82"/>
      <c r="J25" s="81">
        <f>J23-J24</f>
        <v>2308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2606</v>
      </c>
      <c r="R36" s="71"/>
      <c r="S36" s="71">
        <f>H23</f>
        <v>21896</v>
      </c>
      <c r="T36" s="71"/>
      <c r="U36" s="71">
        <f>F23</f>
        <v>64352</v>
      </c>
      <c r="V36" s="71"/>
      <c r="W36" s="71">
        <f>D23</f>
        <v>25508</v>
      </c>
      <c r="X36" s="71"/>
      <c r="Y36" s="71">
        <f>SUM(Q36:W36)</f>
        <v>114362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2308</v>
      </c>
      <c r="R37" s="90"/>
      <c r="S37" s="89">
        <f>H25</f>
        <v>17344</v>
      </c>
      <c r="T37" s="90"/>
      <c r="U37" s="89">
        <f>F25</f>
        <v>58553</v>
      </c>
      <c r="V37" s="90"/>
      <c r="W37" s="89">
        <f>D25</f>
        <v>20216</v>
      </c>
      <c r="X37" s="90"/>
      <c r="Y37" s="89">
        <f>SUM(Q37:W37)</f>
        <v>98421</v>
      </c>
      <c r="Z37" s="94"/>
    </row>
    <row r="38" spans="2:26" s="16" customFormat="1" ht="12" customHeight="1">
      <c r="B38" s="95">
        <f>SUM(D38:J38)</f>
        <v>98261</v>
      </c>
      <c r="C38" s="71"/>
      <c r="D38" s="95">
        <f>D39+D40</f>
        <v>20175</v>
      </c>
      <c r="E38" s="70"/>
      <c r="F38" s="95">
        <f>F39+F40</f>
        <v>58451</v>
      </c>
      <c r="G38" s="70"/>
      <c r="H38" s="95">
        <f>H39+H40</f>
        <v>17340</v>
      </c>
      <c r="I38" s="70"/>
      <c r="J38" s="95">
        <f>J39+J40</f>
        <v>2295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75604</v>
      </c>
      <c r="C39" s="98"/>
      <c r="D39" s="97">
        <v>14908</v>
      </c>
      <c r="E39" s="99"/>
      <c r="F39" s="97">
        <v>45681</v>
      </c>
      <c r="G39" s="99"/>
      <c r="H39" s="97">
        <v>13236</v>
      </c>
      <c r="I39" s="99"/>
      <c r="J39" s="97">
        <v>1779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22657</v>
      </c>
      <c r="C40" s="71"/>
      <c r="D40" s="69">
        <f>D42+D43</f>
        <v>5267</v>
      </c>
      <c r="E40" s="70"/>
      <c r="F40" s="69">
        <f>F42+F43</f>
        <v>12770</v>
      </c>
      <c r="G40" s="70"/>
      <c r="H40" s="69">
        <f>H42+H43</f>
        <v>4104</v>
      </c>
      <c r="I40" s="70"/>
      <c r="J40" s="69">
        <f>J42+J43</f>
        <v>516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14793</v>
      </c>
      <c r="C42" s="104"/>
      <c r="D42" s="104">
        <v>1891</v>
      </c>
      <c r="E42" s="104"/>
      <c r="F42" s="104">
        <v>8647</v>
      </c>
      <c r="G42" s="104"/>
      <c r="H42" s="104">
        <v>3794</v>
      </c>
      <c r="I42" s="104"/>
      <c r="J42" s="104">
        <v>461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7864</v>
      </c>
      <c r="C43" s="75"/>
      <c r="D43" s="108">
        <v>3376</v>
      </c>
      <c r="E43" s="73"/>
      <c r="F43" s="108">
        <v>4123</v>
      </c>
      <c r="G43" s="73"/>
      <c r="H43" s="108">
        <v>310</v>
      </c>
      <c r="I43" s="73"/>
      <c r="J43" s="108">
        <v>55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160</v>
      </c>
      <c r="C44" s="71"/>
      <c r="D44" s="95">
        <v>41</v>
      </c>
      <c r="E44" s="70"/>
      <c r="F44" s="95">
        <v>102</v>
      </c>
      <c r="G44" s="70"/>
      <c r="H44" s="95">
        <v>4</v>
      </c>
      <c r="I44" s="70"/>
      <c r="J44" s="95">
        <v>13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15941</v>
      </c>
      <c r="C47" s="114"/>
      <c r="D47" s="114">
        <f>W36-D38-D44</f>
        <v>5292</v>
      </c>
      <c r="E47" s="114"/>
      <c r="F47" s="114">
        <f>U36-F38-F44</f>
        <v>5799</v>
      </c>
      <c r="G47" s="114"/>
      <c r="H47" s="114">
        <f>S36-H38-H44</f>
        <v>4552</v>
      </c>
      <c r="I47" s="114"/>
      <c r="J47" s="114">
        <f>Q36-J38-J44</f>
        <v>298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298</v>
      </c>
      <c r="R59" s="120"/>
      <c r="S59" s="120">
        <f>H47</f>
        <v>4552</v>
      </c>
      <c r="T59" s="120"/>
      <c r="U59" s="120">
        <f>F47</f>
        <v>5799</v>
      </c>
      <c r="V59" s="120"/>
      <c r="W59" s="120">
        <f>D47</f>
        <v>5292</v>
      </c>
      <c r="X59" s="120"/>
      <c r="Y59" s="120">
        <f>SUM(Q59:W59)</f>
        <v>15941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21380</v>
      </c>
      <c r="T61" s="120"/>
      <c r="U61" s="120">
        <f>U63+U71</f>
        <v>53274</v>
      </c>
      <c r="V61" s="120"/>
      <c r="W61" s="120">
        <f>W63+W71</f>
        <v>48443</v>
      </c>
      <c r="X61" s="120"/>
      <c r="Y61" s="120">
        <f>SUM(Q61:W61)</f>
        <v>123097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11003</v>
      </c>
      <c r="T63" s="120"/>
      <c r="U63" s="120">
        <f>U64+U66+U68</f>
        <v>52941</v>
      </c>
      <c r="V63" s="120"/>
      <c r="W63" s="120">
        <f>W64+W66+W68</f>
        <v>48050</v>
      </c>
      <c r="X63" s="120"/>
      <c r="Y63" s="120">
        <f>SUM(Q63:W63)</f>
        <v>111994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5842</v>
      </c>
      <c r="T64" s="104"/>
      <c r="U64" s="104">
        <v>20234</v>
      </c>
      <c r="V64" s="104"/>
      <c r="W64" s="104">
        <v>36607</v>
      </c>
      <c r="X64" s="104"/>
      <c r="Y64" s="104">
        <f>SUM(Q64:W64)</f>
        <v>62683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79</v>
      </c>
      <c r="T66" s="104"/>
      <c r="U66" s="104">
        <v>40</v>
      </c>
      <c r="V66" s="104"/>
      <c r="W66" s="104">
        <v>31</v>
      </c>
      <c r="X66" s="104"/>
      <c r="Y66" s="104">
        <f>SUM(Q66:W66)</f>
        <v>150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5082</v>
      </c>
      <c r="T68" s="104"/>
      <c r="U68" s="104">
        <v>32667</v>
      </c>
      <c r="V68" s="104"/>
      <c r="W68" s="104">
        <v>11412</v>
      </c>
      <c r="X68" s="104"/>
      <c r="Y68" s="104">
        <f>SUM(Q68:W68)</f>
        <v>49161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10377</v>
      </c>
      <c r="T71" s="71"/>
      <c r="U71" s="135">
        <v>333</v>
      </c>
      <c r="V71" s="71"/>
      <c r="W71" s="135">
        <v>393</v>
      </c>
      <c r="X71" s="71"/>
      <c r="Y71" s="135">
        <f>SUM(Q71:W71)</f>
        <v>11103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-3315</v>
      </c>
      <c r="R72" s="120"/>
      <c r="S72" s="120">
        <f>S73+S74</f>
        <v>-1377</v>
      </c>
      <c r="T72" s="120"/>
      <c r="U72" s="120">
        <f>U73+U74</f>
        <v>-2956</v>
      </c>
      <c r="V72" s="120"/>
      <c r="W72" s="120">
        <f>W73+W74</f>
        <v>-2130</v>
      </c>
      <c r="X72" s="120"/>
      <c r="Y72" s="120">
        <f>SUM(Q72:W72)</f>
        <v>-9778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-1240</v>
      </c>
      <c r="T73" s="104"/>
      <c r="U73" s="104">
        <v>-1583</v>
      </c>
      <c r="V73" s="104"/>
      <c r="W73" s="104">
        <v>-1351</v>
      </c>
      <c r="X73" s="104"/>
      <c r="Y73" s="104">
        <f>SUM(Q73:W73)</f>
        <v>-4174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-3315</v>
      </c>
      <c r="R74" s="75"/>
      <c r="S74" s="108">
        <v>-137</v>
      </c>
      <c r="T74" s="75"/>
      <c r="U74" s="108">
        <v>-1373</v>
      </c>
      <c r="V74" s="75"/>
      <c r="W74" s="108">
        <v>-779</v>
      </c>
      <c r="X74" s="75"/>
      <c r="Y74" s="108">
        <f>SUM(Q74:W74)</f>
        <v>-5604</v>
      </c>
      <c r="Z74" s="110"/>
    </row>
    <row r="75" spans="2:26" s="16" customFormat="1" ht="12" customHeight="1">
      <c r="B75" s="120">
        <f>B76+B77+B78+B80+B82</f>
        <v>16177</v>
      </c>
      <c r="C75" s="120"/>
      <c r="D75" s="120">
        <f>D76+D77+D78+D80+D82</f>
        <v>14113</v>
      </c>
      <c r="E75" s="120"/>
      <c r="F75" s="120">
        <f>F76+F77+F78+F80+F82</f>
        <v>2322</v>
      </c>
      <c r="G75" s="120"/>
      <c r="H75" s="120">
        <f>H76+H77+H78+H80+H82</f>
        <v>794</v>
      </c>
      <c r="I75" s="120"/>
      <c r="J75" s="120">
        <f>J76+J77+J78+J80+J82</f>
        <v>3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1960</v>
      </c>
      <c r="R75" s="120"/>
      <c r="S75" s="120">
        <f>S76+S77+S78+S80+S82</f>
        <v>664</v>
      </c>
      <c r="T75" s="120"/>
      <c r="U75" s="120">
        <f>U76+U77+U78+U80+U82</f>
        <v>749</v>
      </c>
      <c r="V75" s="120"/>
      <c r="W75" s="120">
        <f>W76+W77+W78+W80+W82</f>
        <v>5461</v>
      </c>
      <c r="X75" s="120"/>
      <c r="Y75" s="120">
        <f>Y76+Y77+Y78+Y80+Y82</f>
        <v>7779</v>
      </c>
      <c r="Z75" s="85"/>
    </row>
    <row r="76" spans="2:26" s="20" customFormat="1" ht="12" customHeight="1">
      <c r="B76" s="75">
        <v>16159</v>
      </c>
      <c r="C76" s="104"/>
      <c r="D76" s="104">
        <v>14109</v>
      </c>
      <c r="E76" s="104"/>
      <c r="F76" s="104">
        <v>2322</v>
      </c>
      <c r="G76" s="104"/>
      <c r="H76" s="104">
        <v>780</v>
      </c>
      <c r="I76" s="104"/>
      <c r="J76" s="104">
        <v>3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1960</v>
      </c>
      <c r="R76" s="104"/>
      <c r="S76" s="104">
        <v>521</v>
      </c>
      <c r="T76" s="104"/>
      <c r="U76" s="104">
        <v>669</v>
      </c>
      <c r="V76" s="104"/>
      <c r="W76" s="104">
        <v>1103</v>
      </c>
      <c r="X76" s="104"/>
      <c r="Y76" s="75">
        <v>3198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0</v>
      </c>
      <c r="R77" s="104"/>
      <c r="S77" s="104">
        <v>139</v>
      </c>
      <c r="T77" s="104"/>
      <c r="U77" s="104">
        <v>74</v>
      </c>
      <c r="V77" s="104"/>
      <c r="W77" s="104">
        <v>4064</v>
      </c>
      <c r="X77" s="104"/>
      <c r="Y77" s="104">
        <f>SUM(Q77:W77)</f>
        <v>4277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18</v>
      </c>
      <c r="C82" s="104"/>
      <c r="D82" s="104">
        <v>4</v>
      </c>
      <c r="E82" s="104"/>
      <c r="F82" s="104">
        <v>0</v>
      </c>
      <c r="G82" s="104"/>
      <c r="H82" s="104">
        <v>14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4</v>
      </c>
      <c r="T82" s="104"/>
      <c r="U82" s="104">
        <v>6</v>
      </c>
      <c r="V82" s="104"/>
      <c r="W82" s="104">
        <v>294</v>
      </c>
      <c r="X82" s="104"/>
      <c r="Y82" s="104">
        <f>SUM(Q82:W82)</f>
        <v>304</v>
      </c>
      <c r="Z82" s="110"/>
    </row>
    <row r="83" spans="2:26" s="28" customFormat="1" ht="12" customHeight="1">
      <c r="B83" s="80">
        <f>SUM(D83:J83)</f>
        <v>120862</v>
      </c>
      <c r="C83" s="115"/>
      <c r="D83" s="115">
        <f>W59+W61+W72+W75-D75</f>
        <v>42953</v>
      </c>
      <c r="E83" s="115"/>
      <c r="F83" s="115">
        <f>U59+U61+U72+U75-F75</f>
        <v>54544</v>
      </c>
      <c r="G83" s="115"/>
      <c r="H83" s="115">
        <f>S59+S61+S72+S75-H75</f>
        <v>24425</v>
      </c>
      <c r="I83" s="115"/>
      <c r="J83" s="115">
        <f>Q59+Q61+Q72+Q75-J75</f>
        <v>-1060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104921</v>
      </c>
      <c r="C84" s="82"/>
      <c r="D84" s="81">
        <f>W60+W61+W72+W75-D75</f>
        <v>37661</v>
      </c>
      <c r="E84" s="82"/>
      <c r="F84" s="81">
        <f>U60+U61+U72+U75-F75</f>
        <v>48745</v>
      </c>
      <c r="G84" s="82"/>
      <c r="H84" s="81">
        <f>S60+S61+S72+S75-H75</f>
        <v>19873</v>
      </c>
      <c r="I84" s="82"/>
      <c r="J84" s="81">
        <f>Q60+Q61+Q72+Q75-J75</f>
        <v>-1358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-1060</v>
      </c>
      <c r="R95" s="120"/>
      <c r="S95" s="120">
        <f>H83</f>
        <v>24425</v>
      </c>
      <c r="T95" s="120"/>
      <c r="U95" s="120">
        <f>F83</f>
        <v>54544</v>
      </c>
      <c r="V95" s="120"/>
      <c r="W95" s="120">
        <f>D83</f>
        <v>42953</v>
      </c>
      <c r="X95" s="120"/>
      <c r="Y95" s="120">
        <f>SUM(Q95:W95)</f>
        <v>120862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-1358</v>
      </c>
      <c r="R96" s="90"/>
      <c r="S96" s="89">
        <f>H84</f>
        <v>19873</v>
      </c>
      <c r="T96" s="90"/>
      <c r="U96" s="89">
        <f>F84</f>
        <v>48745</v>
      </c>
      <c r="V96" s="90"/>
      <c r="W96" s="89">
        <f>D84</f>
        <v>37661</v>
      </c>
      <c r="X96" s="90"/>
      <c r="Y96" s="89">
        <f>SUM(Q96:W96)</f>
        <v>104921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8198</v>
      </c>
      <c r="T97" s="120"/>
      <c r="U97" s="120">
        <f>U99+U100</f>
        <v>23833</v>
      </c>
      <c r="V97" s="120"/>
      <c r="W97" s="120">
        <f>W99+W100</f>
        <v>84253</v>
      </c>
      <c r="X97" s="120"/>
      <c r="Y97" s="120">
        <f>SUM(Q97:W97)</f>
        <v>116284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6072</v>
      </c>
      <c r="T99" s="104"/>
      <c r="U99" s="104">
        <v>22310</v>
      </c>
      <c r="V99" s="104"/>
      <c r="W99" s="104">
        <v>83957</v>
      </c>
      <c r="X99" s="104"/>
      <c r="Y99" s="104">
        <f>SUM(Q99:W99)</f>
        <v>112339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2126</v>
      </c>
      <c r="T100" s="75"/>
      <c r="U100" s="108">
        <v>1523</v>
      </c>
      <c r="V100" s="75"/>
      <c r="W100" s="108">
        <v>296</v>
      </c>
      <c r="X100" s="75"/>
      <c r="Y100" s="108">
        <f>SUM(Q100:W100)</f>
        <v>3945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116235</v>
      </c>
      <c r="R101" s="120"/>
      <c r="S101" s="120">
        <f>S102+S103</f>
        <v>310</v>
      </c>
      <c r="T101" s="120"/>
      <c r="U101" s="120">
        <f>U102+U103</f>
        <v>399</v>
      </c>
      <c r="V101" s="120"/>
      <c r="W101" s="120">
        <f>W102+W103</f>
        <v>10160</v>
      </c>
      <c r="X101" s="120"/>
      <c r="Y101" s="120">
        <f>SUM(Q101:W101)</f>
        <v>127104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116180</v>
      </c>
      <c r="R102" s="104"/>
      <c r="S102" s="104">
        <v>0</v>
      </c>
      <c r="T102" s="104"/>
      <c r="U102" s="104">
        <v>0</v>
      </c>
      <c r="V102" s="104"/>
      <c r="W102" s="104">
        <v>3060</v>
      </c>
      <c r="X102" s="104"/>
      <c r="Y102" s="104">
        <f>SUM(Q102:W102)</f>
        <v>119240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55</v>
      </c>
      <c r="R103" s="75"/>
      <c r="S103" s="108">
        <v>310</v>
      </c>
      <c r="T103" s="75"/>
      <c r="U103" s="108">
        <v>399</v>
      </c>
      <c r="V103" s="75"/>
      <c r="W103" s="108">
        <v>7100</v>
      </c>
      <c r="X103" s="75"/>
      <c r="Y103" s="108">
        <f>SUM(Q103:W103)</f>
        <v>7864</v>
      </c>
      <c r="Z103" s="110"/>
    </row>
    <row r="104" spans="2:26" s="16" customFormat="1" ht="12" customHeight="1">
      <c r="B104" s="120">
        <f>SUM(D104:J104)</f>
        <v>112813</v>
      </c>
      <c r="C104" s="120"/>
      <c r="D104" s="120">
        <f>D106+D108+D110</f>
        <v>10395</v>
      </c>
      <c r="E104" s="120"/>
      <c r="F104" s="120">
        <f>F106+F108+F110</f>
        <v>2122</v>
      </c>
      <c r="G104" s="120"/>
      <c r="H104" s="120">
        <f>H106+H108+H110</f>
        <v>545</v>
      </c>
      <c r="I104" s="120"/>
      <c r="J104" s="120">
        <f>J106+J108+J110</f>
        <v>99751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98134</v>
      </c>
      <c r="C106" s="104"/>
      <c r="D106" s="104">
        <v>1379</v>
      </c>
      <c r="E106" s="104"/>
      <c r="F106" s="104">
        <v>0</v>
      </c>
      <c r="G106" s="104"/>
      <c r="H106" s="104">
        <v>0</v>
      </c>
      <c r="I106" s="104"/>
      <c r="J106" s="104">
        <v>96755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8792</v>
      </c>
      <c r="C108" s="104"/>
      <c r="D108" s="104">
        <v>8028</v>
      </c>
      <c r="E108" s="104"/>
      <c r="F108" s="104">
        <v>399</v>
      </c>
      <c r="G108" s="104"/>
      <c r="H108" s="104">
        <v>310</v>
      </c>
      <c r="I108" s="104"/>
      <c r="J108" s="104">
        <v>55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5887</v>
      </c>
      <c r="C110" s="147"/>
      <c r="D110" s="146">
        <v>988</v>
      </c>
      <c r="E110" s="148"/>
      <c r="F110" s="146">
        <v>1723</v>
      </c>
      <c r="G110" s="148"/>
      <c r="H110" s="146">
        <v>235</v>
      </c>
      <c r="I110" s="148"/>
      <c r="J110" s="146">
        <v>2941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15782</v>
      </c>
      <c r="C112" s="120"/>
      <c r="D112" s="120">
        <f>D113+D114+D115+D117+D118</f>
        <v>68865</v>
      </c>
      <c r="E112" s="120"/>
      <c r="F112" s="120">
        <f>F113+F114+F115+F117+F118</f>
        <v>7259</v>
      </c>
      <c r="G112" s="120"/>
      <c r="H112" s="120">
        <f>H113+H114+H115+H117+H118</f>
        <v>11910</v>
      </c>
      <c r="I112" s="120"/>
      <c r="J112" s="120">
        <f>J113+J114+J115+J117+J118</f>
        <v>3724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7189</v>
      </c>
      <c r="R112" s="120"/>
      <c r="S112" s="120">
        <f>S113+S114+S115+S117+S118</f>
        <v>19056</v>
      </c>
      <c r="T112" s="120"/>
      <c r="U112" s="120">
        <f>U113+U114+U115+U117+U118</f>
        <v>51952</v>
      </c>
      <c r="V112" s="120"/>
      <c r="W112" s="120">
        <f>W113+W114+W115+W117+W118</f>
        <v>5231</v>
      </c>
      <c r="X112" s="120"/>
      <c r="Y112" s="120">
        <f>Y113+Y114+Y115+Y117+Y118</f>
        <v>7452</v>
      </c>
      <c r="Z112" s="85"/>
    </row>
    <row r="113" spans="2:26" s="20" customFormat="1" ht="12" customHeight="1">
      <c r="B113" s="104">
        <f>SUM(D113:J113)</f>
        <v>221</v>
      </c>
      <c r="C113" s="104"/>
      <c r="D113" s="104">
        <v>17</v>
      </c>
      <c r="E113" s="104"/>
      <c r="F113" s="104">
        <v>86</v>
      </c>
      <c r="G113" s="104"/>
      <c r="H113" s="104">
        <v>113</v>
      </c>
      <c r="I113" s="104"/>
      <c r="J113" s="104">
        <v>5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2</v>
      </c>
      <c r="R114" s="104"/>
      <c r="S114" s="104">
        <v>105</v>
      </c>
      <c r="T114" s="104"/>
      <c r="U114" s="104">
        <v>56</v>
      </c>
      <c r="V114" s="104"/>
      <c r="W114" s="104">
        <v>12</v>
      </c>
      <c r="X114" s="104"/>
      <c r="Y114" s="104">
        <f>SUM(Q114:W114)</f>
        <v>175</v>
      </c>
      <c r="Z114" s="110"/>
    </row>
    <row r="115" spans="2:26" s="20" customFormat="1" ht="12" customHeight="1">
      <c r="B115" s="75"/>
      <c r="C115" s="104"/>
      <c r="D115" s="104">
        <v>57587</v>
      </c>
      <c r="E115" s="104"/>
      <c r="F115" s="104">
        <v>4738</v>
      </c>
      <c r="G115" s="104"/>
      <c r="H115" s="104">
        <v>9957</v>
      </c>
      <c r="I115" s="104"/>
      <c r="J115" s="104">
        <v>3694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5671</v>
      </c>
      <c r="R115" s="104"/>
      <c r="S115" s="104">
        <v>17123</v>
      </c>
      <c r="T115" s="104"/>
      <c r="U115" s="104">
        <v>50153</v>
      </c>
      <c r="V115" s="104"/>
      <c r="W115" s="104">
        <v>3029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2143</v>
      </c>
      <c r="C117" s="104"/>
      <c r="D117" s="104">
        <v>2040</v>
      </c>
      <c r="E117" s="104"/>
      <c r="F117" s="104">
        <v>73</v>
      </c>
      <c r="G117" s="104"/>
      <c r="H117" s="104">
        <v>27</v>
      </c>
      <c r="I117" s="104"/>
      <c r="J117" s="104">
        <v>3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911</v>
      </c>
      <c r="R117" s="104"/>
      <c r="S117" s="104">
        <v>25</v>
      </c>
      <c r="T117" s="104"/>
      <c r="U117" s="104">
        <v>525</v>
      </c>
      <c r="V117" s="104"/>
      <c r="W117" s="104">
        <v>165</v>
      </c>
      <c r="X117" s="104"/>
      <c r="Y117" s="104">
        <f>SUM(Q117:W117)</f>
        <v>1626</v>
      </c>
      <c r="Z117" s="110"/>
    </row>
    <row r="118" spans="2:26" s="20" customFormat="1" ht="12" customHeight="1">
      <c r="B118" s="104">
        <f>SUM(D118:J118)</f>
        <v>13418</v>
      </c>
      <c r="C118" s="104"/>
      <c r="D118" s="104">
        <v>9221</v>
      </c>
      <c r="E118" s="104"/>
      <c r="F118" s="104">
        <v>2362</v>
      </c>
      <c r="G118" s="104"/>
      <c r="H118" s="104">
        <v>1813</v>
      </c>
      <c r="I118" s="104"/>
      <c r="J118" s="104">
        <v>22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605</v>
      </c>
      <c r="R118" s="104"/>
      <c r="S118" s="104">
        <v>1803</v>
      </c>
      <c r="T118" s="104"/>
      <c r="U118" s="104">
        <v>1218</v>
      </c>
      <c r="V118" s="104"/>
      <c r="W118" s="104">
        <v>2025</v>
      </c>
      <c r="X118" s="104"/>
      <c r="Y118" s="104">
        <f>SUM(Q118:W118)</f>
        <v>5651</v>
      </c>
      <c r="Z118" s="110"/>
    </row>
    <row r="119" spans="2:26" s="28" customFormat="1" ht="12" customHeight="1">
      <c r="B119" s="115">
        <f>SUM(D119:J119)</f>
        <v>243107</v>
      </c>
      <c r="C119" s="115"/>
      <c r="D119" s="115">
        <f>W95+W97+W101+W104+W112-D104-D112</f>
        <v>63337</v>
      </c>
      <c r="E119" s="115"/>
      <c r="F119" s="115">
        <f>U95+U97+U101+U104+U112-F104-F112</f>
        <v>121347</v>
      </c>
      <c r="G119" s="115"/>
      <c r="H119" s="115">
        <f>S95+S97+S101+S104+S112-H104-H112</f>
        <v>39534</v>
      </c>
      <c r="I119" s="115"/>
      <c r="J119" s="115">
        <f>Q95+Q97+Q101+Q104+Q112-J104-J112</f>
        <v>18889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227166</v>
      </c>
      <c r="C120" s="82"/>
      <c r="D120" s="81">
        <f>W96+W97+W101+W104+W112-D104-D112</f>
        <v>58045</v>
      </c>
      <c r="E120" s="82"/>
      <c r="F120" s="81">
        <f>U96+U97+U101+U104+U112-F104-F112</f>
        <v>115548</v>
      </c>
      <c r="G120" s="82"/>
      <c r="H120" s="81">
        <f>S96+S97+S101+S104+S112-H104-H112</f>
        <v>34982</v>
      </c>
      <c r="I120" s="82"/>
      <c r="J120" s="81">
        <f>Q96+Q97+Q101+Q104+Q112-J104-J112</f>
        <v>18591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18889</v>
      </c>
      <c r="R131" s="120"/>
      <c r="S131" s="120">
        <f>H119</f>
        <v>39534</v>
      </c>
      <c r="T131" s="120"/>
      <c r="U131" s="120">
        <f>F119</f>
        <v>121347</v>
      </c>
      <c r="V131" s="120"/>
      <c r="W131" s="120">
        <f>D119</f>
        <v>63337</v>
      </c>
      <c r="X131" s="120"/>
      <c r="Y131" s="120">
        <f>SUM(Q131:W131)</f>
        <v>243107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18591</v>
      </c>
      <c r="R132" s="90"/>
      <c r="S132" s="89">
        <f>H120</f>
        <v>34982</v>
      </c>
      <c r="T132" s="90"/>
      <c r="U132" s="89">
        <f>F120</f>
        <v>115548</v>
      </c>
      <c r="V132" s="90"/>
      <c r="W132" s="89">
        <f>D120</f>
        <v>58045</v>
      </c>
      <c r="X132" s="90"/>
      <c r="Y132" s="89">
        <f>SUM(Q132:W132)</f>
        <v>227166</v>
      </c>
      <c r="Z132" s="94"/>
    </row>
    <row r="133" spans="2:26" s="9" customFormat="1" ht="12" customHeight="1">
      <c r="B133" s="120">
        <f>SUM(D133:J133)</f>
        <v>103517</v>
      </c>
      <c r="C133" s="120"/>
      <c r="D133" s="120">
        <f>D134+D141</f>
        <v>2845</v>
      </c>
      <c r="E133" s="120"/>
      <c r="F133" s="120">
        <f>F134+F141</f>
        <v>87221</v>
      </c>
      <c r="G133" s="120"/>
      <c r="H133" s="120">
        <f>H134+H141</f>
        <v>10107</v>
      </c>
      <c r="I133" s="120"/>
      <c r="J133" s="120">
        <f>J134+J141</f>
        <v>3344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66934</v>
      </c>
      <c r="C134" s="120"/>
      <c r="D134" s="120">
        <f>D135+D137+D139</f>
        <v>1641</v>
      </c>
      <c r="E134" s="120"/>
      <c r="F134" s="120">
        <f>F135+F137+F139</f>
        <v>57485</v>
      </c>
      <c r="G134" s="120"/>
      <c r="H134" s="120">
        <f>H135+H137+H139</f>
        <v>4481</v>
      </c>
      <c r="I134" s="120"/>
      <c r="J134" s="120">
        <f>J135+J137+J139</f>
        <v>3327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70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70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1612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1612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65252</v>
      </c>
      <c r="C139" s="104"/>
      <c r="D139" s="104">
        <v>1641</v>
      </c>
      <c r="E139" s="104"/>
      <c r="F139" s="104">
        <v>57485</v>
      </c>
      <c r="G139" s="104"/>
      <c r="H139" s="104">
        <v>4481</v>
      </c>
      <c r="I139" s="104"/>
      <c r="J139" s="104">
        <v>1645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36583</v>
      </c>
      <c r="C141" s="120"/>
      <c r="D141" s="120">
        <v>1204</v>
      </c>
      <c r="E141" s="120"/>
      <c r="F141" s="120">
        <v>29736</v>
      </c>
      <c r="G141" s="120"/>
      <c r="H141" s="120">
        <v>5626</v>
      </c>
      <c r="I141" s="120"/>
      <c r="J141" s="120">
        <v>17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139590</v>
      </c>
      <c r="C143" s="115"/>
      <c r="D143" s="115">
        <f>W131-D133</f>
        <v>60492</v>
      </c>
      <c r="E143" s="115"/>
      <c r="F143" s="115">
        <f>U131-F133</f>
        <v>34126</v>
      </c>
      <c r="G143" s="115"/>
      <c r="H143" s="115">
        <f>S131-H133</f>
        <v>29427</v>
      </c>
      <c r="I143" s="115"/>
      <c r="J143" s="115">
        <f>Q131-J133</f>
        <v>15545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123649</v>
      </c>
      <c r="C144" s="82"/>
      <c r="D144" s="81">
        <f>W132-D133</f>
        <v>55200</v>
      </c>
      <c r="E144" s="82"/>
      <c r="F144" s="81">
        <f>U132-F133</f>
        <v>28327</v>
      </c>
      <c r="G144" s="82"/>
      <c r="H144" s="81">
        <f>S132-H133</f>
        <v>24875</v>
      </c>
      <c r="I144" s="82"/>
      <c r="J144" s="81">
        <f>Q132-J133</f>
        <v>15247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18889</v>
      </c>
      <c r="R155" s="120"/>
      <c r="S155" s="120">
        <f>H119</f>
        <v>39534</v>
      </c>
      <c r="T155" s="120"/>
      <c r="U155" s="120">
        <f>F119</f>
        <v>121347</v>
      </c>
      <c r="V155" s="120"/>
      <c r="W155" s="120">
        <f>D119</f>
        <v>63337</v>
      </c>
      <c r="X155" s="120"/>
      <c r="Y155" s="120">
        <f>SUM(Q155:W155)</f>
        <v>243107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18591</v>
      </c>
      <c r="R156" s="90"/>
      <c r="S156" s="89">
        <f>H120</f>
        <v>34982</v>
      </c>
      <c r="T156" s="90"/>
      <c r="U156" s="89">
        <f>F120</f>
        <v>115548</v>
      </c>
      <c r="V156" s="90"/>
      <c r="W156" s="89">
        <f>D120</f>
        <v>58045</v>
      </c>
      <c r="X156" s="90"/>
      <c r="Y156" s="89">
        <f>SUM(Q156:W156)</f>
        <v>227166</v>
      </c>
      <c r="Z156" s="94"/>
    </row>
    <row r="157" spans="2:26" s="7" customFormat="1" ht="12" customHeight="1">
      <c r="B157" s="120">
        <f>SUM(D157:J157)</f>
        <v>177121</v>
      </c>
      <c r="C157" s="120"/>
      <c r="D157" s="120">
        <f>D158+D159</f>
        <v>33311</v>
      </c>
      <c r="E157" s="120"/>
      <c r="F157" s="120">
        <f>F158+F159</f>
        <v>105508</v>
      </c>
      <c r="G157" s="120"/>
      <c r="H157" s="120">
        <f>H158+H159</f>
        <v>33821</v>
      </c>
      <c r="I157" s="120"/>
      <c r="J157" s="120">
        <f>J158+J159</f>
        <v>4481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103517</v>
      </c>
      <c r="C158" s="104"/>
      <c r="D158" s="104">
        <v>2845</v>
      </c>
      <c r="E158" s="104"/>
      <c r="F158" s="104">
        <v>87221</v>
      </c>
      <c r="G158" s="104"/>
      <c r="H158" s="104">
        <v>10107</v>
      </c>
      <c r="I158" s="104"/>
      <c r="J158" s="104">
        <v>3344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73604</v>
      </c>
      <c r="C159" s="104"/>
      <c r="D159" s="104">
        <v>30466</v>
      </c>
      <c r="E159" s="104"/>
      <c r="F159" s="104">
        <v>18287</v>
      </c>
      <c r="G159" s="104"/>
      <c r="H159" s="104">
        <v>23714</v>
      </c>
      <c r="I159" s="104"/>
      <c r="J159" s="104">
        <v>1137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65986</v>
      </c>
      <c r="C160" s="115"/>
      <c r="D160" s="115">
        <f>W155-D157</f>
        <v>30026</v>
      </c>
      <c r="E160" s="115"/>
      <c r="F160" s="115">
        <f>U155-F157</f>
        <v>15839</v>
      </c>
      <c r="G160" s="115"/>
      <c r="H160" s="115">
        <f>S155-H157</f>
        <v>5713</v>
      </c>
      <c r="I160" s="115"/>
      <c r="J160" s="115">
        <f>Q155-J157</f>
        <v>14408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50045</v>
      </c>
      <c r="C161" s="82"/>
      <c r="D161" s="81">
        <f>W156-D157</f>
        <v>24734</v>
      </c>
      <c r="E161" s="82"/>
      <c r="F161" s="81">
        <f>U156-F157</f>
        <v>10040</v>
      </c>
      <c r="G161" s="82"/>
      <c r="H161" s="81">
        <f>S156-H157</f>
        <v>1161</v>
      </c>
      <c r="I161" s="82"/>
      <c r="J161" s="81">
        <f>Q156-J157</f>
        <v>14110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15545</v>
      </c>
      <c r="R172" s="120"/>
      <c r="S172" s="120">
        <f>H143</f>
        <v>29427</v>
      </c>
      <c r="T172" s="120"/>
      <c r="U172" s="120">
        <f>F143</f>
        <v>34126</v>
      </c>
      <c r="V172" s="120"/>
      <c r="W172" s="120">
        <f>D143</f>
        <v>60492</v>
      </c>
      <c r="X172" s="120"/>
      <c r="Y172" s="120">
        <f>SUM(Q172:W172)</f>
        <v>139590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15247</v>
      </c>
      <c r="R173" s="90"/>
      <c r="S173" s="89">
        <f>H144</f>
        <v>24875</v>
      </c>
      <c r="T173" s="90"/>
      <c r="U173" s="89">
        <f>F144</f>
        <v>28327</v>
      </c>
      <c r="V173" s="90"/>
      <c r="W173" s="89">
        <f>D144</f>
        <v>55200</v>
      </c>
      <c r="X173" s="90"/>
      <c r="Y173" s="89">
        <f>SUM(Q173:W173)</f>
        <v>123649</v>
      </c>
      <c r="Z173" s="94"/>
    </row>
    <row r="174" spans="2:26" s="16" customFormat="1" ht="12" customHeight="1">
      <c r="B174" s="120">
        <f>SUM(D174:J174)</f>
        <v>73604</v>
      </c>
      <c r="C174" s="120"/>
      <c r="D174" s="120">
        <f>D175</f>
        <v>30466</v>
      </c>
      <c r="E174" s="120"/>
      <c r="F174" s="120">
        <f>F175</f>
        <v>18287</v>
      </c>
      <c r="G174" s="120"/>
      <c r="H174" s="120">
        <f>H175</f>
        <v>23714</v>
      </c>
      <c r="I174" s="120"/>
      <c r="J174" s="120">
        <f>J175</f>
        <v>1137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73604</v>
      </c>
      <c r="C175" s="104"/>
      <c r="D175" s="104">
        <v>30466</v>
      </c>
      <c r="E175" s="104"/>
      <c r="F175" s="104">
        <v>18287</v>
      </c>
      <c r="G175" s="104"/>
      <c r="H175" s="104">
        <v>23714</v>
      </c>
      <c r="I175" s="104"/>
      <c r="J175" s="104">
        <v>1137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65986</v>
      </c>
      <c r="C176" s="115"/>
      <c r="D176" s="115">
        <f>W172-D174</f>
        <v>30026</v>
      </c>
      <c r="E176" s="115"/>
      <c r="F176" s="115">
        <f>U172-F174</f>
        <v>15839</v>
      </c>
      <c r="G176" s="115"/>
      <c r="H176" s="115">
        <f>S172-H174</f>
        <v>5713</v>
      </c>
      <c r="I176" s="115"/>
      <c r="J176" s="115">
        <f>Q172-J174</f>
        <v>14408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50045</v>
      </c>
      <c r="C177" s="82"/>
      <c r="D177" s="81">
        <f>W173-D174</f>
        <v>24734</v>
      </c>
      <c r="E177" s="82"/>
      <c r="F177" s="81">
        <f>U173-F174</f>
        <v>10040</v>
      </c>
      <c r="G177" s="82"/>
      <c r="H177" s="81">
        <f>S173-H174</f>
        <v>1161</v>
      </c>
      <c r="I177" s="82"/>
      <c r="J177" s="81">
        <f>Q173-J174</f>
        <v>14110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14110</v>
      </c>
      <c r="R189" s="90"/>
      <c r="S189" s="89">
        <f>H177</f>
        <v>1161</v>
      </c>
      <c r="T189" s="90"/>
      <c r="U189" s="89">
        <f>F177</f>
        <v>10040</v>
      </c>
      <c r="V189" s="90"/>
      <c r="W189" s="89">
        <f>D177</f>
        <v>24734</v>
      </c>
      <c r="X189" s="90"/>
      <c r="Y189" s="89">
        <f>SUM(Q189:W189)</f>
        <v>50045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-748</v>
      </c>
      <c r="R190" s="120"/>
      <c r="S190" s="120">
        <f>S191+S192+S193</f>
        <v>6927</v>
      </c>
      <c r="T190" s="120"/>
      <c r="U190" s="120">
        <f>U191+U192+U193</f>
        <v>8761</v>
      </c>
      <c r="V190" s="120"/>
      <c r="W190" s="120">
        <f>W191+W192+W193</f>
        <v>-118</v>
      </c>
      <c r="X190" s="120"/>
      <c r="Y190" s="120">
        <f>Y191+Y192+Y193</f>
        <v>7247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2304</v>
      </c>
      <c r="T191" s="104"/>
      <c r="U191" s="104">
        <v>2519</v>
      </c>
      <c r="V191" s="104"/>
      <c r="W191" s="104">
        <v>40</v>
      </c>
      <c r="X191" s="104"/>
      <c r="Y191" s="104">
        <v>4863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6</v>
      </c>
      <c r="R192" s="104"/>
      <c r="S192" s="104">
        <v>342</v>
      </c>
      <c r="T192" s="104"/>
      <c r="U192" s="104">
        <v>2819</v>
      </c>
      <c r="V192" s="104"/>
      <c r="W192" s="104">
        <v>1060</v>
      </c>
      <c r="X192" s="104"/>
      <c r="Y192" s="104">
        <v>4227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-754</v>
      </c>
      <c r="R193" s="75"/>
      <c r="S193" s="108">
        <v>4281</v>
      </c>
      <c r="T193" s="75"/>
      <c r="U193" s="108">
        <v>3423</v>
      </c>
      <c r="V193" s="75"/>
      <c r="W193" s="108">
        <v>-1218</v>
      </c>
      <c r="X193" s="75"/>
      <c r="Y193" s="108">
        <v>-1843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-84</v>
      </c>
      <c r="R194" s="120"/>
      <c r="S194" s="120">
        <f>S195+S196+S197</f>
        <v>-1459</v>
      </c>
      <c r="T194" s="120"/>
      <c r="U194" s="120">
        <f>U195+U196+U197</f>
        <v>-9934</v>
      </c>
      <c r="V194" s="120"/>
      <c r="W194" s="120">
        <f>W195+W196+W197</f>
        <v>-10159</v>
      </c>
      <c r="X194" s="120"/>
      <c r="Y194" s="120">
        <f>Y195+Y196+Y197</f>
        <v>-14061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-972</v>
      </c>
      <c r="T196" s="104"/>
      <c r="U196" s="104">
        <v>-5996</v>
      </c>
      <c r="V196" s="104"/>
      <c r="W196" s="104">
        <v>-5279</v>
      </c>
      <c r="X196" s="104"/>
      <c r="Y196" s="104">
        <v>-12250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-81</v>
      </c>
      <c r="R197" s="104"/>
      <c r="S197" s="104">
        <v>-487</v>
      </c>
      <c r="T197" s="104"/>
      <c r="U197" s="104">
        <v>-3938</v>
      </c>
      <c r="V197" s="104"/>
      <c r="W197" s="104">
        <v>-4880</v>
      </c>
      <c r="X197" s="104"/>
      <c r="Y197" s="104">
        <v>-1811</v>
      </c>
      <c r="Z197" s="110"/>
    </row>
    <row r="198" spans="2:26" s="16" customFormat="1" ht="12" customHeight="1">
      <c r="B198" s="154">
        <f>SUM(D198:J198)</f>
        <v>43231</v>
      </c>
      <c r="C198" s="154"/>
      <c r="D198" s="154">
        <f>W189+W190+W194</f>
        <v>14457</v>
      </c>
      <c r="E198" s="154"/>
      <c r="F198" s="154">
        <f>U189+U190+U194</f>
        <v>8867</v>
      </c>
      <c r="G198" s="154"/>
      <c r="H198" s="154">
        <f>S189+S190+S194</f>
        <v>6629</v>
      </c>
      <c r="I198" s="154"/>
      <c r="J198" s="154">
        <f>Q189+Q190+Q194</f>
        <v>13278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13278</v>
      </c>
      <c r="R211" s="157"/>
      <c r="S211" s="157">
        <f>H198</f>
        <v>6629</v>
      </c>
      <c r="T211" s="157"/>
      <c r="U211" s="157">
        <f>F198</f>
        <v>8867</v>
      </c>
      <c r="V211" s="157"/>
      <c r="W211" s="157">
        <f>D198</f>
        <v>14457</v>
      </c>
      <c r="X211" s="157"/>
      <c r="Y211" s="157">
        <f>SUM(Q211:W211)</f>
        <v>43231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36780</v>
      </c>
      <c r="C214" s="166"/>
      <c r="D214" s="165">
        <f>D215+D217</f>
        <v>9847</v>
      </c>
      <c r="E214" s="167"/>
      <c r="F214" s="165">
        <f>F215+F217</f>
        <v>14650</v>
      </c>
      <c r="G214" s="167"/>
      <c r="H214" s="165">
        <f>H215+H217</f>
        <v>11857</v>
      </c>
      <c r="I214" s="167"/>
      <c r="J214" s="165">
        <f>J215+J217</f>
        <v>426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36780</v>
      </c>
      <c r="C215" s="104"/>
      <c r="D215" s="104">
        <v>9847</v>
      </c>
      <c r="E215" s="104"/>
      <c r="F215" s="104">
        <v>14650</v>
      </c>
      <c r="G215" s="104"/>
      <c r="H215" s="104">
        <v>11857</v>
      </c>
      <c r="I215" s="104"/>
      <c r="J215" s="104">
        <v>426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-15941</v>
      </c>
      <c r="C216" s="120"/>
      <c r="D216" s="120">
        <f>-D24</f>
        <v>-5292</v>
      </c>
      <c r="E216" s="120"/>
      <c r="F216" s="120">
        <f>-F24</f>
        <v>-5799</v>
      </c>
      <c r="G216" s="120"/>
      <c r="H216" s="120">
        <f>-H24</f>
        <v>-4552</v>
      </c>
      <c r="I216" s="120"/>
      <c r="J216" s="120">
        <f>-J24</f>
        <v>-298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-954</v>
      </c>
      <c r="C218" s="120"/>
      <c r="D218" s="120">
        <v>84</v>
      </c>
      <c r="E218" s="120"/>
      <c r="F218" s="120">
        <v>377</v>
      </c>
      <c r="G218" s="120"/>
      <c r="H218" s="120">
        <v>-1441</v>
      </c>
      <c r="I218" s="120"/>
      <c r="J218" s="120">
        <v>26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23346</v>
      </c>
      <c r="C221" s="173"/>
      <c r="D221" s="173">
        <f>W211-D214-D216-D218</f>
        <v>9818</v>
      </c>
      <c r="E221" s="173"/>
      <c r="F221" s="173">
        <f>U211-F214-F216-F218</f>
        <v>-361</v>
      </c>
      <c r="G221" s="173"/>
      <c r="H221" s="173">
        <f>S211-H214-H216-H218</f>
        <v>765</v>
      </c>
      <c r="I221" s="173"/>
      <c r="J221" s="173">
        <f>Q211-J214-J216-J218</f>
        <v>13124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F25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00390625" style="6" customWidth="1"/>
    <col min="2" max="2" width="8.57421875" style="21" customWidth="1"/>
    <col min="3" max="3" width="0.5625" style="21" customWidth="1"/>
    <col min="4" max="4" width="7.7109375" style="21" customWidth="1"/>
    <col min="5" max="5" width="0.5625" style="21" customWidth="1"/>
    <col min="6" max="6" width="7.7109375" style="21" customWidth="1"/>
    <col min="7" max="7" width="0.5625" style="21" customWidth="1"/>
    <col min="8" max="8" width="7.7109375" style="21" customWidth="1"/>
    <col min="9" max="9" width="0.5625" style="21" customWidth="1"/>
    <col min="10" max="10" width="7.7109375" style="21" customWidth="1"/>
    <col min="11" max="11" width="0.5625" style="21" customWidth="1"/>
    <col min="12" max="12" width="6.7109375" style="21" bestFit="1" customWidth="1"/>
    <col min="13" max="13" width="0.5625" style="21" customWidth="1"/>
    <col min="14" max="14" width="3.57421875" style="21" customWidth="1"/>
    <col min="15" max="15" width="35.7109375" style="21" customWidth="1"/>
    <col min="16" max="16" width="0.5625" style="21" customWidth="1"/>
    <col min="17" max="17" width="7.7109375" style="21" customWidth="1"/>
    <col min="18" max="18" width="0.5625" style="21" customWidth="1"/>
    <col min="19" max="19" width="7.7109375" style="21" customWidth="1"/>
    <col min="20" max="20" width="0.5625" style="21" customWidth="1"/>
    <col min="21" max="21" width="7.7109375" style="21" customWidth="1"/>
    <col min="22" max="22" width="0.5625" style="21" customWidth="1"/>
    <col min="23" max="23" width="7.7109375" style="21" customWidth="1"/>
    <col min="24" max="24" width="0.5625" style="21" customWidth="1"/>
    <col min="25" max="25" width="7.7109375" style="21" customWidth="1"/>
    <col min="26" max="16384" width="11.421875" style="6" customWidth="1"/>
  </cols>
  <sheetData>
    <row r="1" ht="8.25" customHeight="1"/>
    <row r="2" spans="2:58" ht="24.75" customHeight="1">
      <c r="B2" s="186" t="s">
        <v>183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87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6" ht="17.25" customHeight="1">
      <c r="B7" s="33" t="s">
        <v>171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2:26" ht="17.25" customHeight="1">
      <c r="B8" s="36" t="s">
        <v>172</v>
      </c>
      <c r="C8" s="34"/>
      <c r="D8" s="37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5"/>
    </row>
    <row r="9" spans="2:26" s="1" customFormat="1" ht="3.75" customHeight="1">
      <c r="B9" s="40"/>
      <c r="C9" s="40"/>
      <c r="D9" s="40"/>
      <c r="E9" s="40"/>
      <c r="F9" s="40"/>
      <c r="G9" s="40"/>
      <c r="H9" s="40"/>
      <c r="I9" s="40"/>
      <c r="J9" s="40"/>
      <c r="K9" s="41"/>
      <c r="L9" s="42"/>
      <c r="M9" s="43"/>
      <c r="N9" s="44"/>
      <c r="O9" s="44"/>
      <c r="P9" s="45"/>
      <c r="Q9" s="40"/>
      <c r="R9" s="40"/>
      <c r="S9" s="40"/>
      <c r="T9" s="40"/>
      <c r="U9" s="40"/>
      <c r="V9" s="40"/>
      <c r="W9" s="40"/>
      <c r="X9" s="40"/>
      <c r="Y9" s="40"/>
      <c r="Z9" s="45"/>
    </row>
    <row r="10" spans="2:26" s="7" customFormat="1" ht="12" customHeight="1"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1"/>
      <c r="L10" s="48" t="s">
        <v>156</v>
      </c>
      <c r="M10" s="49"/>
      <c r="N10" s="50" t="s">
        <v>157</v>
      </c>
      <c r="O10" s="50"/>
      <c r="P10" s="51"/>
      <c r="Q10" s="46" t="s">
        <v>160</v>
      </c>
      <c r="R10" s="47"/>
      <c r="S10" s="47"/>
      <c r="T10" s="47"/>
      <c r="U10" s="47"/>
      <c r="V10" s="47"/>
      <c r="W10" s="47"/>
      <c r="X10" s="47"/>
      <c r="Y10" s="46"/>
      <c r="Z10" s="51"/>
    </row>
    <row r="11" spans="2:26" s="7" customFormat="1" ht="2.25" customHeigh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7"/>
      <c r="M11" s="52"/>
      <c r="N11" s="47"/>
      <c r="O11" s="4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6" s="7" customFormat="1" ht="11.25">
      <c r="B12" s="54" t="s">
        <v>0</v>
      </c>
      <c r="C12" s="41"/>
      <c r="D12" s="55" t="s">
        <v>69</v>
      </c>
      <c r="E12" s="41"/>
      <c r="F12" s="55" t="s">
        <v>70</v>
      </c>
      <c r="G12" s="41"/>
      <c r="H12" s="55" t="s">
        <v>71</v>
      </c>
      <c r="I12" s="41"/>
      <c r="J12" s="55" t="s">
        <v>72</v>
      </c>
      <c r="K12" s="41"/>
      <c r="L12" s="54"/>
      <c r="M12" s="56"/>
      <c r="N12" s="54" t="s">
        <v>158</v>
      </c>
      <c r="O12" s="54"/>
      <c r="P12" s="51"/>
      <c r="Q12" s="55" t="s">
        <v>72</v>
      </c>
      <c r="R12" s="41"/>
      <c r="S12" s="55" t="s">
        <v>71</v>
      </c>
      <c r="T12" s="41"/>
      <c r="U12" s="55" t="s">
        <v>70</v>
      </c>
      <c r="V12" s="41"/>
      <c r="W12" s="55" t="s">
        <v>69</v>
      </c>
      <c r="X12" s="41"/>
      <c r="Y12" s="54" t="s">
        <v>0</v>
      </c>
      <c r="Z12" s="51"/>
    </row>
    <row r="13" spans="2:26" s="8" customFormat="1" ht="2.25" customHeight="1">
      <c r="B13" s="56"/>
      <c r="C13" s="41"/>
      <c r="D13" s="41"/>
      <c r="E13" s="41"/>
      <c r="F13" s="41"/>
      <c r="G13" s="41"/>
      <c r="H13" s="41"/>
      <c r="I13" s="41"/>
      <c r="J13" s="41"/>
      <c r="K13" s="41"/>
      <c r="L13" s="54"/>
      <c r="M13" s="56"/>
      <c r="N13" s="54"/>
      <c r="O13" s="54"/>
      <c r="P13" s="57"/>
      <c r="Q13" s="41"/>
      <c r="R13" s="41"/>
      <c r="S13" s="41"/>
      <c r="T13" s="41"/>
      <c r="U13" s="41"/>
      <c r="V13" s="41"/>
      <c r="W13" s="41"/>
      <c r="X13" s="41"/>
      <c r="Y13" s="56"/>
      <c r="Z13" s="57"/>
    </row>
    <row r="14" spans="2:26" s="8" customFormat="1" ht="11.25">
      <c r="B14" s="58" t="s">
        <v>161</v>
      </c>
      <c r="C14" s="41"/>
      <c r="D14" s="59" t="s">
        <v>73</v>
      </c>
      <c r="E14" s="60"/>
      <c r="F14" s="59" t="s">
        <v>164</v>
      </c>
      <c r="G14" s="41"/>
      <c r="H14" s="61" t="s">
        <v>165</v>
      </c>
      <c r="I14" s="41"/>
      <c r="J14" s="55" t="s">
        <v>168</v>
      </c>
      <c r="K14" s="41"/>
      <c r="L14" s="54"/>
      <c r="M14" s="56"/>
      <c r="N14" s="54"/>
      <c r="O14" s="54"/>
      <c r="P14" s="57"/>
      <c r="Q14" s="55" t="s">
        <v>168</v>
      </c>
      <c r="R14" s="41"/>
      <c r="S14" s="61" t="s">
        <v>165</v>
      </c>
      <c r="T14" s="60"/>
      <c r="U14" s="59" t="s">
        <v>164</v>
      </c>
      <c r="V14" s="41"/>
      <c r="W14" s="59" t="s">
        <v>73</v>
      </c>
      <c r="X14" s="41"/>
      <c r="Y14" s="58" t="s">
        <v>161</v>
      </c>
      <c r="Z14" s="57"/>
    </row>
    <row r="15" spans="2:26" s="9" customFormat="1" ht="11.25">
      <c r="B15" s="62" t="s">
        <v>162</v>
      </c>
      <c r="C15" s="60"/>
      <c r="D15" s="59" t="s">
        <v>162</v>
      </c>
      <c r="E15" s="60"/>
      <c r="F15" s="59" t="s">
        <v>162</v>
      </c>
      <c r="G15" s="60"/>
      <c r="H15" s="61" t="s">
        <v>162</v>
      </c>
      <c r="I15" s="41"/>
      <c r="J15" s="59" t="s">
        <v>167</v>
      </c>
      <c r="K15" s="41"/>
      <c r="L15" s="50"/>
      <c r="M15" s="63"/>
      <c r="N15" s="50"/>
      <c r="O15" s="50"/>
      <c r="P15" s="64"/>
      <c r="Q15" s="59" t="s">
        <v>167</v>
      </c>
      <c r="R15" s="60"/>
      <c r="S15" s="59" t="s">
        <v>162</v>
      </c>
      <c r="T15" s="60"/>
      <c r="U15" s="59" t="s">
        <v>162</v>
      </c>
      <c r="V15" s="60"/>
      <c r="W15" s="59" t="s">
        <v>162</v>
      </c>
      <c r="X15" s="41"/>
      <c r="Y15" s="62" t="s">
        <v>162</v>
      </c>
      <c r="Z15" s="64"/>
    </row>
    <row r="16" spans="2:26" s="9" customFormat="1" ht="11.25">
      <c r="B16" s="62" t="s">
        <v>163</v>
      </c>
      <c r="C16" s="60"/>
      <c r="D16" s="59" t="s">
        <v>163</v>
      </c>
      <c r="E16" s="60"/>
      <c r="F16" s="59" t="s">
        <v>163</v>
      </c>
      <c r="G16" s="60"/>
      <c r="H16" s="61" t="s">
        <v>163</v>
      </c>
      <c r="I16" s="41"/>
      <c r="J16" s="59" t="s">
        <v>166</v>
      </c>
      <c r="K16" s="41"/>
      <c r="L16" s="50"/>
      <c r="M16" s="63"/>
      <c r="N16" s="50"/>
      <c r="O16" s="50"/>
      <c r="P16" s="64"/>
      <c r="Q16" s="59" t="s">
        <v>166</v>
      </c>
      <c r="R16" s="60"/>
      <c r="S16" s="59" t="s">
        <v>163</v>
      </c>
      <c r="T16" s="60"/>
      <c r="U16" s="59" t="s">
        <v>163</v>
      </c>
      <c r="V16" s="60"/>
      <c r="W16" s="59" t="s">
        <v>163</v>
      </c>
      <c r="X16" s="41"/>
      <c r="Y16" s="62" t="s">
        <v>163</v>
      </c>
      <c r="Z16" s="64"/>
    </row>
    <row r="17" spans="2:26" s="10" customFormat="1" ht="2.25" customHeight="1"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8"/>
      <c r="M17" s="68"/>
      <c r="N17" s="68"/>
      <c r="O17" s="68"/>
      <c r="P17" s="68"/>
      <c r="Q17" s="65"/>
      <c r="R17" s="66"/>
      <c r="S17" s="67"/>
      <c r="T17" s="66"/>
      <c r="U17" s="67"/>
      <c r="V17" s="66"/>
      <c r="W17" s="67"/>
      <c r="X17" s="66"/>
      <c r="Y17" s="67"/>
      <c r="Z17" s="68"/>
    </row>
    <row r="18" spans="2:56" s="7" customFormat="1" ht="12" customHeight="1"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57" t="s">
        <v>1</v>
      </c>
      <c r="M18" s="57" t="s">
        <v>82</v>
      </c>
      <c r="N18" s="57"/>
      <c r="O18" s="57"/>
      <c r="P18" s="71"/>
      <c r="Q18" s="69">
        <f>SUM(Q19:Q21)</f>
        <v>4166</v>
      </c>
      <c r="R18" s="71"/>
      <c r="S18" s="69">
        <f>SUM(S19:S21)</f>
        <v>42612</v>
      </c>
      <c r="T18" s="71"/>
      <c r="U18" s="69">
        <f>SUM(U19:U21)</f>
        <v>96521</v>
      </c>
      <c r="V18" s="71"/>
      <c r="W18" s="69">
        <f>SUM(W19:W21)</f>
        <v>37139</v>
      </c>
      <c r="X18" s="71"/>
      <c r="Y18" s="69">
        <f>SUM(Q18:W18)</f>
        <v>180438</v>
      </c>
      <c r="Z18" s="5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2:56" s="12" customFormat="1" ht="12" customHeight="1">
      <c r="B19" s="72"/>
      <c r="C19" s="73"/>
      <c r="D19" s="72"/>
      <c r="E19" s="73"/>
      <c r="F19" s="72"/>
      <c r="G19" s="73"/>
      <c r="H19" s="72"/>
      <c r="I19" s="73"/>
      <c r="J19" s="72"/>
      <c r="K19" s="73"/>
      <c r="L19" s="74" t="s">
        <v>27</v>
      </c>
      <c r="M19" s="74"/>
      <c r="N19" s="74" t="s">
        <v>83</v>
      </c>
      <c r="O19" s="74"/>
      <c r="P19" s="75"/>
      <c r="Q19" s="75">
        <v>88</v>
      </c>
      <c r="R19" s="75"/>
      <c r="S19" s="75">
        <v>4949</v>
      </c>
      <c r="T19" s="75"/>
      <c r="U19" s="75">
        <v>2828</v>
      </c>
      <c r="V19" s="75"/>
      <c r="W19" s="75">
        <v>2578</v>
      </c>
      <c r="X19" s="75"/>
      <c r="Y19" s="75">
        <f>SUM(Q19:W19)</f>
        <v>10443</v>
      </c>
      <c r="Z19" s="7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s="12" customFormat="1" ht="12" customHeight="1">
      <c r="B20" s="72"/>
      <c r="C20" s="73"/>
      <c r="D20" s="72"/>
      <c r="E20" s="73"/>
      <c r="F20" s="72"/>
      <c r="G20" s="73"/>
      <c r="H20" s="72"/>
      <c r="I20" s="73"/>
      <c r="J20" s="72"/>
      <c r="K20" s="73"/>
      <c r="L20" s="74" t="s">
        <v>28</v>
      </c>
      <c r="M20" s="74"/>
      <c r="N20" s="74" t="s">
        <v>84</v>
      </c>
      <c r="O20" s="74"/>
      <c r="P20" s="75"/>
      <c r="Q20" s="75">
        <v>0</v>
      </c>
      <c r="R20" s="75"/>
      <c r="S20" s="75">
        <v>195</v>
      </c>
      <c r="T20" s="75"/>
      <c r="U20" s="75">
        <v>0</v>
      </c>
      <c r="V20" s="75"/>
      <c r="W20" s="75">
        <v>0</v>
      </c>
      <c r="X20" s="75"/>
      <c r="Y20" s="75">
        <f>SUM(Q20:W20)</f>
        <v>195</v>
      </c>
      <c r="Z20" s="7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s="12" customFormat="1" ht="12" customHeight="1">
      <c r="B21" s="72"/>
      <c r="C21" s="73"/>
      <c r="D21" s="72"/>
      <c r="E21" s="73"/>
      <c r="F21" s="72"/>
      <c r="G21" s="73"/>
      <c r="H21" s="72"/>
      <c r="I21" s="73"/>
      <c r="J21" s="72"/>
      <c r="K21" s="73"/>
      <c r="L21" s="74" t="s">
        <v>29</v>
      </c>
      <c r="M21" s="74"/>
      <c r="N21" s="74" t="s">
        <v>85</v>
      </c>
      <c r="O21" s="74"/>
      <c r="P21" s="75"/>
      <c r="Q21" s="75">
        <v>4078</v>
      </c>
      <c r="R21" s="75"/>
      <c r="S21" s="75">
        <v>37468</v>
      </c>
      <c r="T21" s="75"/>
      <c r="U21" s="75">
        <v>93693</v>
      </c>
      <c r="V21" s="75"/>
      <c r="W21" s="75">
        <v>34561</v>
      </c>
      <c r="X21" s="75"/>
      <c r="Y21" s="75">
        <f>SUM(Q21:W21)</f>
        <v>169800</v>
      </c>
      <c r="Z21" s="7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 s="7" customFormat="1" ht="12" customHeight="1">
      <c r="B22" s="69">
        <f>SUM(D22:J22)</f>
        <v>55342</v>
      </c>
      <c r="C22" s="70"/>
      <c r="D22" s="69">
        <v>9934</v>
      </c>
      <c r="E22" s="70"/>
      <c r="F22" s="69">
        <v>25319</v>
      </c>
      <c r="G22" s="70"/>
      <c r="H22" s="69">
        <v>18684</v>
      </c>
      <c r="I22" s="70"/>
      <c r="J22" s="69">
        <v>1405</v>
      </c>
      <c r="K22" s="70"/>
      <c r="L22" s="57" t="s">
        <v>2</v>
      </c>
      <c r="M22" s="57" t="s">
        <v>86</v>
      </c>
      <c r="N22" s="74"/>
      <c r="O22" s="5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2:56" s="27" customFormat="1" ht="12" customHeight="1">
      <c r="B23" s="76">
        <f>SUM(D23:J23)</f>
        <v>125096</v>
      </c>
      <c r="C23" s="77"/>
      <c r="D23" s="76">
        <f>W18-D22</f>
        <v>27205</v>
      </c>
      <c r="E23" s="77"/>
      <c r="F23" s="76">
        <f>U18-F22</f>
        <v>71202</v>
      </c>
      <c r="G23" s="77"/>
      <c r="H23" s="76">
        <f>S18-H22</f>
        <v>23928</v>
      </c>
      <c r="I23" s="77"/>
      <c r="J23" s="76">
        <f>Q18-J22</f>
        <v>2761</v>
      </c>
      <c r="K23" s="77"/>
      <c r="L23" s="78" t="s">
        <v>67</v>
      </c>
      <c r="M23" s="78" t="s">
        <v>143</v>
      </c>
      <c r="N23" s="79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s="7" customFormat="1" ht="12" customHeight="1">
      <c r="B24" s="69">
        <f>SUM(D24:J24)</f>
        <v>17085</v>
      </c>
      <c r="C24" s="70"/>
      <c r="D24" s="69">
        <v>5562</v>
      </c>
      <c r="E24" s="70"/>
      <c r="F24" s="69">
        <v>6272</v>
      </c>
      <c r="G24" s="70"/>
      <c r="H24" s="69">
        <v>4934</v>
      </c>
      <c r="I24" s="70"/>
      <c r="J24" s="69">
        <v>317</v>
      </c>
      <c r="K24" s="70"/>
      <c r="L24" s="57" t="s">
        <v>3</v>
      </c>
      <c r="M24" s="57" t="s">
        <v>87</v>
      </c>
      <c r="N24" s="57"/>
      <c r="O24" s="57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6" s="15" customFormat="1" ht="12" customHeight="1" thickBot="1">
      <c r="B25" s="81">
        <f>SUM(D25:J25)</f>
        <v>108011</v>
      </c>
      <c r="C25" s="82"/>
      <c r="D25" s="81">
        <f>D23-D24</f>
        <v>21643</v>
      </c>
      <c r="E25" s="82"/>
      <c r="F25" s="81">
        <f>F23-F24</f>
        <v>64930</v>
      </c>
      <c r="G25" s="82"/>
      <c r="H25" s="81">
        <f>H23-H24</f>
        <v>18994</v>
      </c>
      <c r="I25" s="82"/>
      <c r="J25" s="81">
        <f>J23-J24</f>
        <v>2444</v>
      </c>
      <c r="K25" s="82"/>
      <c r="L25" s="83" t="s">
        <v>68</v>
      </c>
      <c r="M25" s="83" t="s">
        <v>144</v>
      </c>
      <c r="N25" s="83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2:26" s="16" customFormat="1" ht="21" customHeight="1">
      <c r="B26" s="36" t="s">
        <v>173</v>
      </c>
      <c r="C26" s="34"/>
      <c r="D26" s="37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85"/>
    </row>
    <row r="27" spans="2:26" s="16" customFormat="1" ht="3.75" customHeight="1"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4"/>
      <c r="O27" s="44"/>
      <c r="P27" s="45"/>
      <c r="Q27" s="40"/>
      <c r="R27" s="40"/>
      <c r="S27" s="40"/>
      <c r="T27" s="40"/>
      <c r="U27" s="40"/>
      <c r="V27" s="40"/>
      <c r="W27" s="40"/>
      <c r="X27" s="40"/>
      <c r="Y27" s="40"/>
      <c r="Z27" s="85"/>
    </row>
    <row r="28" spans="2:26" s="7" customFormat="1" ht="12" customHeight="1">
      <c r="B28" s="46" t="s">
        <v>159</v>
      </c>
      <c r="C28" s="47"/>
      <c r="D28" s="47"/>
      <c r="E28" s="47"/>
      <c r="F28" s="47"/>
      <c r="G28" s="47"/>
      <c r="H28" s="47"/>
      <c r="I28" s="47"/>
      <c r="J28" s="47"/>
      <c r="K28" s="41"/>
      <c r="L28" s="48" t="s">
        <v>156</v>
      </c>
      <c r="M28" s="49"/>
      <c r="N28" s="50" t="s">
        <v>157</v>
      </c>
      <c r="O28" s="50"/>
      <c r="P28" s="51"/>
      <c r="Q28" s="46" t="s">
        <v>160</v>
      </c>
      <c r="R28" s="47"/>
      <c r="S28" s="47"/>
      <c r="T28" s="47"/>
      <c r="U28" s="47"/>
      <c r="V28" s="47"/>
      <c r="W28" s="47"/>
      <c r="X28" s="47"/>
      <c r="Y28" s="46"/>
      <c r="Z28" s="51"/>
    </row>
    <row r="29" spans="2:26" s="7" customFormat="1" ht="2.25" customHeight="1"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47"/>
      <c r="M29" s="52"/>
      <c r="N29" s="47"/>
      <c r="O29" s="47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6" s="7" customFormat="1" ht="11.25">
      <c r="B30" s="54" t="s">
        <v>0</v>
      </c>
      <c r="C30" s="41"/>
      <c r="D30" s="55" t="s">
        <v>69</v>
      </c>
      <c r="E30" s="41"/>
      <c r="F30" s="55" t="s">
        <v>70</v>
      </c>
      <c r="G30" s="41"/>
      <c r="H30" s="55" t="s">
        <v>71</v>
      </c>
      <c r="I30" s="41"/>
      <c r="J30" s="55" t="s">
        <v>72</v>
      </c>
      <c r="K30" s="41"/>
      <c r="L30" s="54"/>
      <c r="M30" s="56"/>
      <c r="N30" s="54" t="s">
        <v>158</v>
      </c>
      <c r="O30" s="54"/>
      <c r="P30" s="51"/>
      <c r="Q30" s="55" t="s">
        <v>72</v>
      </c>
      <c r="R30" s="41"/>
      <c r="S30" s="55" t="s">
        <v>71</v>
      </c>
      <c r="T30" s="41"/>
      <c r="U30" s="55" t="s">
        <v>70</v>
      </c>
      <c r="V30" s="41"/>
      <c r="W30" s="55" t="s">
        <v>69</v>
      </c>
      <c r="X30" s="41"/>
      <c r="Y30" s="54" t="s">
        <v>0</v>
      </c>
      <c r="Z30" s="51"/>
    </row>
    <row r="31" spans="2:26" s="8" customFormat="1" ht="2.25" customHeight="1">
      <c r="B31" s="56"/>
      <c r="C31" s="41"/>
      <c r="D31" s="41"/>
      <c r="E31" s="41"/>
      <c r="F31" s="41"/>
      <c r="G31" s="41"/>
      <c r="H31" s="41"/>
      <c r="I31" s="41"/>
      <c r="J31" s="41"/>
      <c r="K31" s="41"/>
      <c r="L31" s="54"/>
      <c r="M31" s="56"/>
      <c r="N31" s="54"/>
      <c r="O31" s="54"/>
      <c r="P31" s="57"/>
      <c r="Q31" s="41"/>
      <c r="R31" s="41"/>
      <c r="S31" s="41"/>
      <c r="T31" s="41"/>
      <c r="U31" s="41"/>
      <c r="V31" s="41"/>
      <c r="W31" s="41"/>
      <c r="X31" s="41"/>
      <c r="Y31" s="56"/>
      <c r="Z31" s="57"/>
    </row>
    <row r="32" spans="2:26" s="8" customFormat="1" ht="11.25">
      <c r="B32" s="58" t="s">
        <v>161</v>
      </c>
      <c r="C32" s="41"/>
      <c r="D32" s="59" t="s">
        <v>73</v>
      </c>
      <c r="E32" s="60"/>
      <c r="F32" s="59" t="s">
        <v>164</v>
      </c>
      <c r="G32" s="41"/>
      <c r="H32" s="61" t="s">
        <v>165</v>
      </c>
      <c r="I32" s="41"/>
      <c r="J32" s="55" t="s">
        <v>168</v>
      </c>
      <c r="K32" s="41"/>
      <c r="L32" s="54"/>
      <c r="M32" s="56"/>
      <c r="N32" s="54"/>
      <c r="O32" s="54"/>
      <c r="P32" s="57"/>
      <c r="Q32" s="55" t="s">
        <v>168</v>
      </c>
      <c r="R32" s="41"/>
      <c r="S32" s="61" t="s">
        <v>165</v>
      </c>
      <c r="T32" s="60"/>
      <c r="U32" s="59" t="s">
        <v>164</v>
      </c>
      <c r="V32" s="41"/>
      <c r="W32" s="59" t="s">
        <v>73</v>
      </c>
      <c r="X32" s="41"/>
      <c r="Y32" s="58" t="s">
        <v>161</v>
      </c>
      <c r="Z32" s="57"/>
    </row>
    <row r="33" spans="2:26" s="9" customFormat="1" ht="11.25">
      <c r="B33" s="62" t="s">
        <v>162</v>
      </c>
      <c r="C33" s="60"/>
      <c r="D33" s="59" t="s">
        <v>162</v>
      </c>
      <c r="E33" s="60"/>
      <c r="F33" s="59" t="s">
        <v>162</v>
      </c>
      <c r="G33" s="60"/>
      <c r="H33" s="61" t="s">
        <v>162</v>
      </c>
      <c r="I33" s="41"/>
      <c r="J33" s="59" t="s">
        <v>167</v>
      </c>
      <c r="K33" s="41"/>
      <c r="L33" s="50"/>
      <c r="M33" s="63"/>
      <c r="N33" s="50"/>
      <c r="O33" s="50"/>
      <c r="P33" s="64"/>
      <c r="Q33" s="59" t="s">
        <v>167</v>
      </c>
      <c r="R33" s="60"/>
      <c r="S33" s="59" t="s">
        <v>162</v>
      </c>
      <c r="T33" s="60"/>
      <c r="U33" s="59" t="s">
        <v>162</v>
      </c>
      <c r="V33" s="60"/>
      <c r="W33" s="59" t="s">
        <v>162</v>
      </c>
      <c r="X33" s="41"/>
      <c r="Y33" s="62" t="s">
        <v>162</v>
      </c>
      <c r="Z33" s="64"/>
    </row>
    <row r="34" spans="2:26" s="9" customFormat="1" ht="11.25">
      <c r="B34" s="62" t="s">
        <v>163</v>
      </c>
      <c r="C34" s="60"/>
      <c r="D34" s="59" t="s">
        <v>163</v>
      </c>
      <c r="E34" s="60"/>
      <c r="F34" s="59" t="s">
        <v>163</v>
      </c>
      <c r="G34" s="60"/>
      <c r="H34" s="61" t="s">
        <v>163</v>
      </c>
      <c r="I34" s="41"/>
      <c r="J34" s="59" t="s">
        <v>166</v>
      </c>
      <c r="K34" s="41"/>
      <c r="L34" s="50"/>
      <c r="M34" s="63"/>
      <c r="N34" s="50"/>
      <c r="O34" s="50"/>
      <c r="P34" s="64"/>
      <c r="Q34" s="59" t="s">
        <v>166</v>
      </c>
      <c r="R34" s="60"/>
      <c r="S34" s="59" t="s">
        <v>163</v>
      </c>
      <c r="T34" s="60"/>
      <c r="U34" s="59" t="s">
        <v>163</v>
      </c>
      <c r="V34" s="60"/>
      <c r="W34" s="59" t="s">
        <v>163</v>
      </c>
      <c r="X34" s="41"/>
      <c r="Y34" s="62" t="s">
        <v>163</v>
      </c>
      <c r="Z34" s="64"/>
    </row>
    <row r="35" spans="2:26" s="16" customFormat="1" ht="2.25" customHeight="1">
      <c r="B35" s="65"/>
      <c r="C35" s="66"/>
      <c r="D35" s="67"/>
      <c r="E35" s="66"/>
      <c r="F35" s="67"/>
      <c r="G35" s="66"/>
      <c r="H35" s="67"/>
      <c r="I35" s="66"/>
      <c r="J35" s="67"/>
      <c r="K35" s="66"/>
      <c r="L35" s="68"/>
      <c r="M35" s="68"/>
      <c r="N35" s="68"/>
      <c r="O35" s="68"/>
      <c r="P35" s="68"/>
      <c r="Q35" s="65"/>
      <c r="R35" s="66"/>
      <c r="S35" s="67"/>
      <c r="T35" s="66"/>
      <c r="U35" s="67"/>
      <c r="V35" s="66"/>
      <c r="W35" s="67"/>
      <c r="X35" s="66"/>
      <c r="Y35" s="67"/>
      <c r="Z35" s="85"/>
    </row>
    <row r="36" spans="2:26" s="16" customFormat="1" ht="12" customHeight="1">
      <c r="B36" s="69"/>
      <c r="C36" s="70"/>
      <c r="D36" s="69"/>
      <c r="E36" s="70"/>
      <c r="F36" s="69"/>
      <c r="G36" s="70"/>
      <c r="H36" s="69"/>
      <c r="I36" s="70"/>
      <c r="J36" s="69"/>
      <c r="K36" s="70"/>
      <c r="L36" s="86" t="s">
        <v>67</v>
      </c>
      <c r="M36" s="87" t="s">
        <v>143</v>
      </c>
      <c r="N36" s="88"/>
      <c r="O36" s="57"/>
      <c r="P36" s="71"/>
      <c r="Q36" s="71">
        <f>J23</f>
        <v>2761</v>
      </c>
      <c r="R36" s="71"/>
      <c r="S36" s="71">
        <f>H23</f>
        <v>23928</v>
      </c>
      <c r="T36" s="71"/>
      <c r="U36" s="71">
        <f>F23</f>
        <v>71202</v>
      </c>
      <c r="V36" s="71"/>
      <c r="W36" s="71">
        <f>D23</f>
        <v>27205</v>
      </c>
      <c r="X36" s="71"/>
      <c r="Y36" s="71">
        <f>SUM(Q36:W36)</f>
        <v>125096</v>
      </c>
      <c r="Z36" s="85"/>
    </row>
    <row r="37" spans="2:26" s="17" customFormat="1" ht="12" customHeight="1">
      <c r="B37" s="89"/>
      <c r="C37" s="90"/>
      <c r="D37" s="89"/>
      <c r="E37" s="91"/>
      <c r="F37" s="89"/>
      <c r="G37" s="91"/>
      <c r="H37" s="89"/>
      <c r="I37" s="91"/>
      <c r="J37" s="89"/>
      <c r="K37" s="91"/>
      <c r="L37" s="92" t="s">
        <v>68</v>
      </c>
      <c r="M37" s="93" t="s">
        <v>144</v>
      </c>
      <c r="N37" s="89"/>
      <c r="O37" s="89"/>
      <c r="P37" s="90"/>
      <c r="Q37" s="89">
        <f>J25</f>
        <v>2444</v>
      </c>
      <c r="R37" s="90"/>
      <c r="S37" s="89">
        <f>H25</f>
        <v>18994</v>
      </c>
      <c r="T37" s="90"/>
      <c r="U37" s="89">
        <f>F25</f>
        <v>64930</v>
      </c>
      <c r="V37" s="90"/>
      <c r="W37" s="89">
        <f>D25</f>
        <v>21643</v>
      </c>
      <c r="X37" s="90"/>
      <c r="Y37" s="89">
        <f>SUM(Q37:W37)</f>
        <v>108011</v>
      </c>
      <c r="Z37" s="94"/>
    </row>
    <row r="38" spans="2:26" s="16" customFormat="1" ht="12" customHeight="1">
      <c r="B38" s="95">
        <f>SUM(D38:J38)</f>
        <v>107835</v>
      </c>
      <c r="C38" s="71"/>
      <c r="D38" s="95">
        <f>D39+D40</f>
        <v>21595</v>
      </c>
      <c r="E38" s="70"/>
      <c r="F38" s="95">
        <f>F39+F40</f>
        <v>64822</v>
      </c>
      <c r="G38" s="70"/>
      <c r="H38" s="95">
        <f>H39+H40</f>
        <v>18989</v>
      </c>
      <c r="I38" s="70"/>
      <c r="J38" s="95">
        <f>J39+J40</f>
        <v>2429</v>
      </c>
      <c r="K38" s="70"/>
      <c r="L38" s="96" t="s">
        <v>4</v>
      </c>
      <c r="M38" s="96" t="s">
        <v>89</v>
      </c>
      <c r="N38" s="96"/>
      <c r="O38" s="5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85"/>
    </row>
    <row r="39" spans="2:26" s="16" customFormat="1" ht="12" customHeight="1">
      <c r="B39" s="97">
        <f>SUM(D39:J39)</f>
        <v>83317</v>
      </c>
      <c r="C39" s="98"/>
      <c r="D39" s="97">
        <v>16058</v>
      </c>
      <c r="E39" s="99"/>
      <c r="F39" s="97">
        <v>50843</v>
      </c>
      <c r="G39" s="99"/>
      <c r="H39" s="97">
        <v>14532</v>
      </c>
      <c r="I39" s="99"/>
      <c r="J39" s="97">
        <v>1884</v>
      </c>
      <c r="K39" s="99"/>
      <c r="L39" s="86" t="s">
        <v>31</v>
      </c>
      <c r="M39" s="86"/>
      <c r="N39" s="86" t="s">
        <v>88</v>
      </c>
      <c r="O39" s="57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5"/>
    </row>
    <row r="40" spans="2:26" s="16" customFormat="1" ht="12" customHeight="1">
      <c r="B40" s="69">
        <f>SUM(D40:J40)</f>
        <v>24518</v>
      </c>
      <c r="C40" s="71"/>
      <c r="D40" s="69">
        <f>D42+D43</f>
        <v>5537</v>
      </c>
      <c r="E40" s="70"/>
      <c r="F40" s="69">
        <f>F42+F43</f>
        <v>13979</v>
      </c>
      <c r="G40" s="70"/>
      <c r="H40" s="69">
        <f>H42+H43</f>
        <v>4457</v>
      </c>
      <c r="I40" s="70"/>
      <c r="J40" s="69">
        <f>J42+J43</f>
        <v>545</v>
      </c>
      <c r="K40" s="70"/>
      <c r="L40" s="96" t="s">
        <v>32</v>
      </c>
      <c r="M40" s="96"/>
      <c r="N40" s="96" t="s">
        <v>90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/>
    </row>
    <row r="41" spans="2:26" s="18" customFormat="1" ht="12" customHeight="1" hidden="1"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6"/>
      <c r="M41" s="96"/>
      <c r="N41" s="102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3"/>
    </row>
    <row r="42" spans="2:26" s="19" customFormat="1" ht="12" customHeight="1">
      <c r="B42" s="104">
        <f>SUM(D42:J42)</f>
        <v>15866</v>
      </c>
      <c r="C42" s="104"/>
      <c r="D42" s="104">
        <v>1868</v>
      </c>
      <c r="E42" s="104"/>
      <c r="F42" s="104">
        <v>9416</v>
      </c>
      <c r="G42" s="104"/>
      <c r="H42" s="104">
        <v>4098</v>
      </c>
      <c r="I42" s="104"/>
      <c r="J42" s="104">
        <v>484</v>
      </c>
      <c r="K42" s="104"/>
      <c r="L42" s="105" t="s">
        <v>33</v>
      </c>
      <c r="M42" s="105" t="s">
        <v>34</v>
      </c>
      <c r="N42" s="74" t="s">
        <v>91</v>
      </c>
      <c r="O42" s="74"/>
      <c r="P42" s="106"/>
      <c r="Q42" s="104"/>
      <c r="R42" s="104"/>
      <c r="S42" s="104"/>
      <c r="T42" s="104"/>
      <c r="U42" s="104"/>
      <c r="V42" s="104"/>
      <c r="W42" s="104"/>
      <c r="X42" s="104"/>
      <c r="Y42" s="104"/>
      <c r="Z42" s="107"/>
    </row>
    <row r="43" spans="2:26" s="20" customFormat="1" ht="12" customHeight="1">
      <c r="B43" s="108">
        <f>SUM(D43:J43)</f>
        <v>8652</v>
      </c>
      <c r="C43" s="75"/>
      <c r="D43" s="108">
        <v>3669</v>
      </c>
      <c r="E43" s="73"/>
      <c r="F43" s="108">
        <v>4563</v>
      </c>
      <c r="G43" s="73"/>
      <c r="H43" s="108">
        <v>359</v>
      </c>
      <c r="I43" s="73"/>
      <c r="J43" s="108">
        <v>61</v>
      </c>
      <c r="K43" s="73"/>
      <c r="L43" s="109" t="s">
        <v>35</v>
      </c>
      <c r="M43" s="109"/>
      <c r="N43" s="109" t="s">
        <v>92</v>
      </c>
      <c r="O43" s="108"/>
      <c r="P43" s="75"/>
      <c r="Q43" s="108"/>
      <c r="R43" s="75"/>
      <c r="S43" s="108"/>
      <c r="T43" s="75"/>
      <c r="U43" s="108"/>
      <c r="V43" s="75"/>
      <c r="W43" s="108"/>
      <c r="X43" s="75"/>
      <c r="Y43" s="108"/>
      <c r="Z43" s="110"/>
    </row>
    <row r="44" spans="2:26" s="16" customFormat="1" ht="12" customHeight="1">
      <c r="B44" s="95">
        <f>SUM(D44:J44)</f>
        <v>176</v>
      </c>
      <c r="C44" s="71"/>
      <c r="D44" s="95">
        <v>48</v>
      </c>
      <c r="E44" s="70"/>
      <c r="F44" s="95">
        <v>108</v>
      </c>
      <c r="G44" s="70"/>
      <c r="H44" s="95">
        <v>5</v>
      </c>
      <c r="I44" s="70"/>
      <c r="J44" s="95">
        <v>15</v>
      </c>
      <c r="K44" s="70"/>
      <c r="L44" s="41" t="s">
        <v>38</v>
      </c>
      <c r="M44" s="41"/>
      <c r="N44" s="41" t="s">
        <v>93</v>
      </c>
      <c r="O44" s="95"/>
      <c r="P44" s="71"/>
      <c r="Q44" s="95"/>
      <c r="R44" s="71"/>
      <c r="S44" s="95"/>
      <c r="T44" s="71"/>
      <c r="U44" s="95"/>
      <c r="V44" s="71"/>
      <c r="W44" s="95"/>
      <c r="X44" s="71"/>
      <c r="Y44" s="95"/>
      <c r="Z44" s="85"/>
    </row>
    <row r="45" spans="2:26" s="16" customFormat="1" ht="12" customHeight="1" hidden="1">
      <c r="B45" s="95"/>
      <c r="C45" s="98"/>
      <c r="D45" s="95"/>
      <c r="E45" s="99"/>
      <c r="F45" s="95"/>
      <c r="G45" s="99"/>
      <c r="H45" s="95"/>
      <c r="I45" s="99"/>
      <c r="J45" s="95"/>
      <c r="K45" s="99"/>
      <c r="L45" s="41"/>
      <c r="M45" s="41"/>
      <c r="N45" s="41"/>
      <c r="O45" s="95"/>
      <c r="P45" s="98"/>
      <c r="Q45" s="95"/>
      <c r="R45" s="98"/>
      <c r="S45" s="95"/>
      <c r="T45" s="98"/>
      <c r="U45" s="95"/>
      <c r="V45" s="98"/>
      <c r="W45" s="95"/>
      <c r="X45" s="98"/>
      <c r="Y45" s="95"/>
      <c r="Z45" s="85"/>
    </row>
    <row r="46" spans="2:26" s="16" customFormat="1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111"/>
      <c r="L46" s="96" t="s">
        <v>40</v>
      </c>
      <c r="M46" s="112"/>
      <c r="N46" s="96" t="s">
        <v>94</v>
      </c>
      <c r="O46" s="113"/>
      <c r="P46" s="113"/>
      <c r="Q46" s="111"/>
      <c r="R46" s="111"/>
      <c r="S46" s="111"/>
      <c r="T46" s="111"/>
      <c r="U46" s="111"/>
      <c r="V46" s="111"/>
      <c r="W46" s="111"/>
      <c r="X46" s="111"/>
      <c r="Y46" s="111"/>
      <c r="Z46" s="85"/>
    </row>
    <row r="47" spans="2:56" s="27" customFormat="1" ht="12" customHeight="1">
      <c r="B47" s="114">
        <f>SUM(D47:J47)</f>
        <v>17085</v>
      </c>
      <c r="C47" s="114"/>
      <c r="D47" s="114">
        <f>W36-D38-D44</f>
        <v>5562</v>
      </c>
      <c r="E47" s="114"/>
      <c r="F47" s="114">
        <f>U36-F38-F44</f>
        <v>6272</v>
      </c>
      <c r="G47" s="114"/>
      <c r="H47" s="114">
        <f>S36-H38-H44</f>
        <v>4934</v>
      </c>
      <c r="I47" s="114"/>
      <c r="J47" s="114">
        <f>Q36-J38-J44</f>
        <v>317</v>
      </c>
      <c r="K47" s="115"/>
      <c r="L47" s="116" t="s">
        <v>5</v>
      </c>
      <c r="M47" s="117" t="s">
        <v>145</v>
      </c>
      <c r="N47" s="118"/>
      <c r="O47" s="119"/>
      <c r="P47" s="119"/>
      <c r="Q47" s="115"/>
      <c r="R47" s="115"/>
      <c r="S47" s="115"/>
      <c r="T47" s="115"/>
      <c r="U47" s="115"/>
      <c r="V47" s="115"/>
      <c r="W47" s="115"/>
      <c r="X47" s="115"/>
      <c r="Y47" s="115"/>
      <c r="Z47" s="7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2:56" s="15" customFormat="1" ht="12" customHeight="1" thickBot="1">
      <c r="B48" s="178" t="s">
        <v>194</v>
      </c>
      <c r="C48" s="82"/>
      <c r="D48" s="178" t="s">
        <v>194</v>
      </c>
      <c r="E48" s="82"/>
      <c r="F48" s="178" t="s">
        <v>194</v>
      </c>
      <c r="G48" s="82"/>
      <c r="H48" s="178" t="s">
        <v>194</v>
      </c>
      <c r="I48" s="82"/>
      <c r="J48" s="178" t="s">
        <v>194</v>
      </c>
      <c r="K48" s="82"/>
      <c r="L48" s="83" t="s">
        <v>6</v>
      </c>
      <c r="M48" s="83" t="s">
        <v>146</v>
      </c>
      <c r="N48" s="83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2:26" s="16" customFormat="1" ht="21" customHeight="1">
      <c r="B49" s="36" t="s">
        <v>174</v>
      </c>
      <c r="C49" s="34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85"/>
    </row>
    <row r="50" spans="2:26" s="16" customFormat="1" ht="3.75" customHeight="1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4"/>
      <c r="P50" s="45"/>
      <c r="Q50" s="40"/>
      <c r="R50" s="40"/>
      <c r="S50" s="40"/>
      <c r="T50" s="40"/>
      <c r="U50" s="40"/>
      <c r="V50" s="40"/>
      <c r="W50" s="40"/>
      <c r="X50" s="40"/>
      <c r="Y50" s="40"/>
      <c r="Z50" s="85"/>
    </row>
    <row r="51" spans="2:26" s="7" customFormat="1" ht="12" customHeight="1">
      <c r="B51" s="46" t="s">
        <v>159</v>
      </c>
      <c r="C51" s="47"/>
      <c r="D51" s="47"/>
      <c r="E51" s="47"/>
      <c r="F51" s="47"/>
      <c r="G51" s="47"/>
      <c r="H51" s="47"/>
      <c r="I51" s="47"/>
      <c r="J51" s="47"/>
      <c r="K51" s="41"/>
      <c r="L51" s="48" t="s">
        <v>156</v>
      </c>
      <c r="M51" s="49"/>
      <c r="N51" s="50" t="s">
        <v>157</v>
      </c>
      <c r="O51" s="50"/>
      <c r="P51" s="51"/>
      <c r="Q51" s="46" t="s">
        <v>160</v>
      </c>
      <c r="R51" s="47"/>
      <c r="S51" s="47"/>
      <c r="T51" s="47"/>
      <c r="U51" s="47"/>
      <c r="V51" s="47"/>
      <c r="W51" s="47"/>
      <c r="X51" s="47"/>
      <c r="Y51" s="46"/>
      <c r="Z51" s="51"/>
    </row>
    <row r="52" spans="2:26" s="7" customFormat="1" ht="2.25" customHeight="1"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47"/>
      <c r="M52" s="52"/>
      <c r="N52" s="47"/>
      <c r="O52" s="47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s="7" customFormat="1" ht="11.25">
      <c r="B53" s="54" t="s">
        <v>0</v>
      </c>
      <c r="C53" s="41"/>
      <c r="D53" s="55" t="s">
        <v>69</v>
      </c>
      <c r="E53" s="41"/>
      <c r="F53" s="55" t="s">
        <v>70</v>
      </c>
      <c r="G53" s="41"/>
      <c r="H53" s="55" t="s">
        <v>71</v>
      </c>
      <c r="I53" s="41"/>
      <c r="J53" s="55" t="s">
        <v>72</v>
      </c>
      <c r="K53" s="41"/>
      <c r="L53" s="54"/>
      <c r="M53" s="56"/>
      <c r="N53" s="54" t="s">
        <v>158</v>
      </c>
      <c r="O53" s="54"/>
      <c r="P53" s="51"/>
      <c r="Q53" s="55" t="s">
        <v>72</v>
      </c>
      <c r="R53" s="41"/>
      <c r="S53" s="55" t="s">
        <v>71</v>
      </c>
      <c r="T53" s="41"/>
      <c r="U53" s="55" t="s">
        <v>70</v>
      </c>
      <c r="V53" s="41"/>
      <c r="W53" s="55" t="s">
        <v>69</v>
      </c>
      <c r="X53" s="41"/>
      <c r="Y53" s="54" t="s">
        <v>0</v>
      </c>
      <c r="Z53" s="51"/>
    </row>
    <row r="54" spans="2:26" s="8" customFormat="1" ht="2.25" customHeight="1">
      <c r="B54" s="56"/>
      <c r="C54" s="41"/>
      <c r="D54" s="41"/>
      <c r="E54" s="41"/>
      <c r="F54" s="41"/>
      <c r="G54" s="41"/>
      <c r="H54" s="41"/>
      <c r="I54" s="41"/>
      <c r="J54" s="41"/>
      <c r="K54" s="41"/>
      <c r="L54" s="54"/>
      <c r="M54" s="56"/>
      <c r="N54" s="54"/>
      <c r="O54" s="54"/>
      <c r="P54" s="57"/>
      <c r="Q54" s="41"/>
      <c r="R54" s="41"/>
      <c r="S54" s="41"/>
      <c r="T54" s="41"/>
      <c r="U54" s="41"/>
      <c r="V54" s="41"/>
      <c r="W54" s="41"/>
      <c r="X54" s="41"/>
      <c r="Y54" s="56"/>
      <c r="Z54" s="57"/>
    </row>
    <row r="55" spans="2:26" s="8" customFormat="1" ht="11.25">
      <c r="B55" s="58" t="s">
        <v>161</v>
      </c>
      <c r="C55" s="41"/>
      <c r="D55" s="59" t="s">
        <v>73</v>
      </c>
      <c r="E55" s="60"/>
      <c r="F55" s="59" t="s">
        <v>164</v>
      </c>
      <c r="G55" s="41"/>
      <c r="H55" s="61" t="s">
        <v>165</v>
      </c>
      <c r="I55" s="41"/>
      <c r="J55" s="55" t="s">
        <v>168</v>
      </c>
      <c r="K55" s="41"/>
      <c r="L55" s="54"/>
      <c r="M55" s="56"/>
      <c r="N55" s="54"/>
      <c r="O55" s="54"/>
      <c r="P55" s="57"/>
      <c r="Q55" s="55" t="s">
        <v>168</v>
      </c>
      <c r="R55" s="41"/>
      <c r="S55" s="61" t="s">
        <v>165</v>
      </c>
      <c r="T55" s="60"/>
      <c r="U55" s="59" t="s">
        <v>164</v>
      </c>
      <c r="V55" s="41"/>
      <c r="W55" s="59" t="s">
        <v>73</v>
      </c>
      <c r="X55" s="41"/>
      <c r="Y55" s="58" t="s">
        <v>161</v>
      </c>
      <c r="Z55" s="57"/>
    </row>
    <row r="56" spans="2:26" s="9" customFormat="1" ht="11.25">
      <c r="B56" s="62" t="s">
        <v>162</v>
      </c>
      <c r="C56" s="60"/>
      <c r="D56" s="59" t="s">
        <v>162</v>
      </c>
      <c r="E56" s="60"/>
      <c r="F56" s="59" t="s">
        <v>162</v>
      </c>
      <c r="G56" s="60"/>
      <c r="H56" s="61" t="s">
        <v>162</v>
      </c>
      <c r="I56" s="41"/>
      <c r="J56" s="59" t="s">
        <v>167</v>
      </c>
      <c r="K56" s="41"/>
      <c r="L56" s="50"/>
      <c r="M56" s="63"/>
      <c r="N56" s="50"/>
      <c r="O56" s="50"/>
      <c r="P56" s="64"/>
      <c r="Q56" s="59" t="s">
        <v>167</v>
      </c>
      <c r="R56" s="60"/>
      <c r="S56" s="59" t="s">
        <v>162</v>
      </c>
      <c r="T56" s="60"/>
      <c r="U56" s="59" t="s">
        <v>162</v>
      </c>
      <c r="V56" s="60"/>
      <c r="W56" s="59" t="s">
        <v>162</v>
      </c>
      <c r="X56" s="41"/>
      <c r="Y56" s="62" t="s">
        <v>162</v>
      </c>
      <c r="Z56" s="64"/>
    </row>
    <row r="57" spans="2:26" s="9" customFormat="1" ht="11.25">
      <c r="B57" s="62" t="s">
        <v>163</v>
      </c>
      <c r="C57" s="60"/>
      <c r="D57" s="59" t="s">
        <v>163</v>
      </c>
      <c r="E57" s="60"/>
      <c r="F57" s="59" t="s">
        <v>163</v>
      </c>
      <c r="G57" s="60"/>
      <c r="H57" s="61" t="s">
        <v>163</v>
      </c>
      <c r="I57" s="41"/>
      <c r="J57" s="59" t="s">
        <v>166</v>
      </c>
      <c r="K57" s="41"/>
      <c r="L57" s="50"/>
      <c r="M57" s="63"/>
      <c r="N57" s="50"/>
      <c r="O57" s="50"/>
      <c r="P57" s="64"/>
      <c r="Q57" s="59" t="s">
        <v>166</v>
      </c>
      <c r="R57" s="60"/>
      <c r="S57" s="59" t="s">
        <v>163</v>
      </c>
      <c r="T57" s="60"/>
      <c r="U57" s="59" t="s">
        <v>163</v>
      </c>
      <c r="V57" s="60"/>
      <c r="W57" s="59" t="s">
        <v>163</v>
      </c>
      <c r="X57" s="41"/>
      <c r="Y57" s="62" t="s">
        <v>163</v>
      </c>
      <c r="Z57" s="64"/>
    </row>
    <row r="58" spans="2:26" s="16" customFormat="1" ht="2.25" customHeight="1">
      <c r="B58" s="65"/>
      <c r="C58" s="66"/>
      <c r="D58" s="67"/>
      <c r="E58" s="66"/>
      <c r="F58" s="67"/>
      <c r="G58" s="66"/>
      <c r="H58" s="67"/>
      <c r="I58" s="66"/>
      <c r="J58" s="67"/>
      <c r="K58" s="66"/>
      <c r="L58" s="68"/>
      <c r="M58" s="68"/>
      <c r="N58" s="68"/>
      <c r="O58" s="68"/>
      <c r="P58" s="68"/>
      <c r="Q58" s="65"/>
      <c r="R58" s="66"/>
      <c r="S58" s="67"/>
      <c r="T58" s="66"/>
      <c r="U58" s="67"/>
      <c r="V58" s="66"/>
      <c r="W58" s="67"/>
      <c r="X58" s="66"/>
      <c r="Y58" s="67"/>
      <c r="Z58" s="85"/>
    </row>
    <row r="59" spans="2:56" s="7" customFormat="1" ht="12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 t="s">
        <v>5</v>
      </c>
      <c r="M59" s="122" t="s">
        <v>145</v>
      </c>
      <c r="N59" s="123"/>
      <c r="O59" s="124"/>
      <c r="P59" s="125"/>
      <c r="Q59" s="120">
        <f>J47</f>
        <v>317</v>
      </c>
      <c r="R59" s="120"/>
      <c r="S59" s="120">
        <f>H47</f>
        <v>4934</v>
      </c>
      <c r="T59" s="120"/>
      <c r="U59" s="120">
        <f>F47</f>
        <v>6272</v>
      </c>
      <c r="V59" s="120"/>
      <c r="W59" s="120">
        <f>D47</f>
        <v>5562</v>
      </c>
      <c r="X59" s="120"/>
      <c r="Y59" s="120">
        <f>SUM(Q59:W59)</f>
        <v>17085</v>
      </c>
      <c r="Z59" s="5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2:26" s="17" customFormat="1" ht="12" customHeight="1">
      <c r="B60" s="89"/>
      <c r="C60" s="90"/>
      <c r="D60" s="89"/>
      <c r="E60" s="91"/>
      <c r="F60" s="89"/>
      <c r="G60" s="91"/>
      <c r="H60" s="89"/>
      <c r="I60" s="91"/>
      <c r="J60" s="89"/>
      <c r="K60" s="91"/>
      <c r="L60" s="93" t="s">
        <v>6</v>
      </c>
      <c r="M60" s="93" t="s">
        <v>146</v>
      </c>
      <c r="N60" s="126"/>
      <c r="O60" s="89"/>
      <c r="P60" s="90"/>
      <c r="Q60" s="89" t="str">
        <f>J48</f>
        <v>0</v>
      </c>
      <c r="R60" s="90"/>
      <c r="S60" s="89" t="str">
        <f>H48</f>
        <v>0</v>
      </c>
      <c r="T60" s="90"/>
      <c r="U60" s="89" t="str">
        <f>F48</f>
        <v>0</v>
      </c>
      <c r="V60" s="90"/>
      <c r="W60" s="89" t="str">
        <f>D48</f>
        <v>0</v>
      </c>
      <c r="X60" s="90"/>
      <c r="Y60" s="89">
        <f>SUM(Q60:W60)</f>
        <v>0</v>
      </c>
      <c r="Z60" s="94"/>
    </row>
    <row r="61" spans="2:26" s="9" customFormat="1" ht="12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96" t="s">
        <v>36</v>
      </c>
      <c r="M61" s="96" t="s">
        <v>95</v>
      </c>
      <c r="N61" s="96"/>
      <c r="O61" s="124"/>
      <c r="P61" s="125"/>
      <c r="Q61" s="120">
        <f>Q63+Q71</f>
        <v>0</v>
      </c>
      <c r="R61" s="120"/>
      <c r="S61" s="120">
        <f>S63+S71</f>
        <v>21959</v>
      </c>
      <c r="T61" s="120"/>
      <c r="U61" s="120">
        <f>U63+U71</f>
        <v>54685</v>
      </c>
      <c r="V61" s="120"/>
      <c r="W61" s="120">
        <f>W63+W71</f>
        <v>45361</v>
      </c>
      <c r="X61" s="120"/>
      <c r="Y61" s="120">
        <f>SUM(Q61:W61)</f>
        <v>122005</v>
      </c>
      <c r="Z61" s="64"/>
    </row>
    <row r="62" spans="2:26" s="9" customFormat="1" ht="12" customHeight="1" hidden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6"/>
      <c r="M62" s="127"/>
      <c r="N62" s="96"/>
      <c r="O62" s="124"/>
      <c r="P62" s="125"/>
      <c r="Q62" s="120"/>
      <c r="R62" s="120"/>
      <c r="S62" s="120"/>
      <c r="T62" s="120"/>
      <c r="U62" s="120"/>
      <c r="V62" s="120"/>
      <c r="W62" s="120"/>
      <c r="X62" s="120"/>
      <c r="Y62" s="120"/>
      <c r="Z62" s="64"/>
    </row>
    <row r="63" spans="2:26" s="10" customFormat="1" ht="12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1" t="s">
        <v>37</v>
      </c>
      <c r="M63" s="122"/>
      <c r="N63" s="128" t="s">
        <v>96</v>
      </c>
      <c r="O63" s="124"/>
      <c r="P63" s="176"/>
      <c r="Q63" s="120">
        <f>Q64+Q66+Q68</f>
        <v>0</v>
      </c>
      <c r="R63" s="120"/>
      <c r="S63" s="120">
        <f>S64+S66+S68</f>
        <v>11069</v>
      </c>
      <c r="T63" s="120"/>
      <c r="U63" s="120">
        <f>U64+U66+U68</f>
        <v>54327</v>
      </c>
      <c r="V63" s="120"/>
      <c r="W63" s="120">
        <f>W64+W66+W68</f>
        <v>44940</v>
      </c>
      <c r="X63" s="120"/>
      <c r="Y63" s="120">
        <f>SUM(Q63:W63)</f>
        <v>110336</v>
      </c>
      <c r="Z63" s="68"/>
    </row>
    <row r="64" spans="2:26" s="23" customFormat="1" ht="12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0" t="s">
        <v>75</v>
      </c>
      <c r="M64" s="131"/>
      <c r="N64" s="132" t="s">
        <v>97</v>
      </c>
      <c r="O64" s="133"/>
      <c r="P64" s="106"/>
      <c r="Q64" s="104">
        <v>0</v>
      </c>
      <c r="R64" s="104"/>
      <c r="S64" s="104">
        <v>6137</v>
      </c>
      <c r="T64" s="104"/>
      <c r="U64" s="104">
        <v>23239</v>
      </c>
      <c r="V64" s="104"/>
      <c r="W64" s="104">
        <v>31885</v>
      </c>
      <c r="X64" s="104"/>
      <c r="Y64" s="104">
        <f>SUM(Q64:W64)</f>
        <v>61261</v>
      </c>
      <c r="Z64" s="134"/>
    </row>
    <row r="65" spans="2:26" s="23" customFormat="1" ht="12" customHeight="1" hidden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30"/>
      <c r="M65" s="131"/>
      <c r="N65" s="132"/>
      <c r="O65" s="133"/>
      <c r="P65" s="106"/>
      <c r="Q65" s="104"/>
      <c r="R65" s="104"/>
      <c r="S65" s="104"/>
      <c r="T65" s="104"/>
      <c r="U65" s="104"/>
      <c r="V65" s="104"/>
      <c r="W65" s="104"/>
      <c r="X65" s="104"/>
      <c r="Y65" s="104"/>
      <c r="Z65" s="134"/>
    </row>
    <row r="66" spans="2:26" s="23" customFormat="1" ht="12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30" t="s">
        <v>76</v>
      </c>
      <c r="M66" s="131"/>
      <c r="N66" s="132" t="s">
        <v>98</v>
      </c>
      <c r="O66" s="133"/>
      <c r="P66" s="106"/>
      <c r="Q66" s="104">
        <v>0</v>
      </c>
      <c r="R66" s="104"/>
      <c r="S66" s="104">
        <v>73</v>
      </c>
      <c r="T66" s="104"/>
      <c r="U66" s="104">
        <v>41</v>
      </c>
      <c r="V66" s="104"/>
      <c r="W66" s="104">
        <v>31</v>
      </c>
      <c r="X66" s="104"/>
      <c r="Y66" s="104">
        <f>SUM(Q66:W66)</f>
        <v>145</v>
      </c>
      <c r="Z66" s="134"/>
    </row>
    <row r="67" spans="2:26" s="23" customFormat="1" ht="12" customHeight="1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0"/>
      <c r="M67" s="131"/>
      <c r="N67" s="132"/>
      <c r="O67" s="133"/>
      <c r="P67" s="106"/>
      <c r="Q67" s="104"/>
      <c r="R67" s="104"/>
      <c r="S67" s="104"/>
      <c r="T67" s="104"/>
      <c r="U67" s="104"/>
      <c r="V67" s="104"/>
      <c r="W67" s="104"/>
      <c r="X67" s="104"/>
      <c r="Y67" s="104"/>
      <c r="Z67" s="134"/>
    </row>
    <row r="68" spans="2:26" s="23" customFormat="1" ht="12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30" t="s">
        <v>77</v>
      </c>
      <c r="M68" s="131"/>
      <c r="N68" s="132" t="s">
        <v>99</v>
      </c>
      <c r="O68" s="133"/>
      <c r="P68" s="106"/>
      <c r="Q68" s="104">
        <v>0</v>
      </c>
      <c r="R68" s="104"/>
      <c r="S68" s="104">
        <v>4859</v>
      </c>
      <c r="T68" s="104"/>
      <c r="U68" s="104">
        <v>31047</v>
      </c>
      <c r="V68" s="104"/>
      <c r="W68" s="104">
        <v>13024</v>
      </c>
      <c r="X68" s="104"/>
      <c r="Y68" s="104">
        <f>SUM(Q68:W68)</f>
        <v>48930</v>
      </c>
      <c r="Z68" s="134"/>
    </row>
    <row r="69" spans="2:26" s="23" customFormat="1" ht="12" customHeight="1" hidden="1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30"/>
      <c r="M69" s="131"/>
      <c r="N69" s="132"/>
      <c r="O69" s="133"/>
      <c r="P69" s="106"/>
      <c r="Q69" s="104"/>
      <c r="R69" s="104"/>
      <c r="S69" s="104"/>
      <c r="T69" s="104"/>
      <c r="U69" s="104"/>
      <c r="V69" s="104"/>
      <c r="W69" s="104"/>
      <c r="X69" s="104"/>
      <c r="Y69" s="104"/>
      <c r="Z69" s="134"/>
    </row>
    <row r="70" spans="2:26" s="23" customFormat="1" ht="12" customHeight="1" hidden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30"/>
      <c r="M70" s="131"/>
      <c r="N70" s="132"/>
      <c r="O70" s="133"/>
      <c r="P70" s="106"/>
      <c r="Q70" s="104"/>
      <c r="R70" s="104"/>
      <c r="S70" s="104"/>
      <c r="T70" s="104"/>
      <c r="U70" s="104"/>
      <c r="V70" s="104"/>
      <c r="W70" s="104"/>
      <c r="X70" s="104"/>
      <c r="Y70" s="104"/>
      <c r="Z70" s="134"/>
    </row>
    <row r="71" spans="2:26" s="16" customFormat="1" ht="12" customHeight="1">
      <c r="B71" s="135"/>
      <c r="C71" s="71"/>
      <c r="D71" s="135"/>
      <c r="E71" s="70"/>
      <c r="F71" s="135"/>
      <c r="G71" s="70"/>
      <c r="H71" s="135"/>
      <c r="I71" s="70"/>
      <c r="J71" s="135"/>
      <c r="K71" s="70"/>
      <c r="L71" s="136" t="s">
        <v>38</v>
      </c>
      <c r="M71" s="136"/>
      <c r="N71" s="136" t="s">
        <v>93</v>
      </c>
      <c r="O71" s="135"/>
      <c r="P71" s="71"/>
      <c r="Q71" s="135">
        <v>0</v>
      </c>
      <c r="R71" s="71"/>
      <c r="S71" s="135">
        <v>10890</v>
      </c>
      <c r="T71" s="71"/>
      <c r="U71" s="135">
        <v>358</v>
      </c>
      <c r="V71" s="71"/>
      <c r="W71" s="135">
        <v>421</v>
      </c>
      <c r="X71" s="71"/>
      <c r="Y71" s="135">
        <f>SUM(Q71:W71)</f>
        <v>11669</v>
      </c>
      <c r="Z71" s="85"/>
    </row>
    <row r="72" spans="2:26" s="16" customFormat="1" ht="12" customHeight="1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6" t="s">
        <v>39</v>
      </c>
      <c r="M72" s="96" t="s">
        <v>100</v>
      </c>
      <c r="N72" s="96"/>
      <c r="O72" s="124"/>
      <c r="P72" s="125"/>
      <c r="Q72" s="120">
        <f>Q73+Q74</f>
        <v>-3842</v>
      </c>
      <c r="R72" s="120"/>
      <c r="S72" s="120">
        <f>S73+S74</f>
        <v>-1501</v>
      </c>
      <c r="T72" s="120"/>
      <c r="U72" s="120">
        <f>U73+U74</f>
        <v>-3580</v>
      </c>
      <c r="V72" s="120"/>
      <c r="W72" s="120">
        <f>W73+W74</f>
        <v>-2392</v>
      </c>
      <c r="X72" s="120"/>
      <c r="Y72" s="120">
        <f>SUM(Q72:W72)</f>
        <v>-11315</v>
      </c>
      <c r="Z72" s="85"/>
    </row>
    <row r="73" spans="2:56" s="12" customFormat="1" ht="12" customHeight="1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30" t="s">
        <v>30</v>
      </c>
      <c r="M73" s="131"/>
      <c r="N73" s="132" t="s">
        <v>101</v>
      </c>
      <c r="O73" s="133"/>
      <c r="P73" s="106"/>
      <c r="Q73" s="104">
        <v>0</v>
      </c>
      <c r="R73" s="104"/>
      <c r="S73" s="104">
        <v>-1351</v>
      </c>
      <c r="T73" s="104"/>
      <c r="U73" s="104">
        <v>-1903</v>
      </c>
      <c r="V73" s="104"/>
      <c r="W73" s="104">
        <v>-1485</v>
      </c>
      <c r="X73" s="104"/>
      <c r="Y73" s="104">
        <f>SUM(Q73:W73)</f>
        <v>-4739</v>
      </c>
      <c r="Z73" s="74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26" s="20" customFormat="1" ht="12" customHeight="1">
      <c r="B74" s="108"/>
      <c r="C74" s="75"/>
      <c r="D74" s="108"/>
      <c r="E74" s="73"/>
      <c r="F74" s="108"/>
      <c r="G74" s="73"/>
      <c r="H74" s="108"/>
      <c r="I74" s="73"/>
      <c r="J74" s="108"/>
      <c r="K74" s="73"/>
      <c r="L74" s="109" t="s">
        <v>40</v>
      </c>
      <c r="M74" s="109"/>
      <c r="N74" s="109" t="s">
        <v>94</v>
      </c>
      <c r="O74" s="108"/>
      <c r="P74" s="75"/>
      <c r="Q74" s="108">
        <v>-3842</v>
      </c>
      <c r="R74" s="75"/>
      <c r="S74" s="108">
        <v>-150</v>
      </c>
      <c r="T74" s="75"/>
      <c r="U74" s="108">
        <v>-1677</v>
      </c>
      <c r="V74" s="75"/>
      <c r="W74" s="108">
        <v>-907</v>
      </c>
      <c r="X74" s="75"/>
      <c r="Y74" s="108">
        <f>SUM(Q74:W74)</f>
        <v>-6576</v>
      </c>
      <c r="Z74" s="110"/>
    </row>
    <row r="75" spans="2:26" s="16" customFormat="1" ht="12" customHeight="1">
      <c r="B75" s="120">
        <f>B76+B77+B78+B80+B82</f>
        <v>16963</v>
      </c>
      <c r="C75" s="120"/>
      <c r="D75" s="120">
        <f>D76+D77+D78+D80+D82</f>
        <v>14374</v>
      </c>
      <c r="E75" s="120"/>
      <c r="F75" s="120">
        <f>F76+F77+F78+F80+F82</f>
        <v>2629</v>
      </c>
      <c r="G75" s="120"/>
      <c r="H75" s="120">
        <f>H76+H77+H78+H80+H82</f>
        <v>1153</v>
      </c>
      <c r="I75" s="120"/>
      <c r="J75" s="120">
        <f>J76+J77+J78+J80+J82</f>
        <v>3</v>
      </c>
      <c r="K75" s="120"/>
      <c r="L75" s="96" t="s">
        <v>7</v>
      </c>
      <c r="M75" s="96" t="s">
        <v>102</v>
      </c>
      <c r="N75" s="96"/>
      <c r="O75" s="124"/>
      <c r="P75" s="125"/>
      <c r="Q75" s="120">
        <f>Q76+Q77+Q78+Q80+Q82</f>
        <v>2602</v>
      </c>
      <c r="R75" s="120"/>
      <c r="S75" s="120">
        <f>S76+S77+S78+S80+S82</f>
        <v>950</v>
      </c>
      <c r="T75" s="120"/>
      <c r="U75" s="120">
        <f>U76+U77+U78+U80+U82</f>
        <v>1119</v>
      </c>
      <c r="V75" s="120"/>
      <c r="W75" s="120">
        <f>W76+W77+W78+W80+W82</f>
        <v>6911</v>
      </c>
      <c r="X75" s="120"/>
      <c r="Y75" s="120">
        <f>Y76+Y77+Y78+Y80+Y82</f>
        <v>10386</v>
      </c>
      <c r="Z75" s="85"/>
    </row>
    <row r="76" spans="2:26" s="20" customFormat="1" ht="12" customHeight="1">
      <c r="B76" s="75">
        <v>16940</v>
      </c>
      <c r="C76" s="104"/>
      <c r="D76" s="104">
        <v>14370</v>
      </c>
      <c r="E76" s="104"/>
      <c r="F76" s="104">
        <v>2629</v>
      </c>
      <c r="G76" s="104"/>
      <c r="H76" s="104">
        <v>1134</v>
      </c>
      <c r="I76" s="104"/>
      <c r="J76" s="104">
        <v>3</v>
      </c>
      <c r="K76" s="104"/>
      <c r="L76" s="130" t="s">
        <v>41</v>
      </c>
      <c r="M76" s="131"/>
      <c r="N76" s="132" t="s">
        <v>103</v>
      </c>
      <c r="O76" s="133"/>
      <c r="P76" s="106"/>
      <c r="Q76" s="104">
        <v>2601</v>
      </c>
      <c r="R76" s="104"/>
      <c r="S76" s="104">
        <v>860</v>
      </c>
      <c r="T76" s="104"/>
      <c r="U76" s="104">
        <v>1065</v>
      </c>
      <c r="V76" s="104"/>
      <c r="W76" s="104">
        <v>1740</v>
      </c>
      <c r="X76" s="104"/>
      <c r="Y76" s="75">
        <v>5070</v>
      </c>
      <c r="Z76" s="110"/>
    </row>
    <row r="77" spans="2:26" s="20" customFormat="1" ht="12" customHeight="1">
      <c r="B77" s="104">
        <f>SUM(D77:J77)</f>
        <v>0</v>
      </c>
      <c r="C77" s="104"/>
      <c r="D77" s="104">
        <v>0</v>
      </c>
      <c r="E77" s="104"/>
      <c r="F77" s="104">
        <v>0</v>
      </c>
      <c r="G77" s="104"/>
      <c r="H77" s="104">
        <v>0</v>
      </c>
      <c r="I77" s="104"/>
      <c r="J77" s="104">
        <v>0</v>
      </c>
      <c r="K77" s="104"/>
      <c r="L77" s="130" t="s">
        <v>42</v>
      </c>
      <c r="M77" s="131"/>
      <c r="N77" s="132" t="s">
        <v>104</v>
      </c>
      <c r="O77" s="133"/>
      <c r="P77" s="106"/>
      <c r="Q77" s="104">
        <v>1</v>
      </c>
      <c r="R77" s="104"/>
      <c r="S77" s="104">
        <v>83</v>
      </c>
      <c r="T77" s="104"/>
      <c r="U77" s="104">
        <v>47</v>
      </c>
      <c r="V77" s="104"/>
      <c r="W77" s="104">
        <v>4709</v>
      </c>
      <c r="X77" s="104"/>
      <c r="Y77" s="104">
        <f>SUM(Q77:W77)</f>
        <v>4840</v>
      </c>
      <c r="Z77" s="110"/>
    </row>
    <row r="78" spans="2:26" s="20" customFormat="1" ht="12" customHeight="1">
      <c r="B78" s="104">
        <f>SUM(D78:J78)</f>
        <v>0</v>
      </c>
      <c r="C78" s="104"/>
      <c r="D78" s="104">
        <v>0</v>
      </c>
      <c r="E78" s="104"/>
      <c r="F78" s="104">
        <v>0</v>
      </c>
      <c r="G78" s="104"/>
      <c r="H78" s="104">
        <v>0</v>
      </c>
      <c r="I78" s="104"/>
      <c r="J78" s="104">
        <v>0</v>
      </c>
      <c r="K78" s="104"/>
      <c r="L78" s="130" t="s">
        <v>43</v>
      </c>
      <c r="M78" s="132"/>
      <c r="N78" s="132" t="s">
        <v>105</v>
      </c>
      <c r="O78" s="133"/>
      <c r="P78" s="106"/>
      <c r="Q78" s="104">
        <v>0</v>
      </c>
      <c r="R78" s="104"/>
      <c r="S78" s="104">
        <v>0</v>
      </c>
      <c r="T78" s="104"/>
      <c r="U78" s="104">
        <v>0</v>
      </c>
      <c r="V78" s="104"/>
      <c r="W78" s="104">
        <v>0</v>
      </c>
      <c r="X78" s="104"/>
      <c r="Y78" s="104">
        <f>SUM(Q78:W78)</f>
        <v>0</v>
      </c>
      <c r="Z78" s="110"/>
    </row>
    <row r="79" spans="2:26" s="20" customFormat="1" ht="12" customHeight="1" hidden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7"/>
      <c r="M79" s="138"/>
      <c r="N79" s="138"/>
      <c r="O79" s="133"/>
      <c r="P79" s="106"/>
      <c r="Q79" s="104"/>
      <c r="R79" s="104"/>
      <c r="S79" s="104"/>
      <c r="T79" s="104"/>
      <c r="U79" s="104"/>
      <c r="V79" s="104"/>
      <c r="W79" s="104"/>
      <c r="X79" s="104"/>
      <c r="Y79" s="104"/>
      <c r="Z79" s="110"/>
    </row>
    <row r="80" spans="2:26" s="20" customFormat="1" ht="12" customHeight="1">
      <c r="B80" s="104">
        <f>SUM(D80:J80)</f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30" t="s">
        <v>44</v>
      </c>
      <c r="M80" s="132"/>
      <c r="N80" s="132" t="s">
        <v>106</v>
      </c>
      <c r="O80" s="133"/>
      <c r="P80" s="106"/>
      <c r="Q80" s="104">
        <v>0</v>
      </c>
      <c r="R80" s="104"/>
      <c r="S80" s="104">
        <v>0</v>
      </c>
      <c r="T80" s="104"/>
      <c r="U80" s="104">
        <v>0</v>
      </c>
      <c r="V80" s="104"/>
      <c r="W80" s="104">
        <v>0</v>
      </c>
      <c r="X80" s="104"/>
      <c r="Y80" s="104">
        <f>SUM(Q80:W80)</f>
        <v>0</v>
      </c>
      <c r="Z80" s="110"/>
    </row>
    <row r="81" spans="2:26" s="20" customFormat="1" ht="12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7"/>
      <c r="M81" s="138"/>
      <c r="N81" s="138"/>
      <c r="O81" s="133"/>
      <c r="P81" s="106"/>
      <c r="Q81" s="104"/>
      <c r="R81" s="104"/>
      <c r="S81" s="104"/>
      <c r="T81" s="104"/>
      <c r="U81" s="104"/>
      <c r="V81" s="104"/>
      <c r="W81" s="104"/>
      <c r="X81" s="104"/>
      <c r="Y81" s="104"/>
      <c r="Z81" s="110"/>
    </row>
    <row r="82" spans="2:26" s="20" customFormat="1" ht="12" customHeight="1">
      <c r="B82" s="104">
        <f>SUM(D82:J82)</f>
        <v>23</v>
      </c>
      <c r="C82" s="104"/>
      <c r="D82" s="104">
        <v>4</v>
      </c>
      <c r="E82" s="104"/>
      <c r="F82" s="104">
        <v>0</v>
      </c>
      <c r="G82" s="104"/>
      <c r="H82" s="104">
        <v>19</v>
      </c>
      <c r="I82" s="104"/>
      <c r="J82" s="104">
        <v>0</v>
      </c>
      <c r="K82" s="104"/>
      <c r="L82" s="130" t="s">
        <v>45</v>
      </c>
      <c r="M82" s="132"/>
      <c r="N82" s="132" t="s">
        <v>107</v>
      </c>
      <c r="O82" s="133"/>
      <c r="P82" s="106"/>
      <c r="Q82" s="104">
        <v>0</v>
      </c>
      <c r="R82" s="104"/>
      <c r="S82" s="104">
        <v>7</v>
      </c>
      <c r="T82" s="104"/>
      <c r="U82" s="104">
        <v>7</v>
      </c>
      <c r="V82" s="104"/>
      <c r="W82" s="104">
        <v>462</v>
      </c>
      <c r="X82" s="104"/>
      <c r="Y82" s="104">
        <f>SUM(Q82:W82)</f>
        <v>476</v>
      </c>
      <c r="Z82" s="110"/>
    </row>
    <row r="83" spans="2:26" s="28" customFormat="1" ht="12" customHeight="1">
      <c r="B83" s="80">
        <f>SUM(D83:J83)</f>
        <v>121198</v>
      </c>
      <c r="C83" s="115"/>
      <c r="D83" s="115">
        <f>W59+W61+W72+W75-D75</f>
        <v>41068</v>
      </c>
      <c r="E83" s="115"/>
      <c r="F83" s="115">
        <f>U59+U61+U72+U75-F75</f>
        <v>55867</v>
      </c>
      <c r="G83" s="115"/>
      <c r="H83" s="115">
        <f>S59+S61+S72+S75-H75</f>
        <v>25189</v>
      </c>
      <c r="I83" s="115"/>
      <c r="J83" s="115">
        <f>Q59+Q61+Q72+Q75-J75</f>
        <v>-926</v>
      </c>
      <c r="K83" s="115"/>
      <c r="L83" s="139" t="s">
        <v>80</v>
      </c>
      <c r="M83" s="139" t="s">
        <v>147</v>
      </c>
      <c r="N83" s="140"/>
      <c r="O83" s="141"/>
      <c r="P83" s="119"/>
      <c r="Q83" s="115"/>
      <c r="R83" s="115"/>
      <c r="S83" s="115"/>
      <c r="T83" s="115"/>
      <c r="U83" s="115"/>
      <c r="V83" s="115"/>
      <c r="W83" s="115"/>
      <c r="X83" s="115"/>
      <c r="Y83" s="115"/>
      <c r="Z83" s="142"/>
    </row>
    <row r="84" spans="2:56" s="15" customFormat="1" ht="12" customHeight="1" thickBot="1">
      <c r="B84" s="81">
        <f>SUM(D84:J84)</f>
        <v>104113</v>
      </c>
      <c r="C84" s="82"/>
      <c r="D84" s="81">
        <f>W60+W61+W72+W75-D75</f>
        <v>35506</v>
      </c>
      <c r="E84" s="82"/>
      <c r="F84" s="81">
        <f>U60+U61+U72+U75-F75</f>
        <v>49595</v>
      </c>
      <c r="G84" s="82"/>
      <c r="H84" s="81">
        <f>S60+S61+S72+S75-H75</f>
        <v>20255</v>
      </c>
      <c r="I84" s="82"/>
      <c r="J84" s="81">
        <f>Q60+Q61+Q72+Q75-J75</f>
        <v>-1243</v>
      </c>
      <c r="K84" s="82"/>
      <c r="L84" s="83" t="s">
        <v>74</v>
      </c>
      <c r="M84" s="83" t="s">
        <v>148</v>
      </c>
      <c r="N84" s="83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2:26" s="16" customFormat="1" ht="21" customHeight="1">
      <c r="B85" s="36" t="s">
        <v>175</v>
      </c>
      <c r="C85" s="34"/>
      <c r="D85" s="37"/>
      <c r="E85" s="38"/>
      <c r="F85" s="38"/>
      <c r="G85" s="38"/>
      <c r="H85" s="38"/>
      <c r="I85" s="38"/>
      <c r="J85" s="38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85"/>
    </row>
    <row r="86" spans="2:26" s="16" customFormat="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2"/>
      <c r="M86" s="43"/>
      <c r="N86" s="44"/>
      <c r="O86" s="44"/>
      <c r="P86" s="45"/>
      <c r="Q86" s="40"/>
      <c r="R86" s="40"/>
      <c r="S86" s="40"/>
      <c r="T86" s="40"/>
      <c r="U86" s="40"/>
      <c r="V86" s="40"/>
      <c r="W86" s="40"/>
      <c r="X86" s="40"/>
      <c r="Y86" s="40"/>
      <c r="Z86" s="85"/>
    </row>
    <row r="87" spans="2:26" s="16" customFormat="1" ht="12.75">
      <c r="B87" s="46" t="s">
        <v>159</v>
      </c>
      <c r="C87" s="47"/>
      <c r="D87" s="47"/>
      <c r="E87" s="47"/>
      <c r="F87" s="47"/>
      <c r="G87" s="47"/>
      <c r="H87" s="47"/>
      <c r="I87" s="47"/>
      <c r="J87" s="47"/>
      <c r="K87" s="41"/>
      <c r="L87" s="48" t="s">
        <v>156</v>
      </c>
      <c r="M87" s="49"/>
      <c r="N87" s="50" t="s">
        <v>157</v>
      </c>
      <c r="O87" s="50"/>
      <c r="P87" s="51"/>
      <c r="Q87" s="46" t="s">
        <v>160</v>
      </c>
      <c r="R87" s="47"/>
      <c r="S87" s="47"/>
      <c r="T87" s="47"/>
      <c r="U87" s="47"/>
      <c r="V87" s="47"/>
      <c r="W87" s="47"/>
      <c r="X87" s="47"/>
      <c r="Y87" s="46"/>
      <c r="Z87" s="85"/>
    </row>
    <row r="88" spans="2:26" s="16" customFormat="1" ht="2.25" customHeight="1">
      <c r="B88" s="52"/>
      <c r="C88" s="52"/>
      <c r="D88" s="52"/>
      <c r="E88" s="52"/>
      <c r="F88" s="52"/>
      <c r="G88" s="52"/>
      <c r="H88" s="52"/>
      <c r="I88" s="52"/>
      <c r="J88" s="52"/>
      <c r="K88" s="53"/>
      <c r="L88" s="47"/>
      <c r="M88" s="52"/>
      <c r="N88" s="47"/>
      <c r="O88" s="47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5"/>
    </row>
    <row r="89" spans="2:26" s="16" customFormat="1" ht="12.75">
      <c r="B89" s="54" t="s">
        <v>0</v>
      </c>
      <c r="C89" s="41"/>
      <c r="D89" s="55" t="s">
        <v>69</v>
      </c>
      <c r="E89" s="41"/>
      <c r="F89" s="55" t="s">
        <v>70</v>
      </c>
      <c r="G89" s="41"/>
      <c r="H89" s="55" t="s">
        <v>71</v>
      </c>
      <c r="I89" s="41"/>
      <c r="J89" s="55" t="s">
        <v>72</v>
      </c>
      <c r="K89" s="41"/>
      <c r="L89" s="54"/>
      <c r="M89" s="56"/>
      <c r="N89" s="54" t="s">
        <v>158</v>
      </c>
      <c r="O89" s="54"/>
      <c r="P89" s="51"/>
      <c r="Q89" s="55" t="s">
        <v>72</v>
      </c>
      <c r="R89" s="41"/>
      <c r="S89" s="55" t="s">
        <v>71</v>
      </c>
      <c r="T89" s="41"/>
      <c r="U89" s="55" t="s">
        <v>70</v>
      </c>
      <c r="V89" s="41"/>
      <c r="W89" s="55" t="s">
        <v>69</v>
      </c>
      <c r="X89" s="41"/>
      <c r="Y89" s="54" t="s">
        <v>0</v>
      </c>
      <c r="Z89" s="85"/>
    </row>
    <row r="90" spans="2:26" s="16" customFormat="1" ht="2.25" customHeight="1">
      <c r="B90" s="56"/>
      <c r="C90" s="41"/>
      <c r="D90" s="41"/>
      <c r="E90" s="41"/>
      <c r="F90" s="41"/>
      <c r="G90" s="41"/>
      <c r="H90" s="41"/>
      <c r="I90" s="41"/>
      <c r="J90" s="41"/>
      <c r="K90" s="41"/>
      <c r="L90" s="54"/>
      <c r="M90" s="56"/>
      <c r="N90" s="54"/>
      <c r="O90" s="54"/>
      <c r="P90" s="57"/>
      <c r="Q90" s="41"/>
      <c r="R90" s="41"/>
      <c r="S90" s="41"/>
      <c r="T90" s="41"/>
      <c r="U90" s="41"/>
      <c r="V90" s="41"/>
      <c r="W90" s="41"/>
      <c r="X90" s="41"/>
      <c r="Y90" s="56"/>
      <c r="Z90" s="85"/>
    </row>
    <row r="91" spans="2:26" s="16" customFormat="1" ht="12.75">
      <c r="B91" s="58" t="s">
        <v>161</v>
      </c>
      <c r="C91" s="41"/>
      <c r="D91" s="59" t="s">
        <v>73</v>
      </c>
      <c r="E91" s="60"/>
      <c r="F91" s="59" t="s">
        <v>164</v>
      </c>
      <c r="G91" s="41"/>
      <c r="H91" s="61" t="s">
        <v>165</v>
      </c>
      <c r="I91" s="41"/>
      <c r="J91" s="55" t="s">
        <v>168</v>
      </c>
      <c r="K91" s="41"/>
      <c r="L91" s="54"/>
      <c r="M91" s="56"/>
      <c r="N91" s="54"/>
      <c r="O91" s="54"/>
      <c r="P91" s="57"/>
      <c r="Q91" s="55" t="s">
        <v>168</v>
      </c>
      <c r="R91" s="41"/>
      <c r="S91" s="61" t="s">
        <v>165</v>
      </c>
      <c r="T91" s="60"/>
      <c r="U91" s="59" t="s">
        <v>164</v>
      </c>
      <c r="V91" s="41"/>
      <c r="W91" s="59" t="s">
        <v>73</v>
      </c>
      <c r="X91" s="41"/>
      <c r="Y91" s="58" t="s">
        <v>161</v>
      </c>
      <c r="Z91" s="85"/>
    </row>
    <row r="92" spans="2:26" s="16" customFormat="1" ht="12.75">
      <c r="B92" s="62" t="s">
        <v>162</v>
      </c>
      <c r="C92" s="60"/>
      <c r="D92" s="59" t="s">
        <v>162</v>
      </c>
      <c r="E92" s="60"/>
      <c r="F92" s="59" t="s">
        <v>162</v>
      </c>
      <c r="G92" s="60"/>
      <c r="H92" s="61" t="s">
        <v>162</v>
      </c>
      <c r="I92" s="41"/>
      <c r="J92" s="59" t="s">
        <v>167</v>
      </c>
      <c r="K92" s="41"/>
      <c r="L92" s="50"/>
      <c r="M92" s="63"/>
      <c r="N92" s="50"/>
      <c r="O92" s="50"/>
      <c r="P92" s="64"/>
      <c r="Q92" s="59" t="s">
        <v>167</v>
      </c>
      <c r="R92" s="60"/>
      <c r="S92" s="59" t="s">
        <v>162</v>
      </c>
      <c r="T92" s="60"/>
      <c r="U92" s="59" t="s">
        <v>162</v>
      </c>
      <c r="V92" s="60"/>
      <c r="W92" s="59" t="s">
        <v>162</v>
      </c>
      <c r="X92" s="41"/>
      <c r="Y92" s="62" t="s">
        <v>162</v>
      </c>
      <c r="Z92" s="85"/>
    </row>
    <row r="93" spans="2:26" s="16" customFormat="1" ht="12" customHeight="1">
      <c r="B93" s="62" t="s">
        <v>163</v>
      </c>
      <c r="C93" s="60"/>
      <c r="D93" s="59" t="s">
        <v>163</v>
      </c>
      <c r="E93" s="60"/>
      <c r="F93" s="59" t="s">
        <v>163</v>
      </c>
      <c r="G93" s="60"/>
      <c r="H93" s="61" t="s">
        <v>163</v>
      </c>
      <c r="I93" s="41"/>
      <c r="J93" s="59" t="s">
        <v>166</v>
      </c>
      <c r="K93" s="41"/>
      <c r="L93" s="50"/>
      <c r="M93" s="63"/>
      <c r="N93" s="50"/>
      <c r="O93" s="50"/>
      <c r="P93" s="64"/>
      <c r="Q93" s="59" t="s">
        <v>166</v>
      </c>
      <c r="R93" s="60"/>
      <c r="S93" s="59" t="s">
        <v>163</v>
      </c>
      <c r="T93" s="60"/>
      <c r="U93" s="59" t="s">
        <v>163</v>
      </c>
      <c r="V93" s="60"/>
      <c r="W93" s="59" t="s">
        <v>163</v>
      </c>
      <c r="X93" s="41"/>
      <c r="Y93" s="62" t="s">
        <v>163</v>
      </c>
      <c r="Z93" s="85"/>
    </row>
    <row r="94" spans="2:26" s="16" customFormat="1" ht="2.25" customHeight="1">
      <c r="B94" s="65"/>
      <c r="C94" s="66"/>
      <c r="D94" s="67"/>
      <c r="E94" s="66"/>
      <c r="F94" s="67"/>
      <c r="G94" s="66"/>
      <c r="H94" s="67"/>
      <c r="I94" s="66"/>
      <c r="J94" s="67"/>
      <c r="K94" s="66"/>
      <c r="L94" s="68"/>
      <c r="M94" s="68"/>
      <c r="N94" s="68"/>
      <c r="O94" s="68"/>
      <c r="P94" s="68"/>
      <c r="Q94" s="65"/>
      <c r="R94" s="66"/>
      <c r="S94" s="67"/>
      <c r="T94" s="66"/>
      <c r="U94" s="67"/>
      <c r="V94" s="66"/>
      <c r="W94" s="67"/>
      <c r="X94" s="66"/>
      <c r="Y94" s="67"/>
      <c r="Z94" s="85"/>
    </row>
    <row r="95" spans="2:26" s="1" customFormat="1" ht="12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8" t="s">
        <v>80</v>
      </c>
      <c r="M95" s="128" t="s">
        <v>147</v>
      </c>
      <c r="N95" s="122"/>
      <c r="O95" s="124"/>
      <c r="P95" s="125"/>
      <c r="Q95" s="120">
        <f>J83</f>
        <v>-926</v>
      </c>
      <c r="R95" s="120"/>
      <c r="S95" s="120">
        <f>H83</f>
        <v>25189</v>
      </c>
      <c r="T95" s="120"/>
      <c r="U95" s="120">
        <f>F83</f>
        <v>55867</v>
      </c>
      <c r="V95" s="120"/>
      <c r="W95" s="120">
        <f>D83</f>
        <v>41068</v>
      </c>
      <c r="X95" s="120"/>
      <c r="Y95" s="120">
        <f>SUM(Q95:W95)</f>
        <v>121198</v>
      </c>
      <c r="Z95" s="45"/>
    </row>
    <row r="96" spans="2:26" s="17" customFormat="1" ht="12" customHeight="1">
      <c r="B96" s="89"/>
      <c r="C96" s="90"/>
      <c r="D96" s="89"/>
      <c r="E96" s="91"/>
      <c r="F96" s="89"/>
      <c r="G96" s="91"/>
      <c r="H96" s="89"/>
      <c r="I96" s="91"/>
      <c r="J96" s="89"/>
      <c r="K96" s="91"/>
      <c r="L96" s="93" t="s">
        <v>74</v>
      </c>
      <c r="M96" s="93" t="s">
        <v>148</v>
      </c>
      <c r="N96" s="126"/>
      <c r="O96" s="89"/>
      <c r="P96" s="90"/>
      <c r="Q96" s="89">
        <f>J84</f>
        <v>-1243</v>
      </c>
      <c r="R96" s="90"/>
      <c r="S96" s="89">
        <f>H84</f>
        <v>20255</v>
      </c>
      <c r="T96" s="90"/>
      <c r="U96" s="89">
        <f>F84</f>
        <v>49595</v>
      </c>
      <c r="V96" s="90"/>
      <c r="W96" s="89">
        <f>D84</f>
        <v>35506</v>
      </c>
      <c r="X96" s="90"/>
      <c r="Y96" s="89">
        <f>SUM(Q96:W96)</f>
        <v>104113</v>
      </c>
      <c r="Z96" s="94"/>
    </row>
    <row r="97" spans="2:26" s="8" customFormat="1" ht="12" customHeigh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6" t="s">
        <v>8</v>
      </c>
      <c r="M97" s="96" t="s">
        <v>108</v>
      </c>
      <c r="N97" s="96"/>
      <c r="O97" s="124"/>
      <c r="P97" s="125"/>
      <c r="Q97" s="120">
        <f>Q99+Q100</f>
        <v>0</v>
      </c>
      <c r="R97" s="120"/>
      <c r="S97" s="120">
        <f>S99+S100</f>
        <v>9458</v>
      </c>
      <c r="T97" s="120"/>
      <c r="U97" s="120">
        <f>U99+U100</f>
        <v>26863</v>
      </c>
      <c r="V97" s="120"/>
      <c r="W97" s="120">
        <f>W99+W100</f>
        <v>100708</v>
      </c>
      <c r="X97" s="120"/>
      <c r="Y97" s="120">
        <f>SUM(Q97:W97)</f>
        <v>137029</v>
      </c>
      <c r="Z97" s="57"/>
    </row>
    <row r="98" spans="2:26" s="8" customFormat="1" ht="12" customHeight="1" hidden="1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6"/>
      <c r="M98" s="127"/>
      <c r="N98" s="127"/>
      <c r="O98" s="124"/>
      <c r="P98" s="125"/>
      <c r="Q98" s="120"/>
      <c r="R98" s="120"/>
      <c r="S98" s="120"/>
      <c r="T98" s="120"/>
      <c r="U98" s="120"/>
      <c r="V98" s="120"/>
      <c r="W98" s="120"/>
      <c r="X98" s="120"/>
      <c r="Y98" s="120"/>
      <c r="Z98" s="57"/>
    </row>
    <row r="99" spans="2:26" s="11" customFormat="1" ht="12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5" t="s">
        <v>78</v>
      </c>
      <c r="M99" s="143"/>
      <c r="N99" s="143" t="s">
        <v>109</v>
      </c>
      <c r="O99" s="133"/>
      <c r="P99" s="106"/>
      <c r="Q99" s="104">
        <v>0</v>
      </c>
      <c r="R99" s="104"/>
      <c r="S99" s="104">
        <v>7178</v>
      </c>
      <c r="T99" s="104"/>
      <c r="U99" s="104">
        <v>24978</v>
      </c>
      <c r="V99" s="104"/>
      <c r="W99" s="104">
        <v>100399</v>
      </c>
      <c r="X99" s="104"/>
      <c r="Y99" s="104">
        <f>SUM(Q99:W99)</f>
        <v>132555</v>
      </c>
      <c r="Z99" s="74"/>
    </row>
    <row r="100" spans="2:26" s="20" customFormat="1" ht="12" customHeight="1">
      <c r="B100" s="108"/>
      <c r="C100" s="75"/>
      <c r="D100" s="108"/>
      <c r="E100" s="73"/>
      <c r="F100" s="108"/>
      <c r="G100" s="73"/>
      <c r="H100" s="108"/>
      <c r="I100" s="73"/>
      <c r="J100" s="108"/>
      <c r="K100" s="73"/>
      <c r="L100" s="109" t="s">
        <v>79</v>
      </c>
      <c r="M100" s="109"/>
      <c r="N100" s="109" t="s">
        <v>110</v>
      </c>
      <c r="O100" s="108"/>
      <c r="P100" s="75"/>
      <c r="Q100" s="108">
        <v>0</v>
      </c>
      <c r="R100" s="75"/>
      <c r="S100" s="108">
        <v>2280</v>
      </c>
      <c r="T100" s="75"/>
      <c r="U100" s="108">
        <v>1885</v>
      </c>
      <c r="V100" s="75"/>
      <c r="W100" s="108">
        <v>309</v>
      </c>
      <c r="X100" s="75"/>
      <c r="Y100" s="108">
        <f>SUM(Q100:W100)</f>
        <v>4474</v>
      </c>
      <c r="Z100" s="110"/>
    </row>
    <row r="101" spans="2:26" s="9" customFormat="1" ht="12" customHeight="1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96" t="s">
        <v>9</v>
      </c>
      <c r="M101" s="96" t="s">
        <v>111</v>
      </c>
      <c r="N101" s="96"/>
      <c r="O101" s="124"/>
      <c r="P101" s="125"/>
      <c r="Q101" s="120">
        <f>Q102+Q103</f>
        <v>125066</v>
      </c>
      <c r="R101" s="120"/>
      <c r="S101" s="120">
        <f>S102+S103</f>
        <v>359</v>
      </c>
      <c r="T101" s="120"/>
      <c r="U101" s="120">
        <f>U102+U103</f>
        <v>442</v>
      </c>
      <c r="V101" s="120"/>
      <c r="W101" s="120">
        <f>W102+W103</f>
        <v>10885</v>
      </c>
      <c r="X101" s="120"/>
      <c r="Y101" s="120">
        <f>SUM(Q101:W101)</f>
        <v>136752</v>
      </c>
      <c r="Z101" s="64"/>
    </row>
    <row r="102" spans="2:26" s="22" customFormat="1" ht="12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32" t="s">
        <v>46</v>
      </c>
      <c r="M102" s="132"/>
      <c r="N102" s="132" t="s">
        <v>112</v>
      </c>
      <c r="O102" s="133"/>
      <c r="P102" s="106"/>
      <c r="Q102" s="104">
        <v>125005</v>
      </c>
      <c r="R102" s="104"/>
      <c r="S102" s="104">
        <v>0</v>
      </c>
      <c r="T102" s="104"/>
      <c r="U102" s="104">
        <v>0</v>
      </c>
      <c r="V102" s="104"/>
      <c r="W102" s="104">
        <v>3095</v>
      </c>
      <c r="X102" s="104"/>
      <c r="Y102" s="104">
        <f>SUM(Q102:W102)</f>
        <v>128100</v>
      </c>
      <c r="Z102" s="144"/>
    </row>
    <row r="103" spans="2:26" s="20" customFormat="1" ht="12" customHeight="1">
      <c r="B103" s="108"/>
      <c r="C103" s="75"/>
      <c r="D103" s="108"/>
      <c r="E103" s="73"/>
      <c r="F103" s="108"/>
      <c r="G103" s="73"/>
      <c r="H103" s="108"/>
      <c r="I103" s="73"/>
      <c r="J103" s="108"/>
      <c r="K103" s="73"/>
      <c r="L103" s="109" t="s">
        <v>47</v>
      </c>
      <c r="M103" s="109"/>
      <c r="N103" s="109" t="s">
        <v>113</v>
      </c>
      <c r="O103" s="108"/>
      <c r="P103" s="75"/>
      <c r="Q103" s="108">
        <v>61</v>
      </c>
      <c r="R103" s="75"/>
      <c r="S103" s="108">
        <v>359</v>
      </c>
      <c r="T103" s="75"/>
      <c r="U103" s="108">
        <v>442</v>
      </c>
      <c r="V103" s="75"/>
      <c r="W103" s="108">
        <v>7790</v>
      </c>
      <c r="X103" s="75"/>
      <c r="Y103" s="108">
        <f>SUM(Q103:W103)</f>
        <v>8652</v>
      </c>
      <c r="Z103" s="110"/>
    </row>
    <row r="104" spans="2:26" s="16" customFormat="1" ht="12" customHeight="1">
      <c r="B104" s="120">
        <f>SUM(D104:J104)</f>
        <v>122690</v>
      </c>
      <c r="C104" s="120"/>
      <c r="D104" s="120">
        <f>D106+D108+D110</f>
        <v>11509</v>
      </c>
      <c r="E104" s="120"/>
      <c r="F104" s="120">
        <f>F106+F108+F110</f>
        <v>2543</v>
      </c>
      <c r="G104" s="120"/>
      <c r="H104" s="120">
        <f>H106+H108+H110</f>
        <v>612</v>
      </c>
      <c r="I104" s="120"/>
      <c r="J104" s="120">
        <f>J106+J108+J110</f>
        <v>108026</v>
      </c>
      <c r="K104" s="120"/>
      <c r="L104" s="96" t="s">
        <v>10</v>
      </c>
      <c r="M104" s="96" t="s">
        <v>114</v>
      </c>
      <c r="N104" s="96"/>
      <c r="O104" s="124"/>
      <c r="P104" s="125"/>
      <c r="Q104" s="120"/>
      <c r="R104" s="120"/>
      <c r="S104" s="120"/>
      <c r="T104" s="120"/>
      <c r="U104" s="120"/>
      <c r="V104" s="120"/>
      <c r="W104" s="120"/>
      <c r="X104" s="120"/>
      <c r="Y104" s="120"/>
      <c r="Z104" s="85"/>
    </row>
    <row r="105" spans="2:26" s="16" customFormat="1" ht="12" customHeight="1" hidden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7"/>
      <c r="M105" s="127"/>
      <c r="N105" s="127"/>
      <c r="O105" s="124"/>
      <c r="P105" s="125"/>
      <c r="Q105" s="120"/>
      <c r="R105" s="120"/>
      <c r="S105" s="120"/>
      <c r="T105" s="120"/>
      <c r="U105" s="120"/>
      <c r="V105" s="120"/>
      <c r="W105" s="120"/>
      <c r="X105" s="120"/>
      <c r="Y105" s="120"/>
      <c r="Z105" s="85"/>
    </row>
    <row r="106" spans="2:26" s="20" customFormat="1" ht="12" customHeight="1">
      <c r="B106" s="104">
        <f>SUM(D106:J106)</f>
        <v>106330</v>
      </c>
      <c r="C106" s="104"/>
      <c r="D106" s="104">
        <v>1450</v>
      </c>
      <c r="E106" s="104"/>
      <c r="F106" s="104">
        <v>0</v>
      </c>
      <c r="G106" s="104"/>
      <c r="H106" s="104">
        <v>0</v>
      </c>
      <c r="I106" s="104"/>
      <c r="J106" s="104">
        <v>104880</v>
      </c>
      <c r="K106" s="104"/>
      <c r="L106" s="132" t="s">
        <v>48</v>
      </c>
      <c r="M106" s="131"/>
      <c r="N106" s="132" t="s">
        <v>115</v>
      </c>
      <c r="O106" s="133"/>
      <c r="P106" s="106"/>
      <c r="Q106" s="104"/>
      <c r="R106" s="104"/>
      <c r="S106" s="104"/>
      <c r="T106" s="104"/>
      <c r="U106" s="104"/>
      <c r="V106" s="104"/>
      <c r="W106" s="104"/>
      <c r="X106" s="104"/>
      <c r="Y106" s="104"/>
      <c r="Z106" s="110"/>
    </row>
    <row r="107" spans="2:26" s="20" customFormat="1" ht="12" customHeight="1" hidden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38"/>
      <c r="M107" s="145"/>
      <c r="N107" s="138"/>
      <c r="O107" s="133"/>
      <c r="P107" s="106"/>
      <c r="Q107" s="104"/>
      <c r="R107" s="104"/>
      <c r="S107" s="104"/>
      <c r="T107" s="104"/>
      <c r="U107" s="104"/>
      <c r="V107" s="104"/>
      <c r="W107" s="104"/>
      <c r="X107" s="104"/>
      <c r="Y107" s="104"/>
      <c r="Z107" s="110"/>
    </row>
    <row r="108" spans="2:26" s="20" customFormat="1" ht="12" customHeight="1">
      <c r="B108" s="104">
        <f>SUM(D108:J108)</f>
        <v>9588</v>
      </c>
      <c r="C108" s="104"/>
      <c r="D108" s="104">
        <v>8726</v>
      </c>
      <c r="E108" s="104"/>
      <c r="F108" s="104">
        <v>442</v>
      </c>
      <c r="G108" s="104"/>
      <c r="H108" s="104">
        <v>359</v>
      </c>
      <c r="I108" s="104"/>
      <c r="J108" s="104">
        <v>61</v>
      </c>
      <c r="K108" s="104"/>
      <c r="L108" s="132" t="s">
        <v>49</v>
      </c>
      <c r="M108" s="132"/>
      <c r="N108" s="132" t="s">
        <v>116</v>
      </c>
      <c r="O108" s="133"/>
      <c r="P108" s="106"/>
      <c r="Q108" s="104"/>
      <c r="R108" s="104"/>
      <c r="S108" s="104"/>
      <c r="T108" s="104"/>
      <c r="U108" s="104"/>
      <c r="V108" s="104"/>
      <c r="W108" s="104"/>
      <c r="X108" s="104"/>
      <c r="Y108" s="104"/>
      <c r="Z108" s="110"/>
    </row>
    <row r="109" spans="2:26" s="20" customFormat="1" ht="12" customHeight="1" hidden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32"/>
      <c r="M109" s="132"/>
      <c r="N109" s="138"/>
      <c r="O109" s="133"/>
      <c r="P109" s="106"/>
      <c r="Q109" s="104"/>
      <c r="R109" s="104"/>
      <c r="S109" s="104"/>
      <c r="T109" s="104"/>
      <c r="U109" s="104"/>
      <c r="V109" s="104"/>
      <c r="W109" s="104"/>
      <c r="X109" s="104"/>
      <c r="Y109" s="104"/>
      <c r="Z109" s="110"/>
    </row>
    <row r="110" spans="2:26" s="32" customFormat="1" ht="12" customHeight="1">
      <c r="B110" s="146">
        <f>SUM(D110:J110)</f>
        <v>6772</v>
      </c>
      <c r="C110" s="147"/>
      <c r="D110" s="146">
        <v>1333</v>
      </c>
      <c r="E110" s="148"/>
      <c r="F110" s="146">
        <v>2101</v>
      </c>
      <c r="G110" s="148"/>
      <c r="H110" s="146">
        <v>253</v>
      </c>
      <c r="I110" s="148"/>
      <c r="J110" s="146">
        <v>3085</v>
      </c>
      <c r="K110" s="148"/>
      <c r="L110" s="149" t="s">
        <v>50</v>
      </c>
      <c r="M110" s="149"/>
      <c r="N110" s="149" t="s">
        <v>117</v>
      </c>
      <c r="O110" s="146"/>
      <c r="P110" s="147"/>
      <c r="Q110" s="146"/>
      <c r="R110" s="147"/>
      <c r="S110" s="146"/>
      <c r="T110" s="148"/>
      <c r="U110" s="146"/>
      <c r="V110" s="148"/>
      <c r="W110" s="146"/>
      <c r="X110" s="148"/>
      <c r="Y110" s="146"/>
      <c r="Z110" s="150"/>
    </row>
    <row r="111" spans="2:26" s="20" customFormat="1" ht="12" customHeight="1" hidden="1">
      <c r="B111" s="108"/>
      <c r="C111" s="75"/>
      <c r="D111" s="108"/>
      <c r="E111" s="73"/>
      <c r="F111" s="108"/>
      <c r="G111" s="73"/>
      <c r="H111" s="108"/>
      <c r="I111" s="73"/>
      <c r="J111" s="108"/>
      <c r="K111" s="73"/>
      <c r="L111" s="109"/>
      <c r="M111" s="109"/>
      <c r="N111" s="109"/>
      <c r="O111" s="108"/>
      <c r="P111" s="75"/>
      <c r="Q111" s="108"/>
      <c r="R111" s="75"/>
      <c r="S111" s="108"/>
      <c r="T111" s="75"/>
      <c r="U111" s="108"/>
      <c r="V111" s="75"/>
      <c r="W111" s="108"/>
      <c r="X111" s="75"/>
      <c r="Y111" s="108"/>
      <c r="Z111" s="110"/>
    </row>
    <row r="112" spans="2:26" s="16" customFormat="1" ht="12" customHeight="1">
      <c r="B112" s="120">
        <f>B113+B114+B115+B117+B118</f>
        <v>15401</v>
      </c>
      <c r="C112" s="120"/>
      <c r="D112" s="120">
        <f>D113+D114+D115+D117+D118</f>
        <v>73950</v>
      </c>
      <c r="E112" s="120"/>
      <c r="F112" s="120">
        <f>F113+F114+F115+F117+F118</f>
        <v>7748</v>
      </c>
      <c r="G112" s="120"/>
      <c r="H112" s="120">
        <f>H113+H114+H115+H117+H118</f>
        <v>13162</v>
      </c>
      <c r="I112" s="120"/>
      <c r="J112" s="120">
        <f>J113+J114+J115+J117+J118</f>
        <v>4069</v>
      </c>
      <c r="K112" s="120"/>
      <c r="L112" s="96" t="s">
        <v>11</v>
      </c>
      <c r="M112" s="96" t="s">
        <v>118</v>
      </c>
      <c r="N112" s="96"/>
      <c r="O112" s="124"/>
      <c r="P112" s="125"/>
      <c r="Q112" s="120">
        <f>Q113+Q114+Q115+Q117+Q118</f>
        <v>7550</v>
      </c>
      <c r="R112" s="120"/>
      <c r="S112" s="120">
        <f>S113+S114+S115+S117+S118</f>
        <v>20658</v>
      </c>
      <c r="T112" s="120"/>
      <c r="U112" s="120">
        <f>U113+U114+U115+U117+U118</f>
        <v>57616</v>
      </c>
      <c r="V112" s="120"/>
      <c r="W112" s="120">
        <f>W113+W114+W115+W117+W118</f>
        <v>5650</v>
      </c>
      <c r="X112" s="120"/>
      <c r="Y112" s="120">
        <f>Y113+Y114+Y115+Y117+Y118</f>
        <v>7946</v>
      </c>
      <c r="Z112" s="85"/>
    </row>
    <row r="113" spans="2:26" s="20" customFormat="1" ht="12" customHeight="1">
      <c r="B113" s="104">
        <f>SUM(D113:J113)</f>
        <v>255</v>
      </c>
      <c r="C113" s="104"/>
      <c r="D113" s="104">
        <v>17</v>
      </c>
      <c r="E113" s="104"/>
      <c r="F113" s="104">
        <v>88</v>
      </c>
      <c r="G113" s="104"/>
      <c r="H113" s="104">
        <v>144</v>
      </c>
      <c r="I113" s="104"/>
      <c r="J113" s="104">
        <v>6</v>
      </c>
      <c r="K113" s="104"/>
      <c r="L113" s="132" t="s">
        <v>51</v>
      </c>
      <c r="M113" s="131"/>
      <c r="N113" s="132" t="s">
        <v>119</v>
      </c>
      <c r="O113" s="133"/>
      <c r="P113" s="106"/>
      <c r="Q113" s="104">
        <v>0</v>
      </c>
      <c r="R113" s="104"/>
      <c r="S113" s="104">
        <v>0</v>
      </c>
      <c r="T113" s="104"/>
      <c r="U113" s="104">
        <v>0</v>
      </c>
      <c r="V113" s="104"/>
      <c r="W113" s="104">
        <v>0</v>
      </c>
      <c r="X113" s="104"/>
      <c r="Y113" s="104">
        <v>0</v>
      </c>
      <c r="Z113" s="110"/>
    </row>
    <row r="114" spans="2:26" s="20" customFormat="1" ht="12" customHeight="1">
      <c r="B114" s="104">
        <v>0</v>
      </c>
      <c r="C114" s="104"/>
      <c r="D114" s="104">
        <v>0</v>
      </c>
      <c r="E114" s="104"/>
      <c r="F114" s="104">
        <v>0</v>
      </c>
      <c r="G114" s="104"/>
      <c r="H114" s="104">
        <v>0</v>
      </c>
      <c r="I114" s="104"/>
      <c r="J114" s="104">
        <v>0</v>
      </c>
      <c r="K114" s="104"/>
      <c r="L114" s="132" t="s">
        <v>52</v>
      </c>
      <c r="M114" s="131"/>
      <c r="N114" s="132" t="s">
        <v>120</v>
      </c>
      <c r="O114" s="133"/>
      <c r="P114" s="106"/>
      <c r="Q114" s="104">
        <v>3</v>
      </c>
      <c r="R114" s="104"/>
      <c r="S114" s="104">
        <v>134</v>
      </c>
      <c r="T114" s="104"/>
      <c r="U114" s="104">
        <v>52</v>
      </c>
      <c r="V114" s="104"/>
      <c r="W114" s="104">
        <v>15</v>
      </c>
      <c r="X114" s="104"/>
      <c r="Y114" s="104">
        <f>SUM(Q114:W114)</f>
        <v>204</v>
      </c>
      <c r="Z114" s="110"/>
    </row>
    <row r="115" spans="2:26" s="20" customFormat="1" ht="12" customHeight="1">
      <c r="B115" s="75"/>
      <c r="C115" s="104"/>
      <c r="D115" s="104">
        <v>63184</v>
      </c>
      <c r="E115" s="104"/>
      <c r="F115" s="104">
        <v>5300</v>
      </c>
      <c r="G115" s="104"/>
      <c r="H115" s="104">
        <v>11006</v>
      </c>
      <c r="I115" s="104"/>
      <c r="J115" s="104">
        <v>4038</v>
      </c>
      <c r="K115" s="104"/>
      <c r="L115" s="132" t="s">
        <v>53</v>
      </c>
      <c r="M115" s="131"/>
      <c r="N115" s="132" t="s">
        <v>121</v>
      </c>
      <c r="O115" s="133"/>
      <c r="P115" s="106"/>
      <c r="Q115" s="104">
        <v>6014</v>
      </c>
      <c r="R115" s="104"/>
      <c r="S115" s="104">
        <v>18321</v>
      </c>
      <c r="T115" s="104"/>
      <c r="U115" s="104">
        <v>55586</v>
      </c>
      <c r="V115" s="104"/>
      <c r="W115" s="104">
        <v>3607</v>
      </c>
      <c r="X115" s="104"/>
      <c r="Y115" s="110"/>
      <c r="Z115" s="110"/>
    </row>
    <row r="116" spans="2:26" s="20" customFormat="1" ht="12" customHeight="1" hidden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32"/>
      <c r="M116" s="131"/>
      <c r="N116" s="138"/>
      <c r="O116" s="133"/>
      <c r="P116" s="106"/>
      <c r="Q116" s="104"/>
      <c r="R116" s="104"/>
      <c r="S116" s="104"/>
      <c r="T116" s="104"/>
      <c r="U116" s="104"/>
      <c r="V116" s="104"/>
      <c r="W116" s="104"/>
      <c r="X116" s="104"/>
      <c r="Y116" s="104">
        <v>0</v>
      </c>
      <c r="Z116" s="110"/>
    </row>
    <row r="117" spans="2:26" s="20" customFormat="1" ht="12" customHeight="1">
      <c r="B117" s="104">
        <f>SUM(D117:J117)</f>
        <v>1928</v>
      </c>
      <c r="C117" s="104"/>
      <c r="D117" s="104">
        <v>1807</v>
      </c>
      <c r="E117" s="104"/>
      <c r="F117" s="104">
        <v>88</v>
      </c>
      <c r="G117" s="104"/>
      <c r="H117" s="104">
        <v>30</v>
      </c>
      <c r="I117" s="104"/>
      <c r="J117" s="104">
        <v>3</v>
      </c>
      <c r="K117" s="104"/>
      <c r="L117" s="132" t="s">
        <v>54</v>
      </c>
      <c r="M117" s="132"/>
      <c r="N117" s="132" t="s">
        <v>122</v>
      </c>
      <c r="O117" s="133"/>
      <c r="P117" s="106"/>
      <c r="Q117" s="104">
        <v>950</v>
      </c>
      <c r="R117" s="104"/>
      <c r="S117" s="104">
        <v>56</v>
      </c>
      <c r="T117" s="104"/>
      <c r="U117" s="104">
        <v>581</v>
      </c>
      <c r="V117" s="104"/>
      <c r="W117" s="104">
        <v>177</v>
      </c>
      <c r="X117" s="104"/>
      <c r="Y117" s="104">
        <f>SUM(Q117:W117)</f>
        <v>1764</v>
      </c>
      <c r="Z117" s="110"/>
    </row>
    <row r="118" spans="2:26" s="20" customFormat="1" ht="12" customHeight="1">
      <c r="B118" s="104">
        <f>SUM(D118:J118)</f>
        <v>13218</v>
      </c>
      <c r="C118" s="104"/>
      <c r="D118" s="104">
        <v>8942</v>
      </c>
      <c r="E118" s="104"/>
      <c r="F118" s="104">
        <v>2272</v>
      </c>
      <c r="G118" s="104"/>
      <c r="H118" s="104">
        <v>1982</v>
      </c>
      <c r="I118" s="104"/>
      <c r="J118" s="104">
        <v>22</v>
      </c>
      <c r="K118" s="104"/>
      <c r="L118" s="132" t="s">
        <v>55</v>
      </c>
      <c r="M118" s="132"/>
      <c r="N118" s="132" t="s">
        <v>123</v>
      </c>
      <c r="O118" s="133"/>
      <c r="P118" s="106"/>
      <c r="Q118" s="104">
        <v>583</v>
      </c>
      <c r="R118" s="104"/>
      <c r="S118" s="104">
        <v>2147</v>
      </c>
      <c r="T118" s="104"/>
      <c r="U118" s="104">
        <v>1397</v>
      </c>
      <c r="V118" s="104"/>
      <c r="W118" s="104">
        <v>1851</v>
      </c>
      <c r="X118" s="104"/>
      <c r="Y118" s="104">
        <f>SUM(Q118:W118)</f>
        <v>5978</v>
      </c>
      <c r="Z118" s="110"/>
    </row>
    <row r="119" spans="2:26" s="28" customFormat="1" ht="12" customHeight="1">
      <c r="B119" s="115">
        <f>SUM(D119:J119)</f>
        <v>264834</v>
      </c>
      <c r="C119" s="115"/>
      <c r="D119" s="115">
        <f>W95+W97+W101+W104+W112-D104-D112</f>
        <v>72852</v>
      </c>
      <c r="E119" s="115"/>
      <c r="F119" s="115">
        <f>U95+U97+U101+U104+U112-F104-F112</f>
        <v>130497</v>
      </c>
      <c r="G119" s="115"/>
      <c r="H119" s="115">
        <f>S95+S97+S101+S104+S112-H104-H112</f>
        <v>41890</v>
      </c>
      <c r="I119" s="115"/>
      <c r="J119" s="115">
        <f>Q95+Q97+Q101+Q104+Q112-J104-J112</f>
        <v>19595</v>
      </c>
      <c r="K119" s="115"/>
      <c r="L119" s="139" t="s">
        <v>12</v>
      </c>
      <c r="M119" s="139" t="s">
        <v>149</v>
      </c>
      <c r="N119" s="139"/>
      <c r="O119" s="141"/>
      <c r="P119" s="119"/>
      <c r="Q119" s="115"/>
      <c r="R119" s="115"/>
      <c r="S119" s="115"/>
      <c r="T119" s="115"/>
      <c r="U119" s="115"/>
      <c r="V119" s="115"/>
      <c r="W119" s="115"/>
      <c r="X119" s="115"/>
      <c r="Y119" s="115"/>
      <c r="Z119" s="142"/>
    </row>
    <row r="120" spans="2:56" s="15" customFormat="1" ht="12" customHeight="1" thickBot="1">
      <c r="B120" s="81">
        <f>SUM(D120:J120)</f>
        <v>247749</v>
      </c>
      <c r="C120" s="82"/>
      <c r="D120" s="81">
        <f>W96+W97+W101+W104+W112-D104-D112</f>
        <v>67290</v>
      </c>
      <c r="E120" s="82"/>
      <c r="F120" s="81">
        <f>U96+U97+U101+U104+U112-F104-F112</f>
        <v>124225</v>
      </c>
      <c r="G120" s="82"/>
      <c r="H120" s="81">
        <f>S96+S97+S101+S104+S112-H104-H112</f>
        <v>36956</v>
      </c>
      <c r="I120" s="82"/>
      <c r="J120" s="81">
        <f>Q96+Q97+Q101+Q104+Q112-J104-J112</f>
        <v>19278</v>
      </c>
      <c r="K120" s="82"/>
      <c r="L120" s="83" t="s">
        <v>13</v>
      </c>
      <c r="M120" s="83" t="s">
        <v>150</v>
      </c>
      <c r="N120" s="83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2:26" s="16" customFormat="1" ht="21" customHeight="1">
      <c r="B121" s="36" t="s">
        <v>176</v>
      </c>
      <c r="C121" s="34"/>
      <c r="D121" s="37"/>
      <c r="E121" s="38"/>
      <c r="F121" s="38"/>
      <c r="G121" s="38"/>
      <c r="H121" s="38"/>
      <c r="I121" s="38"/>
      <c r="J121" s="38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85"/>
    </row>
    <row r="122" spans="2:26" s="16" customFormat="1" ht="3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2"/>
      <c r="M122" s="43"/>
      <c r="N122" s="44"/>
      <c r="O122" s="44"/>
      <c r="P122" s="45"/>
      <c r="Q122" s="40"/>
      <c r="R122" s="40"/>
      <c r="S122" s="40"/>
      <c r="T122" s="40"/>
      <c r="U122" s="40"/>
      <c r="V122" s="40"/>
      <c r="W122" s="40"/>
      <c r="X122" s="40"/>
      <c r="Y122" s="40"/>
      <c r="Z122" s="85"/>
    </row>
    <row r="123" spans="2:26" s="16" customFormat="1" ht="12.75">
      <c r="B123" s="46" t="s">
        <v>159</v>
      </c>
      <c r="C123" s="47"/>
      <c r="D123" s="47"/>
      <c r="E123" s="47"/>
      <c r="F123" s="47"/>
      <c r="G123" s="47"/>
      <c r="H123" s="47"/>
      <c r="I123" s="47"/>
      <c r="J123" s="47"/>
      <c r="K123" s="41"/>
      <c r="L123" s="48" t="s">
        <v>156</v>
      </c>
      <c r="M123" s="49"/>
      <c r="N123" s="50" t="s">
        <v>157</v>
      </c>
      <c r="O123" s="50"/>
      <c r="P123" s="51"/>
      <c r="Q123" s="46" t="s">
        <v>160</v>
      </c>
      <c r="R123" s="47"/>
      <c r="S123" s="47"/>
      <c r="T123" s="47"/>
      <c r="U123" s="47"/>
      <c r="V123" s="47"/>
      <c r="W123" s="47"/>
      <c r="X123" s="47"/>
      <c r="Y123" s="46"/>
      <c r="Z123" s="85"/>
    </row>
    <row r="124" spans="2:26" s="16" customFormat="1" ht="2.2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47"/>
      <c r="M124" s="52"/>
      <c r="N124" s="47"/>
      <c r="O124" s="47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5"/>
    </row>
    <row r="125" spans="2:26" s="16" customFormat="1" ht="12.75">
      <c r="B125" s="54" t="s">
        <v>0</v>
      </c>
      <c r="C125" s="41"/>
      <c r="D125" s="55" t="s">
        <v>69</v>
      </c>
      <c r="E125" s="41"/>
      <c r="F125" s="55" t="s">
        <v>70</v>
      </c>
      <c r="G125" s="41"/>
      <c r="H125" s="55" t="s">
        <v>71</v>
      </c>
      <c r="I125" s="41"/>
      <c r="J125" s="55" t="s">
        <v>72</v>
      </c>
      <c r="K125" s="41"/>
      <c r="L125" s="54"/>
      <c r="M125" s="56"/>
      <c r="N125" s="54" t="s">
        <v>158</v>
      </c>
      <c r="O125" s="54"/>
      <c r="P125" s="51"/>
      <c r="Q125" s="55" t="s">
        <v>72</v>
      </c>
      <c r="R125" s="41"/>
      <c r="S125" s="55" t="s">
        <v>71</v>
      </c>
      <c r="T125" s="41"/>
      <c r="U125" s="55" t="s">
        <v>70</v>
      </c>
      <c r="V125" s="41"/>
      <c r="W125" s="55" t="s">
        <v>69</v>
      </c>
      <c r="X125" s="41"/>
      <c r="Y125" s="54" t="s">
        <v>0</v>
      </c>
      <c r="Z125" s="85"/>
    </row>
    <row r="126" spans="2:26" s="16" customFormat="1" ht="2.25" customHeight="1">
      <c r="B126" s="56"/>
      <c r="C126" s="41"/>
      <c r="D126" s="41"/>
      <c r="E126" s="41"/>
      <c r="F126" s="41"/>
      <c r="G126" s="41"/>
      <c r="H126" s="41"/>
      <c r="I126" s="41"/>
      <c r="J126" s="41"/>
      <c r="K126" s="41"/>
      <c r="L126" s="54"/>
      <c r="M126" s="56"/>
      <c r="N126" s="54"/>
      <c r="O126" s="54"/>
      <c r="P126" s="57"/>
      <c r="Q126" s="41"/>
      <c r="R126" s="41"/>
      <c r="S126" s="41"/>
      <c r="T126" s="41"/>
      <c r="U126" s="41"/>
      <c r="V126" s="41"/>
      <c r="W126" s="41"/>
      <c r="X126" s="41"/>
      <c r="Y126" s="56"/>
      <c r="Z126" s="85"/>
    </row>
    <row r="127" spans="2:26" s="16" customFormat="1" ht="12.75">
      <c r="B127" s="58" t="s">
        <v>161</v>
      </c>
      <c r="C127" s="41"/>
      <c r="D127" s="59" t="s">
        <v>73</v>
      </c>
      <c r="E127" s="60"/>
      <c r="F127" s="59" t="s">
        <v>164</v>
      </c>
      <c r="G127" s="41"/>
      <c r="H127" s="61" t="s">
        <v>165</v>
      </c>
      <c r="I127" s="41"/>
      <c r="J127" s="55" t="s">
        <v>168</v>
      </c>
      <c r="K127" s="41"/>
      <c r="L127" s="54"/>
      <c r="M127" s="56"/>
      <c r="N127" s="54"/>
      <c r="O127" s="54"/>
      <c r="P127" s="57"/>
      <c r="Q127" s="55" t="s">
        <v>168</v>
      </c>
      <c r="R127" s="41"/>
      <c r="S127" s="61" t="s">
        <v>165</v>
      </c>
      <c r="T127" s="60"/>
      <c r="U127" s="59" t="s">
        <v>164</v>
      </c>
      <c r="V127" s="41"/>
      <c r="W127" s="59" t="s">
        <v>73</v>
      </c>
      <c r="X127" s="41"/>
      <c r="Y127" s="58" t="s">
        <v>161</v>
      </c>
      <c r="Z127" s="85"/>
    </row>
    <row r="128" spans="2:26" s="16" customFormat="1" ht="12.75">
      <c r="B128" s="62" t="s">
        <v>162</v>
      </c>
      <c r="C128" s="60"/>
      <c r="D128" s="59" t="s">
        <v>162</v>
      </c>
      <c r="E128" s="60"/>
      <c r="F128" s="59" t="s">
        <v>162</v>
      </c>
      <c r="G128" s="60"/>
      <c r="H128" s="61" t="s">
        <v>162</v>
      </c>
      <c r="I128" s="41"/>
      <c r="J128" s="59" t="s">
        <v>167</v>
      </c>
      <c r="K128" s="41"/>
      <c r="L128" s="50"/>
      <c r="M128" s="63"/>
      <c r="N128" s="50"/>
      <c r="O128" s="50"/>
      <c r="P128" s="64"/>
      <c r="Q128" s="59" t="s">
        <v>167</v>
      </c>
      <c r="R128" s="60"/>
      <c r="S128" s="59" t="s">
        <v>162</v>
      </c>
      <c r="T128" s="60"/>
      <c r="U128" s="59" t="s">
        <v>162</v>
      </c>
      <c r="V128" s="60"/>
      <c r="W128" s="59" t="s">
        <v>162</v>
      </c>
      <c r="X128" s="41"/>
      <c r="Y128" s="62" t="s">
        <v>162</v>
      </c>
      <c r="Z128" s="85"/>
    </row>
    <row r="129" spans="2:26" s="16" customFormat="1" ht="12" customHeight="1">
      <c r="B129" s="62" t="s">
        <v>163</v>
      </c>
      <c r="C129" s="60"/>
      <c r="D129" s="59" t="s">
        <v>163</v>
      </c>
      <c r="E129" s="60"/>
      <c r="F129" s="59" t="s">
        <v>163</v>
      </c>
      <c r="G129" s="60"/>
      <c r="H129" s="61" t="s">
        <v>163</v>
      </c>
      <c r="I129" s="41"/>
      <c r="J129" s="59" t="s">
        <v>166</v>
      </c>
      <c r="K129" s="41"/>
      <c r="L129" s="50"/>
      <c r="M129" s="63"/>
      <c r="N129" s="50"/>
      <c r="O129" s="50"/>
      <c r="P129" s="64"/>
      <c r="Q129" s="59" t="s">
        <v>166</v>
      </c>
      <c r="R129" s="60"/>
      <c r="S129" s="59" t="s">
        <v>163</v>
      </c>
      <c r="T129" s="60"/>
      <c r="U129" s="59" t="s">
        <v>163</v>
      </c>
      <c r="V129" s="60"/>
      <c r="W129" s="59" t="s">
        <v>163</v>
      </c>
      <c r="X129" s="41"/>
      <c r="Y129" s="62" t="s">
        <v>163</v>
      </c>
      <c r="Z129" s="85"/>
    </row>
    <row r="130" spans="2:26" s="16" customFormat="1" ht="2.25" customHeight="1">
      <c r="B130" s="65"/>
      <c r="C130" s="66"/>
      <c r="D130" s="67"/>
      <c r="E130" s="66"/>
      <c r="F130" s="67"/>
      <c r="G130" s="66"/>
      <c r="H130" s="67"/>
      <c r="I130" s="66"/>
      <c r="J130" s="67"/>
      <c r="K130" s="66"/>
      <c r="L130" s="68"/>
      <c r="M130" s="68"/>
      <c r="N130" s="68"/>
      <c r="O130" s="68"/>
      <c r="P130" s="68"/>
      <c r="Q130" s="65"/>
      <c r="R130" s="66"/>
      <c r="S130" s="67"/>
      <c r="T130" s="66"/>
      <c r="U130" s="67"/>
      <c r="V130" s="66"/>
      <c r="W130" s="67"/>
      <c r="X130" s="66"/>
      <c r="Y130" s="67"/>
      <c r="Z130" s="85"/>
    </row>
    <row r="131" spans="2:26" s="8" customFormat="1" ht="12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8" t="s">
        <v>12</v>
      </c>
      <c r="M131" s="128" t="s">
        <v>149</v>
      </c>
      <c r="N131" s="122"/>
      <c r="O131" s="124"/>
      <c r="P131" s="125"/>
      <c r="Q131" s="120">
        <f>J119</f>
        <v>19595</v>
      </c>
      <c r="R131" s="120"/>
      <c r="S131" s="120">
        <f>H119</f>
        <v>41890</v>
      </c>
      <c r="T131" s="120"/>
      <c r="U131" s="120">
        <f>F119</f>
        <v>130497</v>
      </c>
      <c r="V131" s="120"/>
      <c r="W131" s="120">
        <f>D119</f>
        <v>72852</v>
      </c>
      <c r="X131" s="120"/>
      <c r="Y131" s="120">
        <f>SUM(Q131:W131)</f>
        <v>264834</v>
      </c>
      <c r="Z131" s="57"/>
    </row>
    <row r="132" spans="2:26" s="17" customFormat="1" ht="12" customHeight="1">
      <c r="B132" s="89"/>
      <c r="C132" s="90"/>
      <c r="D132" s="89"/>
      <c r="E132" s="91"/>
      <c r="F132" s="89"/>
      <c r="G132" s="91"/>
      <c r="H132" s="89"/>
      <c r="I132" s="91"/>
      <c r="J132" s="89"/>
      <c r="K132" s="91"/>
      <c r="L132" s="93" t="s">
        <v>13</v>
      </c>
      <c r="M132" s="93" t="s">
        <v>150</v>
      </c>
      <c r="N132" s="126"/>
      <c r="O132" s="89"/>
      <c r="P132" s="90"/>
      <c r="Q132" s="89">
        <f>J120</f>
        <v>19278</v>
      </c>
      <c r="R132" s="90"/>
      <c r="S132" s="89">
        <f>H120</f>
        <v>36956</v>
      </c>
      <c r="T132" s="90"/>
      <c r="U132" s="89">
        <f>F120</f>
        <v>124225</v>
      </c>
      <c r="V132" s="90"/>
      <c r="W132" s="89">
        <f>D120</f>
        <v>67290</v>
      </c>
      <c r="X132" s="90"/>
      <c r="Y132" s="89">
        <f>SUM(Q132:W132)</f>
        <v>247749</v>
      </c>
      <c r="Z132" s="94"/>
    </row>
    <row r="133" spans="2:26" s="9" customFormat="1" ht="12" customHeight="1">
      <c r="B133" s="120">
        <f>SUM(D133:J133)</f>
        <v>112793</v>
      </c>
      <c r="C133" s="120"/>
      <c r="D133" s="120">
        <f>D134+D141</f>
        <v>2951</v>
      </c>
      <c r="E133" s="120"/>
      <c r="F133" s="120">
        <f>F134+F141</f>
        <v>95062</v>
      </c>
      <c r="G133" s="120"/>
      <c r="H133" s="120">
        <f>H134+H141</f>
        <v>11259</v>
      </c>
      <c r="I133" s="120"/>
      <c r="J133" s="120">
        <f>J134+J141</f>
        <v>3521</v>
      </c>
      <c r="K133" s="120"/>
      <c r="L133" s="96" t="s">
        <v>14</v>
      </c>
      <c r="M133" s="96" t="s">
        <v>124</v>
      </c>
      <c r="N133" s="96"/>
      <c r="O133" s="124"/>
      <c r="P133" s="125"/>
      <c r="Q133" s="120"/>
      <c r="R133" s="120"/>
      <c r="S133" s="120"/>
      <c r="T133" s="120"/>
      <c r="U133" s="120"/>
      <c r="V133" s="120"/>
      <c r="W133" s="120"/>
      <c r="X133" s="120"/>
      <c r="Y133" s="120"/>
      <c r="Z133" s="64"/>
    </row>
    <row r="134" spans="2:26" s="9" customFormat="1" ht="12" customHeight="1">
      <c r="B134" s="120">
        <f>SUM(D134:J134)</f>
        <v>72230</v>
      </c>
      <c r="C134" s="120"/>
      <c r="D134" s="120">
        <f>D135+D137+D139</f>
        <v>1609</v>
      </c>
      <c r="E134" s="120"/>
      <c r="F134" s="120">
        <f>F135+F137+F139</f>
        <v>62467</v>
      </c>
      <c r="G134" s="120"/>
      <c r="H134" s="120">
        <f>H135+H137+H139</f>
        <v>4646</v>
      </c>
      <c r="I134" s="120"/>
      <c r="J134" s="120">
        <f>J135+J137+J139</f>
        <v>3508</v>
      </c>
      <c r="K134" s="120"/>
      <c r="L134" s="128" t="s">
        <v>56</v>
      </c>
      <c r="M134" s="128"/>
      <c r="N134" s="122" t="s">
        <v>125</v>
      </c>
      <c r="O134" s="124"/>
      <c r="P134" s="125"/>
      <c r="Q134" s="120"/>
      <c r="R134" s="120"/>
      <c r="S134" s="120"/>
      <c r="T134" s="120"/>
      <c r="U134" s="120"/>
      <c r="V134" s="120"/>
      <c r="W134" s="120"/>
      <c r="X134" s="120"/>
      <c r="Y134" s="120"/>
      <c r="Z134" s="64"/>
    </row>
    <row r="135" spans="2:26" s="23" customFormat="1" ht="12" customHeight="1">
      <c r="B135" s="104">
        <f>SUM(D135:J135)</f>
        <v>77</v>
      </c>
      <c r="C135" s="104"/>
      <c r="D135" s="104">
        <v>0</v>
      </c>
      <c r="E135" s="104"/>
      <c r="F135" s="104">
        <v>0</v>
      </c>
      <c r="G135" s="104"/>
      <c r="H135" s="104">
        <v>0</v>
      </c>
      <c r="I135" s="104"/>
      <c r="J135" s="104">
        <v>77</v>
      </c>
      <c r="K135" s="104"/>
      <c r="L135" s="132" t="s">
        <v>57</v>
      </c>
      <c r="M135" s="132"/>
      <c r="N135" s="132" t="s">
        <v>128</v>
      </c>
      <c r="O135" s="133"/>
      <c r="P135" s="106"/>
      <c r="Q135" s="104"/>
      <c r="R135" s="104"/>
      <c r="S135" s="104"/>
      <c r="T135" s="104"/>
      <c r="U135" s="104"/>
      <c r="V135" s="104"/>
      <c r="W135" s="104"/>
      <c r="X135" s="104"/>
      <c r="Y135" s="104"/>
      <c r="Z135" s="134"/>
    </row>
    <row r="136" spans="2:26" s="20" customFormat="1" ht="12" customHeight="1" hidden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32"/>
      <c r="M136" s="132"/>
      <c r="N136" s="132"/>
      <c r="O136" s="133"/>
      <c r="P136" s="106"/>
      <c r="Q136" s="104"/>
      <c r="R136" s="104"/>
      <c r="S136" s="104"/>
      <c r="T136" s="104"/>
      <c r="U136" s="104"/>
      <c r="V136" s="104"/>
      <c r="W136" s="104"/>
      <c r="X136" s="104"/>
      <c r="Y136" s="104"/>
      <c r="Z136" s="110"/>
    </row>
    <row r="137" spans="2:26" s="20" customFormat="1" ht="12" customHeight="1">
      <c r="B137" s="104">
        <f>SUM(D137:J137)</f>
        <v>1653</v>
      </c>
      <c r="C137" s="104"/>
      <c r="D137" s="104">
        <v>0</v>
      </c>
      <c r="E137" s="104"/>
      <c r="F137" s="104">
        <v>0</v>
      </c>
      <c r="G137" s="104"/>
      <c r="H137" s="104">
        <v>0</v>
      </c>
      <c r="I137" s="104"/>
      <c r="J137" s="104">
        <v>1653</v>
      </c>
      <c r="K137" s="104"/>
      <c r="L137" s="132" t="s">
        <v>58</v>
      </c>
      <c r="M137" s="131"/>
      <c r="N137" s="132" t="s">
        <v>127</v>
      </c>
      <c r="O137" s="133"/>
      <c r="P137" s="106"/>
      <c r="Q137" s="104"/>
      <c r="R137" s="104"/>
      <c r="S137" s="104"/>
      <c r="T137" s="104"/>
      <c r="U137" s="104"/>
      <c r="V137" s="104"/>
      <c r="W137" s="104"/>
      <c r="X137" s="104"/>
      <c r="Y137" s="104"/>
      <c r="Z137" s="110"/>
    </row>
    <row r="138" spans="2:56" s="12" customFormat="1" ht="12" customHeight="1" hidden="1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32"/>
      <c r="M138" s="131"/>
      <c r="N138" s="132"/>
      <c r="O138" s="133"/>
      <c r="P138" s="106"/>
      <c r="Q138" s="104"/>
      <c r="R138" s="104"/>
      <c r="S138" s="104"/>
      <c r="T138" s="104"/>
      <c r="U138" s="104"/>
      <c r="V138" s="104"/>
      <c r="W138" s="104"/>
      <c r="X138" s="104"/>
      <c r="Y138" s="104"/>
      <c r="Z138" s="7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26" s="20" customFormat="1" ht="12" customHeight="1">
      <c r="B139" s="104">
        <f>SUM(D139:J139)</f>
        <v>70500</v>
      </c>
      <c r="C139" s="104"/>
      <c r="D139" s="104">
        <v>1609</v>
      </c>
      <c r="E139" s="104"/>
      <c r="F139" s="104">
        <v>62467</v>
      </c>
      <c r="G139" s="104"/>
      <c r="H139" s="104">
        <v>4646</v>
      </c>
      <c r="I139" s="104"/>
      <c r="J139" s="104">
        <v>1778</v>
      </c>
      <c r="K139" s="104"/>
      <c r="L139" s="132" t="s">
        <v>59</v>
      </c>
      <c r="M139" s="131"/>
      <c r="N139" s="132" t="s">
        <v>126</v>
      </c>
      <c r="O139" s="133"/>
      <c r="P139" s="106"/>
      <c r="Q139" s="104"/>
      <c r="R139" s="104"/>
      <c r="S139" s="104"/>
      <c r="T139" s="104"/>
      <c r="U139" s="104"/>
      <c r="V139" s="104"/>
      <c r="W139" s="104"/>
      <c r="X139" s="104"/>
      <c r="Y139" s="104"/>
      <c r="Z139" s="110"/>
    </row>
    <row r="140" spans="2:26" s="20" customFormat="1" ht="12" customHeight="1" hidden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32"/>
      <c r="M140" s="131"/>
      <c r="N140" s="132"/>
      <c r="O140" s="133"/>
      <c r="P140" s="106"/>
      <c r="Q140" s="104"/>
      <c r="R140" s="104"/>
      <c r="S140" s="104"/>
      <c r="T140" s="104"/>
      <c r="U140" s="104"/>
      <c r="V140" s="104"/>
      <c r="W140" s="104"/>
      <c r="X140" s="104"/>
      <c r="Y140" s="104"/>
      <c r="Z140" s="110"/>
    </row>
    <row r="141" spans="2:26" s="16" customFormat="1" ht="12" customHeight="1">
      <c r="B141" s="120">
        <f>SUM(D141:J141)</f>
        <v>40563</v>
      </c>
      <c r="C141" s="120"/>
      <c r="D141" s="120">
        <v>1342</v>
      </c>
      <c r="E141" s="120"/>
      <c r="F141" s="120">
        <v>32595</v>
      </c>
      <c r="G141" s="120"/>
      <c r="H141" s="120">
        <v>6613</v>
      </c>
      <c r="I141" s="120"/>
      <c r="J141" s="120">
        <v>13</v>
      </c>
      <c r="K141" s="120"/>
      <c r="L141" s="128" t="s">
        <v>60</v>
      </c>
      <c r="M141" s="122"/>
      <c r="N141" s="128" t="s">
        <v>129</v>
      </c>
      <c r="O141" s="124"/>
      <c r="P141" s="125"/>
      <c r="Q141" s="120"/>
      <c r="R141" s="120"/>
      <c r="S141" s="120"/>
      <c r="T141" s="120"/>
      <c r="U141" s="120"/>
      <c r="V141" s="120"/>
      <c r="W141" s="120"/>
      <c r="X141" s="120"/>
      <c r="Y141" s="120"/>
      <c r="Z141" s="85"/>
    </row>
    <row r="142" spans="2:26" s="16" customFormat="1" ht="12" customHeight="1" hidden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8"/>
      <c r="M142" s="122"/>
      <c r="N142" s="128"/>
      <c r="O142" s="124"/>
      <c r="P142" s="125"/>
      <c r="Q142" s="120"/>
      <c r="R142" s="120"/>
      <c r="S142" s="120"/>
      <c r="T142" s="120"/>
      <c r="U142" s="120"/>
      <c r="V142" s="120"/>
      <c r="W142" s="120"/>
      <c r="X142" s="120"/>
      <c r="Y142" s="120"/>
      <c r="Z142" s="85"/>
    </row>
    <row r="143" spans="2:26" s="16" customFormat="1" ht="12" customHeight="1">
      <c r="B143" s="115">
        <f>SUM(D143:J143)</f>
        <v>152041</v>
      </c>
      <c r="C143" s="115"/>
      <c r="D143" s="115">
        <f>W131-D133</f>
        <v>69901</v>
      </c>
      <c r="E143" s="115"/>
      <c r="F143" s="115">
        <f>U131-F133</f>
        <v>35435</v>
      </c>
      <c r="G143" s="115"/>
      <c r="H143" s="115">
        <f>S131-H133</f>
        <v>30631</v>
      </c>
      <c r="I143" s="115"/>
      <c r="J143" s="115">
        <f>Q131-J133</f>
        <v>16074</v>
      </c>
      <c r="K143" s="115"/>
      <c r="L143" s="139" t="s">
        <v>15</v>
      </c>
      <c r="M143" s="139" t="s">
        <v>151</v>
      </c>
      <c r="N143" s="139"/>
      <c r="O143" s="124"/>
      <c r="P143" s="125"/>
      <c r="Q143" s="120"/>
      <c r="R143" s="120"/>
      <c r="S143" s="120"/>
      <c r="T143" s="120"/>
      <c r="U143" s="120"/>
      <c r="V143" s="120"/>
      <c r="W143" s="120"/>
      <c r="X143" s="120"/>
      <c r="Y143" s="120"/>
      <c r="Z143" s="85"/>
    </row>
    <row r="144" spans="2:56" s="15" customFormat="1" ht="12" customHeight="1" thickBot="1">
      <c r="B144" s="81">
        <f>SUM(D144:J144)</f>
        <v>134956</v>
      </c>
      <c r="C144" s="82"/>
      <c r="D144" s="81">
        <f>W132-D133</f>
        <v>64339</v>
      </c>
      <c r="E144" s="82"/>
      <c r="F144" s="81">
        <f>U132-F133</f>
        <v>29163</v>
      </c>
      <c r="G144" s="82"/>
      <c r="H144" s="81">
        <f>S132-H133</f>
        <v>25697</v>
      </c>
      <c r="I144" s="82"/>
      <c r="J144" s="81">
        <f>Q132-J133</f>
        <v>15757</v>
      </c>
      <c r="K144" s="82"/>
      <c r="L144" s="83" t="s">
        <v>16</v>
      </c>
      <c r="M144" s="83" t="s">
        <v>152</v>
      </c>
      <c r="N144" s="83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2:26" s="16" customFormat="1" ht="21" customHeight="1">
      <c r="B145" s="36" t="s">
        <v>177</v>
      </c>
      <c r="C145" s="34"/>
      <c r="D145" s="37"/>
      <c r="E145" s="38"/>
      <c r="F145" s="38"/>
      <c r="G145" s="38"/>
      <c r="H145" s="38"/>
      <c r="I145" s="38"/>
      <c r="J145" s="38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5"/>
    </row>
    <row r="146" spans="2:26" s="16" customFormat="1" ht="3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1"/>
      <c r="L146" s="42"/>
      <c r="M146" s="43"/>
      <c r="N146" s="44"/>
      <c r="O146" s="44"/>
      <c r="P146" s="45"/>
      <c r="Q146" s="40"/>
      <c r="R146" s="40"/>
      <c r="S146" s="40"/>
      <c r="T146" s="40"/>
      <c r="U146" s="40"/>
      <c r="V146" s="40"/>
      <c r="W146" s="40"/>
      <c r="X146" s="40"/>
      <c r="Y146" s="40"/>
      <c r="Z146" s="85"/>
    </row>
    <row r="147" spans="2:26" s="16" customFormat="1" ht="12.75">
      <c r="B147" s="46" t="s">
        <v>159</v>
      </c>
      <c r="C147" s="47"/>
      <c r="D147" s="47"/>
      <c r="E147" s="47"/>
      <c r="F147" s="47"/>
      <c r="G147" s="47"/>
      <c r="H147" s="47"/>
      <c r="I147" s="47"/>
      <c r="J147" s="47"/>
      <c r="K147" s="41"/>
      <c r="L147" s="48" t="s">
        <v>156</v>
      </c>
      <c r="M147" s="49"/>
      <c r="N147" s="50" t="s">
        <v>157</v>
      </c>
      <c r="O147" s="50"/>
      <c r="P147" s="51"/>
      <c r="Q147" s="46" t="s">
        <v>160</v>
      </c>
      <c r="R147" s="47"/>
      <c r="S147" s="47"/>
      <c r="T147" s="47"/>
      <c r="U147" s="47"/>
      <c r="V147" s="47"/>
      <c r="W147" s="47"/>
      <c r="X147" s="47"/>
      <c r="Y147" s="46"/>
      <c r="Z147" s="85"/>
    </row>
    <row r="148" spans="2:26" s="16" customFormat="1" ht="2.2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47"/>
      <c r="M148" s="52"/>
      <c r="N148" s="47"/>
      <c r="O148" s="47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85"/>
    </row>
    <row r="149" spans="2:26" s="16" customFormat="1" ht="12.75">
      <c r="B149" s="54" t="s">
        <v>0</v>
      </c>
      <c r="C149" s="41"/>
      <c r="D149" s="55" t="s">
        <v>69</v>
      </c>
      <c r="E149" s="41"/>
      <c r="F149" s="55" t="s">
        <v>70</v>
      </c>
      <c r="G149" s="41"/>
      <c r="H149" s="55" t="s">
        <v>71</v>
      </c>
      <c r="I149" s="41"/>
      <c r="J149" s="55" t="s">
        <v>72</v>
      </c>
      <c r="K149" s="41"/>
      <c r="L149" s="54"/>
      <c r="M149" s="56"/>
      <c r="N149" s="54" t="s">
        <v>158</v>
      </c>
      <c r="O149" s="54"/>
      <c r="P149" s="51"/>
      <c r="Q149" s="55" t="s">
        <v>72</v>
      </c>
      <c r="R149" s="41"/>
      <c r="S149" s="55" t="s">
        <v>71</v>
      </c>
      <c r="T149" s="41"/>
      <c r="U149" s="55" t="s">
        <v>70</v>
      </c>
      <c r="V149" s="41"/>
      <c r="W149" s="55" t="s">
        <v>69</v>
      </c>
      <c r="X149" s="41"/>
      <c r="Y149" s="54" t="s">
        <v>0</v>
      </c>
      <c r="Z149" s="85"/>
    </row>
    <row r="150" spans="2:26" s="16" customFormat="1" ht="2.25" customHeight="1">
      <c r="B150" s="56"/>
      <c r="C150" s="41"/>
      <c r="D150" s="41"/>
      <c r="E150" s="41"/>
      <c r="F150" s="41"/>
      <c r="G150" s="41"/>
      <c r="H150" s="41"/>
      <c r="I150" s="41"/>
      <c r="J150" s="41"/>
      <c r="K150" s="41"/>
      <c r="L150" s="54"/>
      <c r="M150" s="56"/>
      <c r="N150" s="54"/>
      <c r="O150" s="54"/>
      <c r="P150" s="57"/>
      <c r="Q150" s="41"/>
      <c r="R150" s="41"/>
      <c r="S150" s="41"/>
      <c r="T150" s="41"/>
      <c r="U150" s="41"/>
      <c r="V150" s="41"/>
      <c r="W150" s="41"/>
      <c r="X150" s="41"/>
      <c r="Y150" s="56"/>
      <c r="Z150" s="85"/>
    </row>
    <row r="151" spans="2:26" s="16" customFormat="1" ht="12.75">
      <c r="B151" s="58" t="s">
        <v>161</v>
      </c>
      <c r="C151" s="41"/>
      <c r="D151" s="59" t="s">
        <v>73</v>
      </c>
      <c r="E151" s="60"/>
      <c r="F151" s="59" t="s">
        <v>164</v>
      </c>
      <c r="G151" s="41"/>
      <c r="H151" s="61" t="s">
        <v>165</v>
      </c>
      <c r="I151" s="41"/>
      <c r="J151" s="55" t="s">
        <v>168</v>
      </c>
      <c r="K151" s="41"/>
      <c r="L151" s="54"/>
      <c r="M151" s="56"/>
      <c r="N151" s="54"/>
      <c r="O151" s="54"/>
      <c r="P151" s="57"/>
      <c r="Q151" s="55" t="s">
        <v>168</v>
      </c>
      <c r="R151" s="41"/>
      <c r="S151" s="61" t="s">
        <v>165</v>
      </c>
      <c r="T151" s="60"/>
      <c r="U151" s="59" t="s">
        <v>164</v>
      </c>
      <c r="V151" s="41"/>
      <c r="W151" s="59" t="s">
        <v>73</v>
      </c>
      <c r="X151" s="41"/>
      <c r="Y151" s="58" t="s">
        <v>161</v>
      </c>
      <c r="Z151" s="85"/>
    </row>
    <row r="152" spans="2:26" s="16" customFormat="1" ht="12.75">
      <c r="B152" s="62" t="s">
        <v>162</v>
      </c>
      <c r="C152" s="60"/>
      <c r="D152" s="59" t="s">
        <v>162</v>
      </c>
      <c r="E152" s="60"/>
      <c r="F152" s="59" t="s">
        <v>162</v>
      </c>
      <c r="G152" s="60"/>
      <c r="H152" s="61" t="s">
        <v>162</v>
      </c>
      <c r="I152" s="41"/>
      <c r="J152" s="59" t="s">
        <v>167</v>
      </c>
      <c r="K152" s="41"/>
      <c r="L152" s="50"/>
      <c r="M152" s="63"/>
      <c r="N152" s="50"/>
      <c r="O152" s="50"/>
      <c r="P152" s="64"/>
      <c r="Q152" s="59" t="s">
        <v>167</v>
      </c>
      <c r="R152" s="60"/>
      <c r="S152" s="59" t="s">
        <v>162</v>
      </c>
      <c r="T152" s="60"/>
      <c r="U152" s="59" t="s">
        <v>162</v>
      </c>
      <c r="V152" s="60"/>
      <c r="W152" s="59" t="s">
        <v>162</v>
      </c>
      <c r="X152" s="41"/>
      <c r="Y152" s="62" t="s">
        <v>162</v>
      </c>
      <c r="Z152" s="85"/>
    </row>
    <row r="153" spans="2:26" s="16" customFormat="1" ht="12" customHeight="1">
      <c r="B153" s="62" t="s">
        <v>163</v>
      </c>
      <c r="C153" s="60"/>
      <c r="D153" s="59" t="s">
        <v>163</v>
      </c>
      <c r="E153" s="60"/>
      <c r="F153" s="59" t="s">
        <v>163</v>
      </c>
      <c r="G153" s="60"/>
      <c r="H153" s="61" t="s">
        <v>163</v>
      </c>
      <c r="I153" s="41"/>
      <c r="J153" s="59" t="s">
        <v>166</v>
      </c>
      <c r="K153" s="41"/>
      <c r="L153" s="50"/>
      <c r="M153" s="63"/>
      <c r="N153" s="50"/>
      <c r="O153" s="50"/>
      <c r="P153" s="64"/>
      <c r="Q153" s="59" t="s">
        <v>166</v>
      </c>
      <c r="R153" s="60"/>
      <c r="S153" s="59" t="s">
        <v>163</v>
      </c>
      <c r="T153" s="60"/>
      <c r="U153" s="59" t="s">
        <v>163</v>
      </c>
      <c r="V153" s="60"/>
      <c r="W153" s="59" t="s">
        <v>163</v>
      </c>
      <c r="X153" s="41"/>
      <c r="Y153" s="62" t="s">
        <v>163</v>
      </c>
      <c r="Z153" s="85"/>
    </row>
    <row r="154" spans="2:26" s="16" customFormat="1" ht="2.25" customHeight="1">
      <c r="B154" s="65"/>
      <c r="C154" s="66"/>
      <c r="D154" s="67"/>
      <c r="E154" s="66"/>
      <c r="F154" s="67"/>
      <c r="G154" s="66"/>
      <c r="H154" s="67"/>
      <c r="I154" s="66"/>
      <c r="J154" s="67"/>
      <c r="K154" s="66"/>
      <c r="L154" s="68"/>
      <c r="M154" s="68"/>
      <c r="N154" s="68"/>
      <c r="O154" s="68"/>
      <c r="P154" s="68"/>
      <c r="Q154" s="65"/>
      <c r="R154" s="66"/>
      <c r="S154" s="67"/>
      <c r="T154" s="66"/>
      <c r="U154" s="67"/>
      <c r="V154" s="66"/>
      <c r="W154" s="67"/>
      <c r="X154" s="66"/>
      <c r="Y154" s="67"/>
      <c r="Z154" s="85"/>
    </row>
    <row r="155" spans="2:26" s="7" customFormat="1" ht="12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8" t="s">
        <v>12</v>
      </c>
      <c r="M155" s="128" t="s">
        <v>149</v>
      </c>
      <c r="N155" s="122"/>
      <c r="O155" s="125"/>
      <c r="P155" s="125"/>
      <c r="Q155" s="120">
        <f>J119</f>
        <v>19595</v>
      </c>
      <c r="R155" s="120"/>
      <c r="S155" s="120">
        <f>H119</f>
        <v>41890</v>
      </c>
      <c r="T155" s="120"/>
      <c r="U155" s="120">
        <f>F119</f>
        <v>130497</v>
      </c>
      <c r="V155" s="120"/>
      <c r="W155" s="120">
        <f>D119</f>
        <v>72852</v>
      </c>
      <c r="X155" s="120"/>
      <c r="Y155" s="120">
        <f>SUM(Q155:W155)</f>
        <v>264834</v>
      </c>
      <c r="Z155" s="51"/>
    </row>
    <row r="156" spans="2:26" s="17" customFormat="1" ht="12" customHeight="1">
      <c r="B156" s="89"/>
      <c r="C156" s="90"/>
      <c r="D156" s="89"/>
      <c r="E156" s="91"/>
      <c r="F156" s="89"/>
      <c r="G156" s="91"/>
      <c r="H156" s="89"/>
      <c r="I156" s="91"/>
      <c r="J156" s="89"/>
      <c r="K156" s="91"/>
      <c r="L156" s="93" t="s">
        <v>13</v>
      </c>
      <c r="M156" s="93" t="s">
        <v>150</v>
      </c>
      <c r="N156" s="126"/>
      <c r="O156" s="89"/>
      <c r="P156" s="90"/>
      <c r="Q156" s="89">
        <f>J120</f>
        <v>19278</v>
      </c>
      <c r="R156" s="90"/>
      <c r="S156" s="89">
        <f>H120</f>
        <v>36956</v>
      </c>
      <c r="T156" s="90"/>
      <c r="U156" s="89">
        <f>F120</f>
        <v>124225</v>
      </c>
      <c r="V156" s="90"/>
      <c r="W156" s="89">
        <f>D120</f>
        <v>67290</v>
      </c>
      <c r="X156" s="90"/>
      <c r="Y156" s="89">
        <f>SUM(Q156:W156)</f>
        <v>247749</v>
      </c>
      <c r="Z156" s="94"/>
    </row>
    <row r="157" spans="2:26" s="7" customFormat="1" ht="12" customHeight="1">
      <c r="B157" s="120">
        <f>SUM(D157:J157)</f>
        <v>193059</v>
      </c>
      <c r="C157" s="120"/>
      <c r="D157" s="120">
        <f>D158+D159</f>
        <v>35456</v>
      </c>
      <c r="E157" s="120"/>
      <c r="F157" s="120">
        <f>F158+F159</f>
        <v>115587</v>
      </c>
      <c r="G157" s="120"/>
      <c r="H157" s="120">
        <f>H158+H159</f>
        <v>37281</v>
      </c>
      <c r="I157" s="120"/>
      <c r="J157" s="120">
        <f>J158+J159</f>
        <v>4735</v>
      </c>
      <c r="K157" s="120"/>
      <c r="L157" s="96" t="s">
        <v>18</v>
      </c>
      <c r="M157" s="96" t="s">
        <v>130</v>
      </c>
      <c r="N157" s="96"/>
      <c r="O157" s="125"/>
      <c r="P157" s="125"/>
      <c r="Q157" s="120"/>
      <c r="R157" s="120"/>
      <c r="S157" s="120"/>
      <c r="T157" s="120"/>
      <c r="U157" s="120"/>
      <c r="V157" s="120"/>
      <c r="W157" s="120"/>
      <c r="X157" s="120"/>
      <c r="Y157" s="120"/>
      <c r="Z157" s="51"/>
    </row>
    <row r="158" spans="2:26" s="11" customFormat="1" ht="12" customHeight="1">
      <c r="B158" s="104">
        <f>SUM(D158:J158)</f>
        <v>112793</v>
      </c>
      <c r="C158" s="104"/>
      <c r="D158" s="104">
        <v>2951</v>
      </c>
      <c r="E158" s="104"/>
      <c r="F158" s="104">
        <v>95062</v>
      </c>
      <c r="G158" s="104"/>
      <c r="H158" s="104">
        <v>11259</v>
      </c>
      <c r="I158" s="104"/>
      <c r="J158" s="104">
        <v>3521</v>
      </c>
      <c r="K158" s="104"/>
      <c r="L158" s="132" t="s">
        <v>61</v>
      </c>
      <c r="M158" s="132"/>
      <c r="N158" s="131" t="s">
        <v>131</v>
      </c>
      <c r="O158" s="106"/>
      <c r="P158" s="106"/>
      <c r="Q158" s="104"/>
      <c r="R158" s="104"/>
      <c r="S158" s="104"/>
      <c r="T158" s="104"/>
      <c r="U158" s="104"/>
      <c r="V158" s="104"/>
      <c r="W158" s="104"/>
      <c r="X158" s="104"/>
      <c r="Y158" s="104"/>
      <c r="Z158" s="74"/>
    </row>
    <row r="159" spans="2:26" s="11" customFormat="1" ht="12" customHeight="1">
      <c r="B159" s="104">
        <f>SUM(D159:J159)</f>
        <v>80266</v>
      </c>
      <c r="C159" s="104"/>
      <c r="D159" s="104">
        <v>32505</v>
      </c>
      <c r="E159" s="104"/>
      <c r="F159" s="104">
        <v>20525</v>
      </c>
      <c r="G159" s="104"/>
      <c r="H159" s="104">
        <v>26022</v>
      </c>
      <c r="I159" s="104"/>
      <c r="J159" s="104">
        <v>1214</v>
      </c>
      <c r="K159" s="104"/>
      <c r="L159" s="132" t="s">
        <v>62</v>
      </c>
      <c r="M159" s="132"/>
      <c r="N159" s="132" t="s">
        <v>132</v>
      </c>
      <c r="O159" s="106"/>
      <c r="P159" s="106"/>
      <c r="Q159" s="104"/>
      <c r="R159" s="104"/>
      <c r="S159" s="104"/>
      <c r="T159" s="104"/>
      <c r="U159" s="104"/>
      <c r="V159" s="104"/>
      <c r="W159" s="104"/>
      <c r="X159" s="104"/>
      <c r="Y159" s="104"/>
      <c r="Z159" s="74"/>
    </row>
    <row r="160" spans="2:26" s="16" customFormat="1" ht="12" customHeight="1">
      <c r="B160" s="115">
        <f>SUM(D160:J160)</f>
        <v>71775</v>
      </c>
      <c r="C160" s="115"/>
      <c r="D160" s="115">
        <f>W155-D157</f>
        <v>37396</v>
      </c>
      <c r="E160" s="115"/>
      <c r="F160" s="115">
        <f>U155-F157</f>
        <v>14910</v>
      </c>
      <c r="G160" s="115"/>
      <c r="H160" s="115">
        <f>S155-H157</f>
        <v>4609</v>
      </c>
      <c r="I160" s="115"/>
      <c r="J160" s="115">
        <f>Q155-J157</f>
        <v>14860</v>
      </c>
      <c r="K160" s="120"/>
      <c r="L160" s="139" t="s">
        <v>19</v>
      </c>
      <c r="M160" s="151" t="s">
        <v>153</v>
      </c>
      <c r="N160" s="139"/>
      <c r="O160" s="125"/>
      <c r="P160" s="125"/>
      <c r="Q160" s="120"/>
      <c r="R160" s="120"/>
      <c r="S160" s="120"/>
      <c r="T160" s="120"/>
      <c r="U160" s="120"/>
      <c r="V160" s="120"/>
      <c r="W160" s="120"/>
      <c r="X160" s="120"/>
      <c r="Y160" s="120"/>
      <c r="Z160" s="85"/>
    </row>
    <row r="161" spans="2:56" s="15" customFormat="1" ht="12" customHeight="1" thickBot="1">
      <c r="B161" s="81">
        <f>SUM(D161:J161)</f>
        <v>54690</v>
      </c>
      <c r="C161" s="82"/>
      <c r="D161" s="81">
        <f>W156-D157</f>
        <v>31834</v>
      </c>
      <c r="E161" s="82"/>
      <c r="F161" s="81">
        <f>U156-F157</f>
        <v>8638</v>
      </c>
      <c r="G161" s="82"/>
      <c r="H161" s="81">
        <f>S156-H157</f>
        <v>-325</v>
      </c>
      <c r="I161" s="82"/>
      <c r="J161" s="81">
        <f>Q156-J157</f>
        <v>14543</v>
      </c>
      <c r="K161" s="82"/>
      <c r="L161" s="83" t="s">
        <v>20</v>
      </c>
      <c r="M161" s="83" t="s">
        <v>154</v>
      </c>
      <c r="N161" s="83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2:26" s="16" customFormat="1" ht="21" customHeight="1">
      <c r="B162" s="36" t="s">
        <v>178</v>
      </c>
      <c r="C162" s="34"/>
      <c r="D162" s="37"/>
      <c r="E162" s="38"/>
      <c r="F162" s="38"/>
      <c r="G162" s="38"/>
      <c r="H162" s="38"/>
      <c r="I162" s="38"/>
      <c r="J162" s="38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5"/>
    </row>
    <row r="163" spans="2:26" s="16" customFormat="1" ht="3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2"/>
      <c r="M163" s="43"/>
      <c r="N163" s="44"/>
      <c r="O163" s="44"/>
      <c r="P163" s="45"/>
      <c r="Q163" s="40"/>
      <c r="R163" s="40"/>
      <c r="S163" s="40"/>
      <c r="T163" s="40"/>
      <c r="U163" s="40"/>
      <c r="V163" s="40"/>
      <c r="W163" s="40"/>
      <c r="X163" s="40"/>
      <c r="Y163" s="40"/>
      <c r="Z163" s="85"/>
    </row>
    <row r="164" spans="2:26" s="16" customFormat="1" ht="12.75">
      <c r="B164" s="46" t="s">
        <v>159</v>
      </c>
      <c r="C164" s="47"/>
      <c r="D164" s="47"/>
      <c r="E164" s="47"/>
      <c r="F164" s="47"/>
      <c r="G164" s="47"/>
      <c r="H164" s="47"/>
      <c r="I164" s="47"/>
      <c r="J164" s="47"/>
      <c r="K164" s="41"/>
      <c r="L164" s="48" t="s">
        <v>156</v>
      </c>
      <c r="M164" s="49"/>
      <c r="N164" s="50" t="s">
        <v>157</v>
      </c>
      <c r="O164" s="50"/>
      <c r="P164" s="51"/>
      <c r="Q164" s="46" t="s">
        <v>160</v>
      </c>
      <c r="R164" s="47"/>
      <c r="S164" s="47"/>
      <c r="T164" s="47"/>
      <c r="U164" s="47"/>
      <c r="V164" s="47"/>
      <c r="W164" s="47"/>
      <c r="X164" s="47"/>
      <c r="Y164" s="46"/>
      <c r="Z164" s="85"/>
    </row>
    <row r="165" spans="2:26" s="16" customFormat="1" ht="2.2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47"/>
      <c r="M165" s="52"/>
      <c r="N165" s="47"/>
      <c r="O165" s="47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85"/>
    </row>
    <row r="166" spans="2:26" s="16" customFormat="1" ht="12.75">
      <c r="B166" s="54" t="s">
        <v>0</v>
      </c>
      <c r="C166" s="41"/>
      <c r="D166" s="55" t="s">
        <v>69</v>
      </c>
      <c r="E166" s="41"/>
      <c r="F166" s="55" t="s">
        <v>70</v>
      </c>
      <c r="G166" s="41"/>
      <c r="H166" s="55" t="s">
        <v>71</v>
      </c>
      <c r="I166" s="41"/>
      <c r="J166" s="55" t="s">
        <v>72</v>
      </c>
      <c r="K166" s="41"/>
      <c r="L166" s="54"/>
      <c r="M166" s="56"/>
      <c r="N166" s="54" t="s">
        <v>158</v>
      </c>
      <c r="O166" s="54"/>
      <c r="P166" s="51"/>
      <c r="Q166" s="55" t="s">
        <v>72</v>
      </c>
      <c r="R166" s="41"/>
      <c r="S166" s="55" t="s">
        <v>71</v>
      </c>
      <c r="T166" s="41"/>
      <c r="U166" s="55" t="s">
        <v>70</v>
      </c>
      <c r="V166" s="41"/>
      <c r="W166" s="55" t="s">
        <v>69</v>
      </c>
      <c r="X166" s="41"/>
      <c r="Y166" s="54" t="s">
        <v>0</v>
      </c>
      <c r="Z166" s="85"/>
    </row>
    <row r="167" spans="2:26" s="16" customFormat="1" ht="2.25" customHeight="1">
      <c r="B167" s="56"/>
      <c r="C167" s="41"/>
      <c r="D167" s="41"/>
      <c r="E167" s="41"/>
      <c r="F167" s="41"/>
      <c r="G167" s="41"/>
      <c r="H167" s="41"/>
      <c r="I167" s="41"/>
      <c r="J167" s="41"/>
      <c r="K167" s="41"/>
      <c r="L167" s="54"/>
      <c r="M167" s="56"/>
      <c r="N167" s="54"/>
      <c r="O167" s="54"/>
      <c r="P167" s="57"/>
      <c r="Q167" s="41"/>
      <c r="R167" s="41"/>
      <c r="S167" s="41"/>
      <c r="T167" s="41"/>
      <c r="U167" s="41"/>
      <c r="V167" s="41"/>
      <c r="W167" s="41"/>
      <c r="X167" s="41"/>
      <c r="Y167" s="56"/>
      <c r="Z167" s="85"/>
    </row>
    <row r="168" spans="2:26" s="16" customFormat="1" ht="12.75">
      <c r="B168" s="58" t="s">
        <v>161</v>
      </c>
      <c r="C168" s="41"/>
      <c r="D168" s="59" t="s">
        <v>73</v>
      </c>
      <c r="E168" s="60"/>
      <c r="F168" s="59" t="s">
        <v>164</v>
      </c>
      <c r="G168" s="41"/>
      <c r="H168" s="61" t="s">
        <v>165</v>
      </c>
      <c r="I168" s="41"/>
      <c r="J168" s="55" t="s">
        <v>168</v>
      </c>
      <c r="K168" s="41"/>
      <c r="L168" s="54"/>
      <c r="M168" s="56"/>
      <c r="N168" s="54"/>
      <c r="O168" s="54"/>
      <c r="P168" s="57"/>
      <c r="Q168" s="55" t="s">
        <v>168</v>
      </c>
      <c r="R168" s="41"/>
      <c r="S168" s="61" t="s">
        <v>165</v>
      </c>
      <c r="T168" s="60"/>
      <c r="U168" s="59" t="s">
        <v>164</v>
      </c>
      <c r="V168" s="41"/>
      <c r="W168" s="59" t="s">
        <v>73</v>
      </c>
      <c r="X168" s="41"/>
      <c r="Y168" s="58" t="s">
        <v>161</v>
      </c>
      <c r="Z168" s="85"/>
    </row>
    <row r="169" spans="2:26" s="16" customFormat="1" ht="12.75">
      <c r="B169" s="62" t="s">
        <v>162</v>
      </c>
      <c r="C169" s="60"/>
      <c r="D169" s="59" t="s">
        <v>162</v>
      </c>
      <c r="E169" s="60"/>
      <c r="F169" s="59" t="s">
        <v>162</v>
      </c>
      <c r="G169" s="60"/>
      <c r="H169" s="61" t="s">
        <v>162</v>
      </c>
      <c r="I169" s="41"/>
      <c r="J169" s="59" t="s">
        <v>167</v>
      </c>
      <c r="K169" s="41"/>
      <c r="L169" s="50"/>
      <c r="M169" s="63"/>
      <c r="N169" s="50"/>
      <c r="O169" s="50"/>
      <c r="P169" s="64"/>
      <c r="Q169" s="59" t="s">
        <v>167</v>
      </c>
      <c r="R169" s="60"/>
      <c r="S169" s="59" t="s">
        <v>162</v>
      </c>
      <c r="T169" s="60"/>
      <c r="U169" s="59" t="s">
        <v>162</v>
      </c>
      <c r="V169" s="60"/>
      <c r="W169" s="59" t="s">
        <v>162</v>
      </c>
      <c r="X169" s="41"/>
      <c r="Y169" s="62" t="s">
        <v>162</v>
      </c>
      <c r="Z169" s="85"/>
    </row>
    <row r="170" spans="2:26" s="16" customFormat="1" ht="12" customHeight="1">
      <c r="B170" s="62" t="s">
        <v>163</v>
      </c>
      <c r="C170" s="60"/>
      <c r="D170" s="59" t="s">
        <v>163</v>
      </c>
      <c r="E170" s="60"/>
      <c r="F170" s="59" t="s">
        <v>163</v>
      </c>
      <c r="G170" s="60"/>
      <c r="H170" s="61" t="s">
        <v>163</v>
      </c>
      <c r="I170" s="41"/>
      <c r="J170" s="59" t="s">
        <v>166</v>
      </c>
      <c r="K170" s="41"/>
      <c r="L170" s="50"/>
      <c r="M170" s="63"/>
      <c r="N170" s="50"/>
      <c r="O170" s="50"/>
      <c r="P170" s="64"/>
      <c r="Q170" s="59" t="s">
        <v>166</v>
      </c>
      <c r="R170" s="60"/>
      <c r="S170" s="59" t="s">
        <v>163</v>
      </c>
      <c r="T170" s="60"/>
      <c r="U170" s="59" t="s">
        <v>163</v>
      </c>
      <c r="V170" s="60"/>
      <c r="W170" s="59" t="s">
        <v>163</v>
      </c>
      <c r="X170" s="41"/>
      <c r="Y170" s="62" t="s">
        <v>163</v>
      </c>
      <c r="Z170" s="85"/>
    </row>
    <row r="171" spans="2:26" s="16" customFormat="1" ht="2.25" customHeight="1">
      <c r="B171" s="65"/>
      <c r="C171" s="66"/>
      <c r="D171" s="67"/>
      <c r="E171" s="66"/>
      <c r="F171" s="67"/>
      <c r="G171" s="66"/>
      <c r="H171" s="67"/>
      <c r="I171" s="66"/>
      <c r="J171" s="67"/>
      <c r="K171" s="66"/>
      <c r="L171" s="68"/>
      <c r="M171" s="68"/>
      <c r="N171" s="68"/>
      <c r="O171" s="68"/>
      <c r="P171" s="68"/>
      <c r="Q171" s="65"/>
      <c r="R171" s="66"/>
      <c r="S171" s="67"/>
      <c r="T171" s="66"/>
      <c r="U171" s="67"/>
      <c r="V171" s="66"/>
      <c r="W171" s="67"/>
      <c r="X171" s="66"/>
      <c r="Y171" s="67"/>
      <c r="Z171" s="85"/>
    </row>
    <row r="172" spans="2:26" s="16" customFormat="1" ht="12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 t="s">
        <v>15</v>
      </c>
      <c r="M172" s="128" t="s">
        <v>151</v>
      </c>
      <c r="N172" s="123"/>
      <c r="O172" s="125"/>
      <c r="P172" s="125"/>
      <c r="Q172" s="120">
        <f>J143</f>
        <v>16074</v>
      </c>
      <c r="R172" s="120"/>
      <c r="S172" s="120">
        <f>H143</f>
        <v>30631</v>
      </c>
      <c r="T172" s="120"/>
      <c r="U172" s="120">
        <f>F143</f>
        <v>35435</v>
      </c>
      <c r="V172" s="120"/>
      <c r="W172" s="120">
        <f>D143</f>
        <v>69901</v>
      </c>
      <c r="X172" s="120"/>
      <c r="Y172" s="120">
        <f>SUM(Q172:W172)</f>
        <v>152041</v>
      </c>
      <c r="Z172" s="85"/>
    </row>
    <row r="173" spans="2:26" s="17" customFormat="1" ht="12" customHeight="1">
      <c r="B173" s="89"/>
      <c r="C173" s="90"/>
      <c r="D173" s="89"/>
      <c r="E173" s="91"/>
      <c r="F173" s="89"/>
      <c r="G173" s="91"/>
      <c r="H173" s="89"/>
      <c r="I173" s="91"/>
      <c r="J173" s="89"/>
      <c r="K173" s="91"/>
      <c r="L173" s="93" t="s">
        <v>16</v>
      </c>
      <c r="M173" s="93" t="s">
        <v>152</v>
      </c>
      <c r="N173" s="126"/>
      <c r="O173" s="89"/>
      <c r="P173" s="90"/>
      <c r="Q173" s="89">
        <f>J144</f>
        <v>15757</v>
      </c>
      <c r="R173" s="90"/>
      <c r="S173" s="89">
        <f>H144</f>
        <v>25697</v>
      </c>
      <c r="T173" s="90"/>
      <c r="U173" s="89">
        <f>F144</f>
        <v>29163</v>
      </c>
      <c r="V173" s="90"/>
      <c r="W173" s="89">
        <f>D144</f>
        <v>64339</v>
      </c>
      <c r="X173" s="90"/>
      <c r="Y173" s="89">
        <f>SUM(Q173:W173)</f>
        <v>134956</v>
      </c>
      <c r="Z173" s="94"/>
    </row>
    <row r="174" spans="2:26" s="16" customFormat="1" ht="12" customHeight="1">
      <c r="B174" s="120">
        <f>SUM(D174:J174)</f>
        <v>80266</v>
      </c>
      <c r="C174" s="120"/>
      <c r="D174" s="120">
        <f>D175</f>
        <v>32505</v>
      </c>
      <c r="E174" s="120"/>
      <c r="F174" s="120">
        <f>F175</f>
        <v>20525</v>
      </c>
      <c r="G174" s="120"/>
      <c r="H174" s="120">
        <f>H175</f>
        <v>26022</v>
      </c>
      <c r="I174" s="120"/>
      <c r="J174" s="120">
        <f>J175</f>
        <v>1214</v>
      </c>
      <c r="K174" s="120"/>
      <c r="L174" s="96" t="s">
        <v>17</v>
      </c>
      <c r="M174" s="96" t="s">
        <v>133</v>
      </c>
      <c r="N174" s="96"/>
      <c r="O174" s="125"/>
      <c r="P174" s="125"/>
      <c r="Q174" s="120"/>
      <c r="R174" s="120"/>
      <c r="S174" s="120"/>
      <c r="T174" s="120"/>
      <c r="U174" s="120"/>
      <c r="V174" s="120"/>
      <c r="W174" s="120"/>
      <c r="X174" s="120"/>
      <c r="Y174" s="120"/>
      <c r="Z174" s="85"/>
    </row>
    <row r="175" spans="2:26" s="20" customFormat="1" ht="12" customHeight="1">
      <c r="B175" s="104">
        <f>SUM(D175:J175)</f>
        <v>80266</v>
      </c>
      <c r="C175" s="104"/>
      <c r="D175" s="104">
        <v>32505</v>
      </c>
      <c r="E175" s="104"/>
      <c r="F175" s="104">
        <v>20525</v>
      </c>
      <c r="G175" s="104"/>
      <c r="H175" s="104">
        <v>26022</v>
      </c>
      <c r="I175" s="104"/>
      <c r="J175" s="104">
        <v>1214</v>
      </c>
      <c r="K175" s="104"/>
      <c r="L175" s="130" t="s">
        <v>63</v>
      </c>
      <c r="M175" s="131"/>
      <c r="N175" s="132" t="s">
        <v>134</v>
      </c>
      <c r="O175" s="132"/>
      <c r="P175" s="106"/>
      <c r="Q175" s="104"/>
      <c r="R175" s="104"/>
      <c r="S175" s="104"/>
      <c r="T175" s="104"/>
      <c r="U175" s="104"/>
      <c r="V175" s="104"/>
      <c r="W175" s="104"/>
      <c r="X175" s="104"/>
      <c r="Y175" s="104"/>
      <c r="Z175" s="110"/>
    </row>
    <row r="176" spans="2:26" s="16" customFormat="1" ht="12" customHeight="1">
      <c r="B176" s="115">
        <f>SUM(D176:J176)</f>
        <v>71775</v>
      </c>
      <c r="C176" s="115"/>
      <c r="D176" s="115">
        <f>W172-D174</f>
        <v>37396</v>
      </c>
      <c r="E176" s="115"/>
      <c r="F176" s="115">
        <f>U172-F174</f>
        <v>14910</v>
      </c>
      <c r="G176" s="115"/>
      <c r="H176" s="115">
        <f>S172-H174</f>
        <v>4609</v>
      </c>
      <c r="I176" s="115"/>
      <c r="J176" s="115">
        <f>Q172-J174</f>
        <v>14860</v>
      </c>
      <c r="K176" s="120"/>
      <c r="L176" s="140" t="s">
        <v>19</v>
      </c>
      <c r="M176" s="151" t="s">
        <v>153</v>
      </c>
      <c r="N176" s="140"/>
      <c r="O176" s="125"/>
      <c r="P176" s="125"/>
      <c r="Q176" s="120"/>
      <c r="R176" s="120"/>
      <c r="S176" s="120"/>
      <c r="T176" s="120"/>
      <c r="U176" s="120"/>
      <c r="V176" s="120"/>
      <c r="W176" s="120"/>
      <c r="X176" s="120"/>
      <c r="Y176" s="120"/>
      <c r="Z176" s="85"/>
    </row>
    <row r="177" spans="2:56" s="15" customFormat="1" ht="12" customHeight="1" thickBot="1">
      <c r="B177" s="81">
        <f>SUM(D177:J177)</f>
        <v>54690</v>
      </c>
      <c r="C177" s="82"/>
      <c r="D177" s="81">
        <f>W173-D174</f>
        <v>31834</v>
      </c>
      <c r="E177" s="82"/>
      <c r="F177" s="81">
        <f>U173-F174</f>
        <v>8638</v>
      </c>
      <c r="G177" s="82"/>
      <c r="H177" s="81">
        <f>S173-H174</f>
        <v>-325</v>
      </c>
      <c r="I177" s="82"/>
      <c r="J177" s="81">
        <f>Q173-J174</f>
        <v>14543</v>
      </c>
      <c r="K177" s="82"/>
      <c r="L177" s="83" t="s">
        <v>20</v>
      </c>
      <c r="M177" s="83" t="s">
        <v>154</v>
      </c>
      <c r="N177" s="83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2:26" s="16" customFormat="1" ht="18">
      <c r="B178" s="33" t="s">
        <v>179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85"/>
    </row>
    <row r="179" spans="2:26" s="16" customFormat="1" ht="21" customHeight="1">
      <c r="B179" s="36" t="s">
        <v>180</v>
      </c>
      <c r="C179" s="34"/>
      <c r="D179" s="37"/>
      <c r="E179" s="38"/>
      <c r="F179" s="38"/>
      <c r="G179" s="38"/>
      <c r="H179" s="38"/>
      <c r="I179" s="38"/>
      <c r="J179" s="38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5"/>
    </row>
    <row r="180" spans="2:26" s="16" customFormat="1" ht="3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1"/>
      <c r="L180" s="42"/>
      <c r="M180" s="43"/>
      <c r="N180" s="44"/>
      <c r="O180" s="44"/>
      <c r="P180" s="45"/>
      <c r="Q180" s="40"/>
      <c r="R180" s="40"/>
      <c r="S180" s="40"/>
      <c r="T180" s="40"/>
      <c r="U180" s="40"/>
      <c r="V180" s="40"/>
      <c r="W180" s="40"/>
      <c r="X180" s="40"/>
      <c r="Y180" s="40"/>
      <c r="Z180" s="85"/>
    </row>
    <row r="181" spans="2:26" s="16" customFormat="1" ht="12.75">
      <c r="B181" s="46" t="s">
        <v>169</v>
      </c>
      <c r="C181" s="47"/>
      <c r="D181" s="47"/>
      <c r="E181" s="47"/>
      <c r="F181" s="47"/>
      <c r="G181" s="47"/>
      <c r="H181" s="47"/>
      <c r="I181" s="47"/>
      <c r="J181" s="47"/>
      <c r="K181" s="41"/>
      <c r="L181" s="48" t="s">
        <v>156</v>
      </c>
      <c r="M181" s="49"/>
      <c r="N181" s="50" t="s">
        <v>157</v>
      </c>
      <c r="O181" s="50"/>
      <c r="P181" s="51"/>
      <c r="Q181" s="46" t="s">
        <v>170</v>
      </c>
      <c r="R181" s="47"/>
      <c r="S181" s="47"/>
      <c r="T181" s="47"/>
      <c r="U181" s="47"/>
      <c r="V181" s="47"/>
      <c r="W181" s="47"/>
      <c r="X181" s="47"/>
      <c r="Y181" s="46"/>
      <c r="Z181" s="85"/>
    </row>
    <row r="182" spans="2:26" s="16" customFormat="1" ht="2.2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47"/>
      <c r="M182" s="52"/>
      <c r="N182" s="47"/>
      <c r="O182" s="47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85"/>
    </row>
    <row r="183" spans="2:26" s="16" customFormat="1" ht="12.75">
      <c r="B183" s="54" t="s">
        <v>0</v>
      </c>
      <c r="C183" s="41"/>
      <c r="D183" s="55" t="s">
        <v>69</v>
      </c>
      <c r="E183" s="41"/>
      <c r="F183" s="55" t="s">
        <v>70</v>
      </c>
      <c r="G183" s="41"/>
      <c r="H183" s="55" t="s">
        <v>71</v>
      </c>
      <c r="I183" s="41"/>
      <c r="J183" s="55" t="s">
        <v>72</v>
      </c>
      <c r="K183" s="41"/>
      <c r="L183" s="54"/>
      <c r="M183" s="56"/>
      <c r="N183" s="54" t="s">
        <v>158</v>
      </c>
      <c r="O183" s="54"/>
      <c r="P183" s="51"/>
      <c r="Q183" s="55" t="s">
        <v>72</v>
      </c>
      <c r="R183" s="41"/>
      <c r="S183" s="55" t="s">
        <v>71</v>
      </c>
      <c r="T183" s="41"/>
      <c r="U183" s="55" t="s">
        <v>70</v>
      </c>
      <c r="V183" s="41"/>
      <c r="W183" s="55" t="s">
        <v>69</v>
      </c>
      <c r="X183" s="41"/>
      <c r="Y183" s="54" t="s">
        <v>0</v>
      </c>
      <c r="Z183" s="85"/>
    </row>
    <row r="184" spans="2:26" s="16" customFormat="1" ht="2.25" customHeight="1">
      <c r="B184" s="56"/>
      <c r="C184" s="41"/>
      <c r="D184" s="41"/>
      <c r="E184" s="41"/>
      <c r="F184" s="41"/>
      <c r="G184" s="41"/>
      <c r="H184" s="41"/>
      <c r="I184" s="41"/>
      <c r="J184" s="41"/>
      <c r="K184" s="41"/>
      <c r="L184" s="54"/>
      <c r="M184" s="56"/>
      <c r="N184" s="54"/>
      <c r="O184" s="54"/>
      <c r="P184" s="57"/>
      <c r="Q184" s="41"/>
      <c r="R184" s="41"/>
      <c r="S184" s="41"/>
      <c r="T184" s="41"/>
      <c r="U184" s="41"/>
      <c r="V184" s="41"/>
      <c r="W184" s="41"/>
      <c r="X184" s="41"/>
      <c r="Y184" s="56"/>
      <c r="Z184" s="85"/>
    </row>
    <row r="185" spans="2:26" s="16" customFormat="1" ht="12.75">
      <c r="B185" s="58" t="s">
        <v>161</v>
      </c>
      <c r="C185" s="41"/>
      <c r="D185" s="59" t="s">
        <v>73</v>
      </c>
      <c r="E185" s="60"/>
      <c r="F185" s="59" t="s">
        <v>164</v>
      </c>
      <c r="G185" s="41"/>
      <c r="H185" s="61" t="s">
        <v>165</v>
      </c>
      <c r="I185" s="41"/>
      <c r="J185" s="55" t="s">
        <v>168</v>
      </c>
      <c r="K185" s="41"/>
      <c r="L185" s="54"/>
      <c r="M185" s="56"/>
      <c r="N185" s="54"/>
      <c r="O185" s="54"/>
      <c r="P185" s="57"/>
      <c r="Q185" s="55" t="s">
        <v>168</v>
      </c>
      <c r="R185" s="41"/>
      <c r="S185" s="61" t="s">
        <v>165</v>
      </c>
      <c r="T185" s="60"/>
      <c r="U185" s="59" t="s">
        <v>164</v>
      </c>
      <c r="V185" s="41"/>
      <c r="W185" s="59" t="s">
        <v>73</v>
      </c>
      <c r="X185" s="41"/>
      <c r="Y185" s="58" t="s">
        <v>161</v>
      </c>
      <c r="Z185" s="85"/>
    </row>
    <row r="186" spans="2:26" s="16" customFormat="1" ht="12.75">
      <c r="B186" s="62" t="s">
        <v>162</v>
      </c>
      <c r="C186" s="60"/>
      <c r="D186" s="59" t="s">
        <v>162</v>
      </c>
      <c r="E186" s="60"/>
      <c r="F186" s="59" t="s">
        <v>162</v>
      </c>
      <c r="G186" s="60"/>
      <c r="H186" s="61" t="s">
        <v>162</v>
      </c>
      <c r="I186" s="41"/>
      <c r="J186" s="59" t="s">
        <v>167</v>
      </c>
      <c r="K186" s="41"/>
      <c r="L186" s="50"/>
      <c r="M186" s="63"/>
      <c r="N186" s="50"/>
      <c r="O186" s="50"/>
      <c r="P186" s="64"/>
      <c r="Q186" s="59" t="s">
        <v>167</v>
      </c>
      <c r="R186" s="60"/>
      <c r="S186" s="59" t="s">
        <v>162</v>
      </c>
      <c r="T186" s="60"/>
      <c r="U186" s="59" t="s">
        <v>162</v>
      </c>
      <c r="V186" s="60"/>
      <c r="W186" s="59" t="s">
        <v>162</v>
      </c>
      <c r="X186" s="41"/>
      <c r="Y186" s="62" t="s">
        <v>162</v>
      </c>
      <c r="Z186" s="85"/>
    </row>
    <row r="187" spans="2:26" s="16" customFormat="1" ht="12" customHeight="1">
      <c r="B187" s="62" t="s">
        <v>163</v>
      </c>
      <c r="C187" s="60"/>
      <c r="D187" s="59" t="s">
        <v>163</v>
      </c>
      <c r="E187" s="60"/>
      <c r="F187" s="59" t="s">
        <v>163</v>
      </c>
      <c r="G187" s="60"/>
      <c r="H187" s="61" t="s">
        <v>163</v>
      </c>
      <c r="I187" s="41"/>
      <c r="J187" s="59" t="s">
        <v>166</v>
      </c>
      <c r="K187" s="41"/>
      <c r="L187" s="50"/>
      <c r="M187" s="63"/>
      <c r="N187" s="50"/>
      <c r="O187" s="50"/>
      <c r="P187" s="64"/>
      <c r="Q187" s="59" t="s">
        <v>166</v>
      </c>
      <c r="R187" s="60"/>
      <c r="S187" s="59" t="s">
        <v>163</v>
      </c>
      <c r="T187" s="60"/>
      <c r="U187" s="59" t="s">
        <v>163</v>
      </c>
      <c r="V187" s="60"/>
      <c r="W187" s="59" t="s">
        <v>163</v>
      </c>
      <c r="X187" s="41"/>
      <c r="Y187" s="62" t="s">
        <v>163</v>
      </c>
      <c r="Z187" s="85"/>
    </row>
    <row r="188" spans="2:26" s="16" customFormat="1" ht="2.25" customHeight="1">
      <c r="B188" s="65"/>
      <c r="C188" s="66"/>
      <c r="D188" s="67"/>
      <c r="E188" s="66"/>
      <c r="F188" s="67"/>
      <c r="G188" s="66"/>
      <c r="H188" s="67"/>
      <c r="I188" s="66"/>
      <c r="J188" s="67"/>
      <c r="K188" s="66"/>
      <c r="L188" s="68"/>
      <c r="M188" s="68"/>
      <c r="N188" s="68"/>
      <c r="O188" s="68"/>
      <c r="P188" s="68"/>
      <c r="Q188" s="65"/>
      <c r="R188" s="66"/>
      <c r="S188" s="67"/>
      <c r="T188" s="66"/>
      <c r="U188" s="67"/>
      <c r="V188" s="66"/>
      <c r="W188" s="67"/>
      <c r="X188" s="66"/>
      <c r="Y188" s="67"/>
      <c r="Z188" s="85"/>
    </row>
    <row r="189" spans="2:26" s="17" customFormat="1" ht="12" customHeight="1">
      <c r="B189" s="89"/>
      <c r="C189" s="90"/>
      <c r="D189" s="89"/>
      <c r="E189" s="91"/>
      <c r="F189" s="89"/>
      <c r="G189" s="91"/>
      <c r="H189" s="89"/>
      <c r="I189" s="91"/>
      <c r="J189" s="89"/>
      <c r="K189" s="91"/>
      <c r="L189" s="93" t="s">
        <v>20</v>
      </c>
      <c r="M189" s="93" t="s">
        <v>154</v>
      </c>
      <c r="N189" s="126"/>
      <c r="O189" s="89"/>
      <c r="P189" s="90"/>
      <c r="Q189" s="89">
        <f>J177</f>
        <v>14543</v>
      </c>
      <c r="R189" s="90"/>
      <c r="S189" s="89">
        <f>H177</f>
        <v>-325</v>
      </c>
      <c r="T189" s="90"/>
      <c r="U189" s="89">
        <f>F177</f>
        <v>8638</v>
      </c>
      <c r="V189" s="90"/>
      <c r="W189" s="89">
        <f>D177</f>
        <v>31834</v>
      </c>
      <c r="X189" s="90"/>
      <c r="Y189" s="89">
        <f>SUM(Q189:W189)</f>
        <v>54690</v>
      </c>
      <c r="Z189" s="94"/>
    </row>
    <row r="190" spans="2:26" s="8" customFormat="1" ht="12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96" t="s">
        <v>21</v>
      </c>
      <c r="M190" s="96" t="s">
        <v>135</v>
      </c>
      <c r="N190" s="96"/>
      <c r="O190" s="125"/>
      <c r="P190" s="125"/>
      <c r="Q190" s="120">
        <f>Q191+Q192+Q193</f>
        <v>-672</v>
      </c>
      <c r="R190" s="120"/>
      <c r="S190" s="120">
        <f>S191+S192+S193</f>
        <v>7162</v>
      </c>
      <c r="T190" s="120"/>
      <c r="U190" s="120">
        <f>U191+U192+U193</f>
        <v>8867</v>
      </c>
      <c r="V190" s="120"/>
      <c r="W190" s="120">
        <f>W191+W192+W193</f>
        <v>-1560</v>
      </c>
      <c r="X190" s="120"/>
      <c r="Y190" s="120">
        <f>Y191+Y192+Y193</f>
        <v>5653</v>
      </c>
      <c r="Z190" s="57"/>
    </row>
    <row r="191" spans="2:26" s="22" customFormat="1" ht="12" customHeight="1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32" t="s">
        <v>64</v>
      </c>
      <c r="M191" s="132"/>
      <c r="N191" s="131" t="s">
        <v>136</v>
      </c>
      <c r="O191" s="106"/>
      <c r="P191" s="106"/>
      <c r="Q191" s="104">
        <v>0</v>
      </c>
      <c r="R191" s="104"/>
      <c r="S191" s="104">
        <v>2523</v>
      </c>
      <c r="T191" s="104"/>
      <c r="U191" s="104">
        <v>2759</v>
      </c>
      <c r="V191" s="104"/>
      <c r="W191" s="104">
        <v>70</v>
      </c>
      <c r="X191" s="104"/>
      <c r="Y191" s="104">
        <v>5352</v>
      </c>
      <c r="Z191" s="144"/>
    </row>
    <row r="192" spans="2:26" s="22" customFormat="1" ht="12" customHeight="1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32" t="s">
        <v>65</v>
      </c>
      <c r="M192" s="132"/>
      <c r="N192" s="132" t="s">
        <v>137</v>
      </c>
      <c r="O192" s="106"/>
      <c r="P192" s="106"/>
      <c r="Q192" s="104">
        <v>1</v>
      </c>
      <c r="R192" s="104"/>
      <c r="S192" s="104">
        <v>338</v>
      </c>
      <c r="T192" s="104"/>
      <c r="U192" s="104">
        <v>2286</v>
      </c>
      <c r="V192" s="104"/>
      <c r="W192" s="104">
        <v>1370</v>
      </c>
      <c r="X192" s="104"/>
      <c r="Y192" s="104">
        <v>3995</v>
      </c>
      <c r="Z192" s="144"/>
    </row>
    <row r="193" spans="2:26" s="20" customFormat="1" ht="12" customHeight="1">
      <c r="B193" s="108"/>
      <c r="C193" s="75"/>
      <c r="D193" s="108"/>
      <c r="E193" s="73"/>
      <c r="F193" s="108"/>
      <c r="G193" s="73"/>
      <c r="H193" s="108"/>
      <c r="I193" s="73"/>
      <c r="J193" s="108"/>
      <c r="K193" s="73"/>
      <c r="L193" s="109" t="s">
        <v>66</v>
      </c>
      <c r="M193" s="109"/>
      <c r="N193" s="109" t="s">
        <v>138</v>
      </c>
      <c r="O193" s="108"/>
      <c r="P193" s="75"/>
      <c r="Q193" s="108">
        <v>-673</v>
      </c>
      <c r="R193" s="75"/>
      <c r="S193" s="108">
        <v>4301</v>
      </c>
      <c r="T193" s="75"/>
      <c r="U193" s="108">
        <v>3822</v>
      </c>
      <c r="V193" s="75"/>
      <c r="W193" s="108">
        <v>-3000</v>
      </c>
      <c r="X193" s="75"/>
      <c r="Y193" s="108">
        <v>-3694</v>
      </c>
      <c r="Z193" s="110"/>
    </row>
    <row r="194" spans="2:56" s="25" customFormat="1" ht="12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96" t="s">
        <v>21</v>
      </c>
      <c r="M194" s="96" t="s">
        <v>139</v>
      </c>
      <c r="N194" s="96"/>
      <c r="O194" s="125"/>
      <c r="P194" s="125"/>
      <c r="Q194" s="120">
        <f>Q195+Q196+Q197</f>
        <v>-48</v>
      </c>
      <c r="R194" s="120"/>
      <c r="S194" s="120">
        <f>S195+S196+S197</f>
        <v>-1337</v>
      </c>
      <c r="T194" s="120"/>
      <c r="U194" s="120">
        <f>U195+U196+U197</f>
        <v>-9421</v>
      </c>
      <c r="V194" s="120"/>
      <c r="W194" s="120">
        <f>W195+W196+W197</f>
        <v>-11539</v>
      </c>
      <c r="X194" s="120"/>
      <c r="Y194" s="120">
        <f>Y195+Y196+Y197</f>
        <v>-14201</v>
      </c>
      <c r="Z194" s="152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s="12" customFormat="1" ht="12" customHeight="1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32" t="s">
        <v>64</v>
      </c>
      <c r="M195" s="131"/>
      <c r="N195" s="132" t="s">
        <v>136</v>
      </c>
      <c r="O195" s="106"/>
      <c r="P195" s="106"/>
      <c r="Q195" s="104">
        <v>0</v>
      </c>
      <c r="R195" s="104"/>
      <c r="S195" s="104">
        <v>0</v>
      </c>
      <c r="T195" s="104"/>
      <c r="U195" s="104">
        <v>0</v>
      </c>
      <c r="V195" s="104"/>
      <c r="W195" s="104">
        <v>0</v>
      </c>
      <c r="X195" s="104"/>
      <c r="Y195" s="104">
        <v>0</v>
      </c>
      <c r="Z195" s="74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26" s="26" customFormat="1" ht="12" customHeight="1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32" t="s">
        <v>65</v>
      </c>
      <c r="M196" s="132"/>
      <c r="N196" s="132" t="s">
        <v>137</v>
      </c>
      <c r="O196" s="106"/>
      <c r="P196" s="106"/>
      <c r="Q196" s="104">
        <v>-3</v>
      </c>
      <c r="R196" s="104"/>
      <c r="S196" s="104">
        <v>-901</v>
      </c>
      <c r="T196" s="104"/>
      <c r="U196" s="104">
        <v>-5525</v>
      </c>
      <c r="V196" s="104"/>
      <c r="W196" s="104">
        <v>-5304</v>
      </c>
      <c r="X196" s="104"/>
      <c r="Y196" s="104">
        <v>-11733</v>
      </c>
      <c r="Z196" s="153"/>
    </row>
    <row r="197" spans="2:26" s="20" customFormat="1" ht="12" customHeight="1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32" t="s">
        <v>66</v>
      </c>
      <c r="M197" s="132"/>
      <c r="N197" s="132" t="s">
        <v>138</v>
      </c>
      <c r="O197" s="106"/>
      <c r="P197" s="106"/>
      <c r="Q197" s="104">
        <v>-45</v>
      </c>
      <c r="R197" s="104"/>
      <c r="S197" s="104">
        <v>-436</v>
      </c>
      <c r="T197" s="104"/>
      <c r="U197" s="104">
        <v>-3896</v>
      </c>
      <c r="V197" s="104"/>
      <c r="W197" s="104">
        <v>-6235</v>
      </c>
      <c r="X197" s="104"/>
      <c r="Y197" s="104">
        <v>-2468</v>
      </c>
      <c r="Z197" s="110"/>
    </row>
    <row r="198" spans="2:26" s="16" customFormat="1" ht="12" customHeight="1">
      <c r="B198" s="154">
        <f>SUM(D198:J198)</f>
        <v>46142</v>
      </c>
      <c r="C198" s="154"/>
      <c r="D198" s="154">
        <f>W189+W190+W194</f>
        <v>18735</v>
      </c>
      <c r="E198" s="154"/>
      <c r="F198" s="154">
        <f>U189+U190+U194</f>
        <v>8084</v>
      </c>
      <c r="G198" s="154"/>
      <c r="H198" s="154">
        <f>S189+S190+S194</f>
        <v>5500</v>
      </c>
      <c r="I198" s="154"/>
      <c r="J198" s="154">
        <f>Q189+Q190+Q194</f>
        <v>13823</v>
      </c>
      <c r="K198" s="120"/>
      <c r="L198" s="155" t="s">
        <v>22</v>
      </c>
      <c r="M198" s="155" t="s">
        <v>184</v>
      </c>
      <c r="N198" s="155"/>
      <c r="O198" s="125"/>
      <c r="P198" s="125"/>
      <c r="Q198" s="120"/>
      <c r="R198" s="120"/>
      <c r="S198" s="120"/>
      <c r="T198" s="120"/>
      <c r="U198" s="120"/>
      <c r="V198" s="120"/>
      <c r="W198" s="120"/>
      <c r="X198" s="120"/>
      <c r="Y198" s="120"/>
      <c r="Z198" s="85"/>
    </row>
    <row r="199" spans="2:26" s="16" customFormat="1" ht="12" customHeight="1" hidden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56"/>
      <c r="M199" s="156"/>
      <c r="N199" s="156"/>
      <c r="O199" s="125"/>
      <c r="P199" s="125"/>
      <c r="Q199" s="120"/>
      <c r="R199" s="120"/>
      <c r="S199" s="120"/>
      <c r="T199" s="120"/>
      <c r="U199" s="120"/>
      <c r="V199" s="120"/>
      <c r="W199" s="120"/>
      <c r="X199" s="120"/>
      <c r="Y199" s="120"/>
      <c r="Z199" s="85"/>
    </row>
    <row r="200" spans="2:56" s="15" customFormat="1" ht="12" customHeight="1" thickBot="1">
      <c r="B200" s="81"/>
      <c r="C200" s="82"/>
      <c r="D200" s="81"/>
      <c r="E200" s="82"/>
      <c r="F200" s="81"/>
      <c r="G200" s="82"/>
      <c r="H200" s="81"/>
      <c r="I200" s="82"/>
      <c r="J200" s="81"/>
      <c r="K200" s="82"/>
      <c r="L200" s="83"/>
      <c r="M200" s="83" t="s">
        <v>185</v>
      </c>
      <c r="N200" s="83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2:26" s="16" customFormat="1" ht="21" customHeight="1">
      <c r="B201" s="36" t="s">
        <v>181</v>
      </c>
      <c r="C201" s="34"/>
      <c r="D201" s="37"/>
      <c r="E201" s="38"/>
      <c r="F201" s="38"/>
      <c r="G201" s="38"/>
      <c r="H201" s="38"/>
      <c r="I201" s="38"/>
      <c r="J201" s="38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5"/>
    </row>
    <row r="202" spans="2:26" s="16" customFormat="1" ht="3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1"/>
      <c r="L202" s="42"/>
      <c r="M202" s="43"/>
      <c r="N202" s="44"/>
      <c r="O202" s="44"/>
      <c r="P202" s="45"/>
      <c r="Q202" s="40"/>
      <c r="R202" s="40"/>
      <c r="S202" s="40"/>
      <c r="T202" s="40"/>
      <c r="U202" s="40"/>
      <c r="V202" s="40"/>
      <c r="W202" s="40"/>
      <c r="X202" s="40"/>
      <c r="Y202" s="40"/>
      <c r="Z202" s="85"/>
    </row>
    <row r="203" spans="2:26" s="16" customFormat="1" ht="12.75">
      <c r="B203" s="46" t="s">
        <v>169</v>
      </c>
      <c r="C203" s="47"/>
      <c r="D203" s="47"/>
      <c r="E203" s="47"/>
      <c r="F203" s="47"/>
      <c r="G203" s="47"/>
      <c r="H203" s="47"/>
      <c r="I203" s="47"/>
      <c r="J203" s="47"/>
      <c r="K203" s="41"/>
      <c r="L203" s="48" t="s">
        <v>156</v>
      </c>
      <c r="M203" s="49"/>
      <c r="N203" s="50" t="s">
        <v>157</v>
      </c>
      <c r="O203" s="50"/>
      <c r="P203" s="51"/>
      <c r="Q203" s="46" t="s">
        <v>170</v>
      </c>
      <c r="R203" s="47"/>
      <c r="S203" s="47"/>
      <c r="T203" s="47"/>
      <c r="U203" s="47"/>
      <c r="V203" s="47"/>
      <c r="W203" s="47"/>
      <c r="X203" s="47"/>
      <c r="Y203" s="46"/>
      <c r="Z203" s="85"/>
    </row>
    <row r="204" spans="2:26" s="16" customFormat="1" ht="2.2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47"/>
      <c r="M204" s="52"/>
      <c r="N204" s="47"/>
      <c r="O204" s="47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85"/>
    </row>
    <row r="205" spans="2:26" s="16" customFormat="1" ht="12.75">
      <c r="B205" s="54" t="s">
        <v>0</v>
      </c>
      <c r="C205" s="41"/>
      <c r="D205" s="55" t="s">
        <v>69</v>
      </c>
      <c r="E205" s="41"/>
      <c r="F205" s="55" t="s">
        <v>70</v>
      </c>
      <c r="G205" s="41"/>
      <c r="H205" s="55" t="s">
        <v>71</v>
      </c>
      <c r="I205" s="41"/>
      <c r="J205" s="55" t="s">
        <v>72</v>
      </c>
      <c r="K205" s="41"/>
      <c r="L205" s="54"/>
      <c r="M205" s="56"/>
      <c r="N205" s="54" t="s">
        <v>158</v>
      </c>
      <c r="O205" s="54"/>
      <c r="P205" s="51"/>
      <c r="Q205" s="55" t="s">
        <v>72</v>
      </c>
      <c r="R205" s="41"/>
      <c r="S205" s="55" t="s">
        <v>71</v>
      </c>
      <c r="T205" s="41"/>
      <c r="U205" s="55" t="s">
        <v>70</v>
      </c>
      <c r="V205" s="41"/>
      <c r="W205" s="55" t="s">
        <v>69</v>
      </c>
      <c r="X205" s="41"/>
      <c r="Y205" s="54" t="s">
        <v>0</v>
      </c>
      <c r="Z205" s="85"/>
    </row>
    <row r="206" spans="2:26" s="16" customFormat="1" ht="2.25" customHeight="1">
      <c r="B206" s="56"/>
      <c r="C206" s="41"/>
      <c r="D206" s="41"/>
      <c r="E206" s="41"/>
      <c r="F206" s="41"/>
      <c r="G206" s="41"/>
      <c r="H206" s="41"/>
      <c r="I206" s="41"/>
      <c r="J206" s="41"/>
      <c r="K206" s="41"/>
      <c r="L206" s="54"/>
      <c r="M206" s="56"/>
      <c r="N206" s="54"/>
      <c r="O206" s="54"/>
      <c r="P206" s="57"/>
      <c r="Q206" s="41"/>
      <c r="R206" s="41"/>
      <c r="S206" s="41"/>
      <c r="T206" s="41"/>
      <c r="U206" s="41"/>
      <c r="V206" s="41"/>
      <c r="W206" s="41"/>
      <c r="X206" s="41"/>
      <c r="Y206" s="56"/>
      <c r="Z206" s="85"/>
    </row>
    <row r="207" spans="2:26" s="16" customFormat="1" ht="12.75">
      <c r="B207" s="58" t="s">
        <v>161</v>
      </c>
      <c r="C207" s="41"/>
      <c r="D207" s="59" t="s">
        <v>73</v>
      </c>
      <c r="E207" s="60"/>
      <c r="F207" s="59" t="s">
        <v>164</v>
      </c>
      <c r="G207" s="41"/>
      <c r="H207" s="61" t="s">
        <v>165</v>
      </c>
      <c r="I207" s="41"/>
      <c r="J207" s="55" t="s">
        <v>168</v>
      </c>
      <c r="K207" s="41"/>
      <c r="L207" s="54"/>
      <c r="M207" s="56"/>
      <c r="N207" s="54"/>
      <c r="O207" s="54"/>
      <c r="P207" s="57"/>
      <c r="Q207" s="55" t="s">
        <v>168</v>
      </c>
      <c r="R207" s="41"/>
      <c r="S207" s="61" t="s">
        <v>165</v>
      </c>
      <c r="T207" s="60"/>
      <c r="U207" s="59" t="s">
        <v>164</v>
      </c>
      <c r="V207" s="41"/>
      <c r="W207" s="59" t="s">
        <v>73</v>
      </c>
      <c r="X207" s="41"/>
      <c r="Y207" s="58" t="s">
        <v>161</v>
      </c>
      <c r="Z207" s="85"/>
    </row>
    <row r="208" spans="2:26" s="16" customFormat="1" ht="12.75">
      <c r="B208" s="62" t="s">
        <v>162</v>
      </c>
      <c r="C208" s="60"/>
      <c r="D208" s="59" t="s">
        <v>162</v>
      </c>
      <c r="E208" s="60"/>
      <c r="F208" s="59" t="s">
        <v>162</v>
      </c>
      <c r="G208" s="60"/>
      <c r="H208" s="61" t="s">
        <v>162</v>
      </c>
      <c r="I208" s="41"/>
      <c r="J208" s="59" t="s">
        <v>167</v>
      </c>
      <c r="K208" s="41"/>
      <c r="L208" s="50"/>
      <c r="M208" s="63"/>
      <c r="N208" s="50"/>
      <c r="O208" s="50"/>
      <c r="P208" s="64"/>
      <c r="Q208" s="59" t="s">
        <v>167</v>
      </c>
      <c r="R208" s="60"/>
      <c r="S208" s="59" t="s">
        <v>162</v>
      </c>
      <c r="T208" s="60"/>
      <c r="U208" s="59" t="s">
        <v>162</v>
      </c>
      <c r="V208" s="60"/>
      <c r="W208" s="59" t="s">
        <v>162</v>
      </c>
      <c r="X208" s="41"/>
      <c r="Y208" s="62" t="s">
        <v>162</v>
      </c>
      <c r="Z208" s="85"/>
    </row>
    <row r="209" spans="2:26" s="16" customFormat="1" ht="12" customHeight="1">
      <c r="B209" s="62" t="s">
        <v>163</v>
      </c>
      <c r="C209" s="60"/>
      <c r="D209" s="59" t="s">
        <v>163</v>
      </c>
      <c r="E209" s="60"/>
      <c r="F209" s="59" t="s">
        <v>163</v>
      </c>
      <c r="G209" s="60"/>
      <c r="H209" s="61" t="s">
        <v>163</v>
      </c>
      <c r="I209" s="41"/>
      <c r="J209" s="59" t="s">
        <v>166</v>
      </c>
      <c r="K209" s="41"/>
      <c r="L209" s="50"/>
      <c r="M209" s="63"/>
      <c r="N209" s="50"/>
      <c r="O209" s="50"/>
      <c r="P209" s="64"/>
      <c r="Q209" s="59" t="s">
        <v>166</v>
      </c>
      <c r="R209" s="60"/>
      <c r="S209" s="59" t="s">
        <v>163</v>
      </c>
      <c r="T209" s="60"/>
      <c r="U209" s="59" t="s">
        <v>163</v>
      </c>
      <c r="V209" s="60"/>
      <c r="W209" s="59" t="s">
        <v>163</v>
      </c>
      <c r="X209" s="41"/>
      <c r="Y209" s="62" t="s">
        <v>163</v>
      </c>
      <c r="Z209" s="85"/>
    </row>
    <row r="210" spans="2:26" s="16" customFormat="1" ht="2.25" customHeight="1">
      <c r="B210" s="65"/>
      <c r="C210" s="66"/>
      <c r="D210" s="67"/>
      <c r="E210" s="66"/>
      <c r="F210" s="67"/>
      <c r="G210" s="66"/>
      <c r="H210" s="67"/>
      <c r="I210" s="66"/>
      <c r="J210" s="67"/>
      <c r="K210" s="66"/>
      <c r="L210" s="68"/>
      <c r="M210" s="68"/>
      <c r="N210" s="68"/>
      <c r="O210" s="68"/>
      <c r="P210" s="68"/>
      <c r="Q210" s="65"/>
      <c r="R210" s="66"/>
      <c r="S210" s="67"/>
      <c r="T210" s="66"/>
      <c r="U210" s="67"/>
      <c r="V210" s="66"/>
      <c r="W210" s="67"/>
      <c r="X210" s="66"/>
      <c r="Y210" s="67"/>
      <c r="Z210" s="85"/>
    </row>
    <row r="211" spans="2:26" s="29" customFormat="1" ht="12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8" t="s">
        <v>22</v>
      </c>
      <c r="M211" s="159" t="s">
        <v>184</v>
      </c>
      <c r="N211" s="159"/>
      <c r="O211" s="160"/>
      <c r="P211" s="161"/>
      <c r="Q211" s="157">
        <f>J198</f>
        <v>13823</v>
      </c>
      <c r="R211" s="157"/>
      <c r="S211" s="157">
        <f>H198</f>
        <v>5500</v>
      </c>
      <c r="T211" s="157"/>
      <c r="U211" s="157">
        <f>F198</f>
        <v>8084</v>
      </c>
      <c r="V211" s="157"/>
      <c r="W211" s="157">
        <f>D198</f>
        <v>18735</v>
      </c>
      <c r="X211" s="157"/>
      <c r="Y211" s="157">
        <f>SUM(Q211:W211)</f>
        <v>46142</v>
      </c>
      <c r="Z211" s="162"/>
    </row>
    <row r="212" spans="2:26" ht="12" customHeight="1" hidden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3"/>
      <c r="M212" s="164"/>
      <c r="N212" s="164"/>
      <c r="O212" s="125"/>
      <c r="P212" s="125"/>
      <c r="Q212" s="120"/>
      <c r="R212" s="120"/>
      <c r="S212" s="120"/>
      <c r="T212" s="120"/>
      <c r="U212" s="120"/>
      <c r="V212" s="120"/>
      <c r="W212" s="120"/>
      <c r="X212" s="120"/>
      <c r="Y212" s="120"/>
      <c r="Z212" s="35"/>
    </row>
    <row r="213" spans="2:26" s="17" customFormat="1" ht="12" customHeight="1">
      <c r="B213" s="89"/>
      <c r="C213" s="90"/>
      <c r="D213" s="89"/>
      <c r="E213" s="91"/>
      <c r="F213" s="89"/>
      <c r="G213" s="91"/>
      <c r="H213" s="89"/>
      <c r="I213" s="91"/>
      <c r="J213" s="89"/>
      <c r="K213" s="91"/>
      <c r="L213" s="93"/>
      <c r="M213" s="93" t="s">
        <v>185</v>
      </c>
      <c r="N213" s="93"/>
      <c r="O213" s="89"/>
      <c r="P213" s="90"/>
      <c r="Q213" s="89"/>
      <c r="R213" s="90"/>
      <c r="S213" s="89"/>
      <c r="T213" s="90"/>
      <c r="U213" s="89"/>
      <c r="V213" s="90"/>
      <c r="W213" s="89"/>
      <c r="X213" s="90"/>
      <c r="Y213" s="89"/>
      <c r="Z213" s="94"/>
    </row>
    <row r="214" spans="2:26" s="30" customFormat="1" ht="12" customHeight="1">
      <c r="B214" s="165">
        <f>SUM(D214:J214)</f>
        <v>42587</v>
      </c>
      <c r="C214" s="166"/>
      <c r="D214" s="165">
        <f>D215+D217</f>
        <v>11590</v>
      </c>
      <c r="E214" s="167"/>
      <c r="F214" s="165">
        <f>F215+F217</f>
        <v>16330</v>
      </c>
      <c r="G214" s="167"/>
      <c r="H214" s="165">
        <f>H215+H217</f>
        <v>14227</v>
      </c>
      <c r="I214" s="167"/>
      <c r="J214" s="165">
        <f>J215+J217</f>
        <v>440</v>
      </c>
      <c r="K214" s="167"/>
      <c r="L214" s="168" t="s">
        <v>81</v>
      </c>
      <c r="M214" s="168" t="s">
        <v>140</v>
      </c>
      <c r="N214" s="168"/>
      <c r="O214" s="165"/>
      <c r="P214" s="166"/>
      <c r="Q214" s="165"/>
      <c r="R214" s="166"/>
      <c r="S214" s="165"/>
      <c r="T214" s="166"/>
      <c r="U214" s="165"/>
      <c r="V214" s="166"/>
      <c r="W214" s="165"/>
      <c r="X214" s="166"/>
      <c r="Y214" s="165"/>
      <c r="Z214" s="169"/>
    </row>
    <row r="215" spans="2:26" s="12" customFormat="1" ht="12" customHeight="1">
      <c r="B215" s="104">
        <f>SUM(D215:J215)</f>
        <v>42587</v>
      </c>
      <c r="C215" s="104"/>
      <c r="D215" s="104">
        <v>11590</v>
      </c>
      <c r="E215" s="104"/>
      <c r="F215" s="104">
        <v>16330</v>
      </c>
      <c r="G215" s="104"/>
      <c r="H215" s="104">
        <v>14227</v>
      </c>
      <c r="I215" s="104"/>
      <c r="J215" s="104">
        <v>440</v>
      </c>
      <c r="K215" s="104"/>
      <c r="L215" s="105" t="s">
        <v>23</v>
      </c>
      <c r="M215" s="105"/>
      <c r="N215" s="105" t="s">
        <v>141</v>
      </c>
      <c r="O215" s="106"/>
      <c r="P215" s="106"/>
      <c r="Q215" s="104"/>
      <c r="R215" s="104"/>
      <c r="S215" s="104"/>
      <c r="T215" s="104"/>
      <c r="U215" s="104"/>
      <c r="V215" s="104"/>
      <c r="W215" s="104"/>
      <c r="X215" s="104"/>
      <c r="Y215" s="104"/>
      <c r="Z215" s="170"/>
    </row>
    <row r="216" spans="2:26" s="7" customFormat="1" ht="12" customHeight="1">
      <c r="B216" s="120">
        <f>SUM(D216:J216)</f>
        <v>-17085</v>
      </c>
      <c r="C216" s="120"/>
      <c r="D216" s="120">
        <f>-D24</f>
        <v>-5562</v>
      </c>
      <c r="E216" s="120"/>
      <c r="F216" s="120">
        <f>-F24</f>
        <v>-6272</v>
      </c>
      <c r="G216" s="120"/>
      <c r="H216" s="120">
        <f>-H24</f>
        <v>-4934</v>
      </c>
      <c r="I216" s="120"/>
      <c r="J216" s="120">
        <f>-J24</f>
        <v>-317</v>
      </c>
      <c r="K216" s="120"/>
      <c r="L216" s="128" t="s">
        <v>3</v>
      </c>
      <c r="M216" s="128" t="s">
        <v>87</v>
      </c>
      <c r="N216" s="128"/>
      <c r="O216" s="125"/>
      <c r="P216" s="125"/>
      <c r="Q216" s="120"/>
      <c r="R216" s="120"/>
      <c r="S216" s="120"/>
      <c r="T216" s="120"/>
      <c r="U216" s="120"/>
      <c r="V216" s="120"/>
      <c r="W216" s="120"/>
      <c r="X216" s="120"/>
      <c r="Y216" s="120"/>
      <c r="Z216" s="51"/>
    </row>
    <row r="217" spans="2:26" s="12" customFormat="1" ht="12" customHeight="1" hidden="1">
      <c r="B217" s="104">
        <f>SUM(D217:J217)</f>
        <v>0</v>
      </c>
      <c r="C217" s="104"/>
      <c r="D217" s="104">
        <v>0</v>
      </c>
      <c r="E217" s="104"/>
      <c r="F217" s="104">
        <v>0</v>
      </c>
      <c r="G217" s="104"/>
      <c r="H217" s="104">
        <v>0</v>
      </c>
      <c r="I217" s="104"/>
      <c r="J217" s="104">
        <v>0</v>
      </c>
      <c r="K217" s="104"/>
      <c r="L217" s="132" t="s">
        <v>24</v>
      </c>
      <c r="M217" s="132"/>
      <c r="N217" s="132" t="s">
        <v>142</v>
      </c>
      <c r="O217" s="106"/>
      <c r="P217" s="106"/>
      <c r="Q217" s="104"/>
      <c r="R217" s="104"/>
      <c r="S217" s="104"/>
      <c r="T217" s="104"/>
      <c r="U217" s="104"/>
      <c r="V217" s="104"/>
      <c r="W217" s="104"/>
      <c r="X217" s="104"/>
      <c r="Y217" s="104"/>
      <c r="Z217" s="170"/>
    </row>
    <row r="218" spans="2:26" s="9" customFormat="1" ht="12" customHeight="1">
      <c r="B218" s="120">
        <f>SUM(D218:J218)</f>
        <v>394</v>
      </c>
      <c r="C218" s="120"/>
      <c r="D218" s="120">
        <v>566</v>
      </c>
      <c r="E218" s="120"/>
      <c r="F218" s="120">
        <v>369</v>
      </c>
      <c r="G218" s="120"/>
      <c r="H218" s="120">
        <v>-560</v>
      </c>
      <c r="I218" s="120"/>
      <c r="J218" s="120">
        <v>19</v>
      </c>
      <c r="K218" s="120"/>
      <c r="L218" s="128" t="s">
        <v>25</v>
      </c>
      <c r="M218" s="128" t="s">
        <v>186</v>
      </c>
      <c r="N218" s="128"/>
      <c r="O218" s="125"/>
      <c r="P218" s="125"/>
      <c r="Q218" s="120"/>
      <c r="R218" s="120"/>
      <c r="S218" s="120"/>
      <c r="T218" s="120"/>
      <c r="U218" s="120"/>
      <c r="V218" s="120"/>
      <c r="W218" s="120"/>
      <c r="X218" s="120"/>
      <c r="Y218" s="120"/>
      <c r="Z218" s="64"/>
    </row>
    <row r="219" spans="2:26" s="9" customFormat="1" ht="12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71"/>
      <c r="M219" s="172" t="s">
        <v>187</v>
      </c>
      <c r="N219" s="172"/>
      <c r="O219" s="125"/>
      <c r="P219" s="125"/>
      <c r="Q219" s="120"/>
      <c r="R219" s="120"/>
      <c r="S219" s="120"/>
      <c r="T219" s="120"/>
      <c r="U219" s="120"/>
      <c r="V219" s="120"/>
      <c r="W219" s="120"/>
      <c r="X219" s="120"/>
      <c r="Y219" s="120"/>
      <c r="Z219" s="64"/>
    </row>
    <row r="220" spans="2:26" s="10" customFormat="1" ht="12" customHeight="1" hidden="1">
      <c r="B220" s="68"/>
      <c r="C220" s="68"/>
      <c r="D220" s="68"/>
      <c r="E220" s="68"/>
      <c r="F220" s="68"/>
      <c r="G220" s="68"/>
      <c r="H220" s="68"/>
      <c r="I220" s="68"/>
      <c r="J220" s="68"/>
      <c r="K220" s="120"/>
      <c r="L220" s="171"/>
      <c r="M220" s="172"/>
      <c r="N220" s="172"/>
      <c r="O220" s="125"/>
      <c r="P220" s="125"/>
      <c r="Q220" s="120"/>
      <c r="R220" s="120"/>
      <c r="S220" s="120"/>
      <c r="T220" s="120"/>
      <c r="U220" s="120"/>
      <c r="V220" s="120"/>
      <c r="W220" s="120"/>
      <c r="X220" s="120"/>
      <c r="Y220" s="120"/>
      <c r="Z220" s="68"/>
    </row>
    <row r="221" spans="2:56" s="27" customFormat="1" ht="12" customHeight="1" thickBot="1">
      <c r="B221" s="173">
        <f>SUM(D221:J221)</f>
        <v>20246</v>
      </c>
      <c r="C221" s="173"/>
      <c r="D221" s="173">
        <f>W211-D214-D216-D218</f>
        <v>12141</v>
      </c>
      <c r="E221" s="173"/>
      <c r="F221" s="173">
        <f>U211-F214-F216-F218</f>
        <v>-2343</v>
      </c>
      <c r="G221" s="173"/>
      <c r="H221" s="173">
        <f>S211-H214-H216-H218</f>
        <v>-3233</v>
      </c>
      <c r="I221" s="173"/>
      <c r="J221" s="173">
        <f>Q211-J214-J216-J218</f>
        <v>13681</v>
      </c>
      <c r="K221" s="174"/>
      <c r="L221" s="175" t="s">
        <v>26</v>
      </c>
      <c r="M221" s="175" t="s">
        <v>155</v>
      </c>
      <c r="N221" s="175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7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2:56" s="27" customFormat="1" ht="12" customHeight="1" hidden="1" thickBot="1">
      <c r="B222" s="173"/>
      <c r="C222" s="174"/>
      <c r="D222" s="173"/>
      <c r="E222" s="174"/>
      <c r="F222" s="173"/>
      <c r="G222" s="174"/>
      <c r="H222" s="173"/>
      <c r="I222" s="174"/>
      <c r="J222" s="173"/>
      <c r="K222" s="174"/>
      <c r="L222" s="175"/>
      <c r="M222" s="175"/>
      <c r="N222" s="175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7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2:56" s="7" customFormat="1" ht="12" customHeight="1">
      <c r="B223" s="172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57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2:56" s="7" customFormat="1" ht="12" customHeight="1">
      <c r="B224" s="179">
        <v>0</v>
      </c>
      <c r="C224" s="180">
        <f>IF(B224="(P)","Provisional estimate",IF(B224="(A)","Advanced estimate",""))</f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57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2:56" s="25" customFormat="1" ht="12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5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</row>
    <row r="226" spans="2:56" s="7" customFormat="1" ht="12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57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2:26" ht="12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35"/>
    </row>
    <row r="228" spans="2:26" s="16" customFormat="1" ht="12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85"/>
    </row>
    <row r="229" spans="2:26" s="16" customFormat="1" ht="12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85"/>
    </row>
    <row r="230" spans="2:26" s="16" customFormat="1" ht="12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85"/>
    </row>
    <row r="231" spans="2:26" s="16" customFormat="1" ht="12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85"/>
    </row>
    <row r="232" spans="2:26" s="16" customFormat="1" ht="12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85"/>
    </row>
    <row r="233" spans="2:26" s="16" customFormat="1" ht="12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85"/>
    </row>
    <row r="234" spans="2:26" s="16" customFormat="1" ht="12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85"/>
    </row>
    <row r="235" spans="2:26" s="16" customFormat="1" ht="12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85"/>
    </row>
    <row r="236" spans="2:26" s="16" customFormat="1" ht="12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85"/>
    </row>
    <row r="237" spans="2:26" s="16" customFormat="1" ht="12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85"/>
    </row>
    <row r="238" spans="2:26" s="16" customFormat="1" ht="12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85"/>
    </row>
    <row r="239" spans="2:26" s="16" customFormat="1" ht="12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85"/>
    </row>
    <row r="240" spans="2:56" s="25" customFormat="1" ht="12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52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2:26" ht="12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35"/>
    </row>
    <row r="242" spans="2:56" s="7" customFormat="1" ht="12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57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2:26" ht="12" customHeight="1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35"/>
    </row>
    <row r="244" spans="2:26" ht="12" customHeight="1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35"/>
    </row>
    <row r="245" spans="2:26" ht="12" customHeight="1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35"/>
    </row>
    <row r="246" spans="2:26" ht="12" customHeight="1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35"/>
    </row>
    <row r="247" spans="2:26" ht="12" customHeight="1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35"/>
    </row>
    <row r="248" spans="2:26" ht="12" customHeight="1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35"/>
    </row>
    <row r="249" spans="2:26" ht="12" customHeight="1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35"/>
    </row>
    <row r="250" spans="2:26" ht="12" customHeight="1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35"/>
    </row>
    <row r="251" spans="2:26" ht="12" customHeight="1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35"/>
    </row>
    <row r="252" spans="2:26" ht="12" customHeight="1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35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5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2005-12-13T11:27:23Z</cp:lastPrinted>
  <dcterms:created xsi:type="dcterms:W3CDTF">1999-07-09T11:50:45Z</dcterms:created>
  <dcterms:modified xsi:type="dcterms:W3CDTF">2012-12-13T07:47:41Z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