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Difusion\"/>
    </mc:Choice>
  </mc:AlternateContent>
  <xr:revisionPtr revIDLastSave="0" documentId="13_ncr:1_{0626EEA3-D6AC-45B6-ABB6-9AD5F3675BE7}" xr6:coauthVersionLast="47" xr6:coauthVersionMax="47" xr10:uidLastSave="{00000000-0000-0000-0000-000000000000}"/>
  <bookViews>
    <workbookView xWindow="-120" yWindow="-120" windowWidth="29040" windowHeight="15720" activeTab="2" xr2:uid="{2B6D98BC-5A5F-44B9-8B5F-11EEA9CD3DEA}"/>
  </bookViews>
  <sheets>
    <sheet name="Mesas y locales MI" sheetId="1" r:id="rId1"/>
    <sheet name="Badajoz" sheetId="2" r:id="rId2"/>
    <sheet name="Cáceres" sheetId="3" r:id="rId3"/>
  </sheets>
  <definedNames>
    <definedName name="_xlnm._FilterDatabase" localSheetId="1" hidden="1">Badajoz!$A$2:$P$6493</definedName>
    <definedName name="_xlnm._FilterDatabase" localSheetId="2" hidden="1">Cáceres!$A$2:$P$870</definedName>
    <definedName name="_xlnm._FilterDatabase" localSheetId="0" hidden="1">'Mesas y locales MI'!$A$2:$X$1402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8" i="3" l="1"/>
  <c r="G498" i="3"/>
  <c r="F498" i="3"/>
  <c r="E498" i="3"/>
  <c r="C498" i="3"/>
  <c r="A498" i="3"/>
  <c r="K497" i="3"/>
  <c r="G497" i="3"/>
  <c r="F497" i="3"/>
  <c r="E497" i="3"/>
  <c r="C497" i="3"/>
  <c r="A497" i="3"/>
  <c r="K496" i="3"/>
  <c r="G496" i="3"/>
  <c r="F496" i="3"/>
  <c r="E496" i="3"/>
  <c r="C496" i="3"/>
  <c r="A496" i="3"/>
  <c r="K495" i="3"/>
  <c r="G495" i="3"/>
  <c r="F495" i="3"/>
  <c r="E495" i="3"/>
  <c r="C495" i="3"/>
  <c r="A495" i="3"/>
  <c r="K494" i="3"/>
  <c r="G494" i="3"/>
  <c r="F494" i="3"/>
  <c r="E494" i="3"/>
  <c r="C494" i="3"/>
  <c r="A494" i="3"/>
  <c r="K493" i="3"/>
  <c r="G493" i="3"/>
  <c r="F493" i="3"/>
  <c r="E493" i="3"/>
  <c r="C493" i="3"/>
  <c r="A493" i="3"/>
  <c r="K492" i="3"/>
  <c r="G492" i="3"/>
  <c r="F492" i="3"/>
  <c r="E492" i="3"/>
  <c r="C492" i="3"/>
  <c r="A492" i="3"/>
  <c r="K491" i="3"/>
  <c r="G491" i="3"/>
  <c r="F491" i="3"/>
  <c r="E491" i="3"/>
  <c r="C491" i="3"/>
  <c r="A491" i="3"/>
  <c r="K490" i="3"/>
  <c r="G490" i="3"/>
  <c r="F490" i="3"/>
  <c r="E490" i="3"/>
  <c r="C490" i="3"/>
  <c r="A490" i="3"/>
  <c r="K489" i="3"/>
  <c r="G489" i="3"/>
  <c r="F489" i="3"/>
  <c r="E489" i="3"/>
  <c r="C489" i="3"/>
  <c r="A489" i="3"/>
  <c r="K488" i="3"/>
  <c r="G488" i="3"/>
  <c r="F488" i="3"/>
  <c r="E488" i="3"/>
  <c r="C488" i="3"/>
  <c r="A488" i="3"/>
  <c r="K487" i="3"/>
  <c r="G487" i="3"/>
  <c r="F487" i="3"/>
  <c r="E487" i="3"/>
  <c r="C487" i="3"/>
  <c r="A487" i="3"/>
  <c r="K486" i="3"/>
  <c r="G486" i="3"/>
  <c r="F486" i="3"/>
  <c r="E486" i="3"/>
  <c r="C486" i="3"/>
  <c r="A486" i="3"/>
  <c r="K485" i="3"/>
  <c r="G485" i="3"/>
  <c r="F485" i="3"/>
  <c r="E485" i="3"/>
  <c r="C485" i="3"/>
  <c r="A485" i="3"/>
  <c r="K484" i="3"/>
  <c r="G484" i="3"/>
  <c r="F484" i="3"/>
  <c r="E484" i="3"/>
  <c r="C484" i="3"/>
  <c r="A484" i="3"/>
  <c r="K483" i="3"/>
  <c r="G483" i="3"/>
  <c r="F483" i="3"/>
  <c r="E483" i="3"/>
  <c r="C483" i="3"/>
  <c r="A483" i="3"/>
  <c r="K482" i="3"/>
  <c r="G482" i="3"/>
  <c r="F482" i="3"/>
  <c r="E482" i="3"/>
  <c r="C482" i="3"/>
  <c r="A482" i="3"/>
  <c r="K481" i="3"/>
  <c r="G481" i="3"/>
  <c r="F481" i="3"/>
  <c r="E481" i="3"/>
  <c r="C481" i="3"/>
  <c r="A481" i="3"/>
  <c r="K480" i="3"/>
  <c r="G480" i="3"/>
  <c r="F480" i="3"/>
  <c r="E480" i="3"/>
  <c r="C480" i="3"/>
  <c r="A480" i="3"/>
  <c r="K479" i="3"/>
  <c r="G479" i="3"/>
  <c r="F479" i="3"/>
  <c r="E479" i="3"/>
  <c r="C479" i="3"/>
  <c r="A479" i="3"/>
  <c r="K478" i="3"/>
  <c r="G478" i="3"/>
  <c r="F478" i="3"/>
  <c r="E478" i="3"/>
  <c r="C478" i="3"/>
  <c r="A478" i="3"/>
  <c r="K477" i="3"/>
  <c r="G477" i="3"/>
  <c r="F477" i="3"/>
  <c r="E477" i="3"/>
  <c r="C477" i="3"/>
  <c r="A477" i="3"/>
  <c r="K476" i="3"/>
  <c r="G476" i="3"/>
  <c r="F476" i="3"/>
  <c r="E476" i="3"/>
  <c r="C476" i="3"/>
  <c r="A476" i="3"/>
  <c r="K475" i="3"/>
  <c r="G475" i="3"/>
  <c r="F475" i="3"/>
  <c r="E475" i="3"/>
  <c r="C475" i="3"/>
  <c r="A475" i="3"/>
  <c r="K474" i="3"/>
  <c r="G474" i="3"/>
  <c r="F474" i="3"/>
  <c r="E474" i="3"/>
  <c r="C474" i="3"/>
  <c r="A474" i="3"/>
  <c r="K473" i="3"/>
  <c r="G473" i="3"/>
  <c r="F473" i="3"/>
  <c r="E473" i="3"/>
  <c r="C473" i="3"/>
  <c r="A473" i="3"/>
  <c r="K472" i="3"/>
  <c r="G472" i="3"/>
  <c r="F472" i="3"/>
  <c r="E472" i="3"/>
  <c r="C472" i="3"/>
  <c r="A472" i="3"/>
  <c r="K471" i="3"/>
  <c r="G471" i="3"/>
  <c r="F471" i="3"/>
  <c r="E471" i="3"/>
  <c r="C471" i="3"/>
  <c r="A471" i="3"/>
  <c r="K470" i="3"/>
  <c r="G470" i="3"/>
  <c r="F470" i="3"/>
  <c r="E470" i="3"/>
  <c r="C470" i="3"/>
  <c r="A470" i="3"/>
  <c r="K469" i="3"/>
  <c r="G469" i="3"/>
  <c r="F469" i="3"/>
  <c r="E469" i="3"/>
  <c r="C469" i="3"/>
  <c r="A469" i="3"/>
  <c r="K468" i="3"/>
  <c r="G468" i="3"/>
  <c r="F468" i="3"/>
  <c r="E468" i="3"/>
  <c r="C468" i="3"/>
  <c r="A468" i="3"/>
  <c r="K467" i="3"/>
  <c r="G467" i="3"/>
  <c r="F467" i="3"/>
  <c r="E467" i="3"/>
  <c r="C467" i="3"/>
  <c r="A467" i="3"/>
  <c r="K466" i="3"/>
  <c r="G466" i="3"/>
  <c r="F466" i="3"/>
  <c r="E466" i="3"/>
  <c r="C466" i="3"/>
  <c r="A466" i="3"/>
  <c r="K465" i="3"/>
  <c r="G465" i="3"/>
  <c r="F465" i="3"/>
  <c r="E465" i="3"/>
  <c r="C465" i="3"/>
  <c r="A465" i="3"/>
  <c r="K464" i="3"/>
  <c r="G464" i="3"/>
  <c r="F464" i="3"/>
  <c r="E464" i="3"/>
  <c r="C464" i="3"/>
  <c r="A464" i="3"/>
  <c r="K463" i="3"/>
  <c r="G463" i="3"/>
  <c r="F463" i="3"/>
  <c r="E463" i="3"/>
  <c r="C463" i="3"/>
  <c r="A463" i="3"/>
  <c r="K462" i="3"/>
  <c r="G462" i="3"/>
  <c r="F462" i="3"/>
  <c r="E462" i="3"/>
  <c r="C462" i="3"/>
  <c r="A462" i="3"/>
  <c r="K461" i="3"/>
  <c r="G461" i="3"/>
  <c r="F461" i="3"/>
  <c r="E461" i="3"/>
  <c r="C461" i="3"/>
  <c r="A461" i="3"/>
  <c r="K460" i="3"/>
  <c r="G460" i="3"/>
  <c r="F460" i="3"/>
  <c r="E460" i="3"/>
  <c r="C460" i="3"/>
  <c r="A460" i="3"/>
  <c r="K459" i="3"/>
  <c r="G459" i="3"/>
  <c r="F459" i="3"/>
  <c r="E459" i="3"/>
  <c r="C459" i="3"/>
  <c r="A459" i="3"/>
  <c r="K458" i="3"/>
  <c r="G458" i="3"/>
  <c r="F458" i="3"/>
  <c r="E458" i="3"/>
  <c r="C458" i="3"/>
  <c r="A458" i="3"/>
  <c r="K457" i="3"/>
  <c r="G457" i="3"/>
  <c r="F457" i="3"/>
  <c r="E457" i="3"/>
  <c r="C457" i="3"/>
  <c r="A457" i="3"/>
  <c r="K456" i="3"/>
  <c r="G456" i="3"/>
  <c r="F456" i="3"/>
  <c r="E456" i="3"/>
  <c r="C456" i="3"/>
  <c r="A456" i="3"/>
  <c r="K455" i="3"/>
  <c r="G455" i="3"/>
  <c r="F455" i="3"/>
  <c r="E455" i="3"/>
  <c r="C455" i="3"/>
  <c r="A455" i="3"/>
  <c r="K454" i="3"/>
  <c r="G454" i="3"/>
  <c r="F454" i="3"/>
  <c r="E454" i="3"/>
  <c r="C454" i="3"/>
  <c r="A454" i="3"/>
  <c r="K453" i="3"/>
  <c r="G453" i="3"/>
  <c r="F453" i="3"/>
  <c r="E453" i="3"/>
  <c r="C453" i="3"/>
  <c r="A453" i="3"/>
  <c r="K452" i="3"/>
  <c r="G452" i="3"/>
  <c r="F452" i="3"/>
  <c r="E452" i="3"/>
  <c r="C452" i="3"/>
  <c r="A452" i="3"/>
  <c r="K451" i="3"/>
  <c r="G451" i="3"/>
  <c r="F451" i="3"/>
  <c r="E451" i="3"/>
  <c r="C451" i="3"/>
  <c r="A451" i="3"/>
  <c r="K450" i="3"/>
  <c r="G450" i="3"/>
  <c r="F450" i="3"/>
  <c r="E450" i="3"/>
  <c r="C450" i="3"/>
  <c r="A450" i="3"/>
  <c r="K449" i="3"/>
  <c r="G449" i="3"/>
  <c r="F449" i="3"/>
  <c r="E449" i="3"/>
  <c r="C449" i="3"/>
  <c r="A449" i="3"/>
  <c r="K448" i="3"/>
  <c r="G448" i="3"/>
  <c r="F448" i="3"/>
  <c r="E448" i="3"/>
  <c r="C448" i="3"/>
  <c r="A448" i="3"/>
  <c r="K447" i="3"/>
  <c r="G447" i="3"/>
  <c r="F447" i="3"/>
  <c r="E447" i="3"/>
  <c r="C447" i="3"/>
  <c r="A447" i="3"/>
  <c r="K446" i="3"/>
  <c r="G446" i="3"/>
  <c r="F446" i="3"/>
  <c r="E446" i="3"/>
  <c r="C446" i="3"/>
  <c r="A446" i="3"/>
  <c r="K445" i="3"/>
  <c r="G445" i="3"/>
  <c r="F445" i="3"/>
  <c r="E445" i="3"/>
  <c r="C445" i="3"/>
  <c r="A445" i="3"/>
  <c r="K444" i="3"/>
  <c r="G444" i="3"/>
  <c r="F444" i="3"/>
  <c r="E444" i="3"/>
  <c r="C444" i="3"/>
  <c r="A444" i="3"/>
  <c r="K443" i="3"/>
  <c r="G443" i="3"/>
  <c r="F443" i="3"/>
  <c r="E443" i="3"/>
  <c r="C443" i="3"/>
  <c r="A443" i="3"/>
  <c r="K442" i="3"/>
  <c r="G442" i="3"/>
  <c r="F442" i="3"/>
  <c r="E442" i="3"/>
  <c r="C442" i="3"/>
  <c r="A442" i="3"/>
  <c r="K441" i="3"/>
  <c r="G441" i="3"/>
  <c r="F441" i="3"/>
  <c r="E441" i="3"/>
  <c r="C441" i="3"/>
  <c r="A441" i="3"/>
  <c r="K440" i="3"/>
  <c r="G440" i="3"/>
  <c r="F440" i="3"/>
  <c r="E440" i="3"/>
  <c r="C440" i="3"/>
  <c r="A440" i="3"/>
  <c r="K439" i="3"/>
  <c r="G439" i="3"/>
  <c r="F439" i="3"/>
  <c r="E439" i="3"/>
  <c r="C439" i="3"/>
  <c r="A439" i="3"/>
  <c r="K438" i="3"/>
  <c r="G438" i="3"/>
  <c r="F438" i="3"/>
  <c r="E438" i="3"/>
  <c r="C438" i="3"/>
  <c r="A438" i="3"/>
  <c r="K437" i="3"/>
  <c r="G437" i="3"/>
  <c r="F437" i="3"/>
  <c r="E437" i="3"/>
  <c r="C437" i="3"/>
  <c r="A437" i="3"/>
  <c r="K436" i="3"/>
  <c r="G436" i="3"/>
  <c r="F436" i="3"/>
  <c r="E436" i="3"/>
  <c r="C436" i="3"/>
  <c r="A436" i="3"/>
  <c r="K435" i="3"/>
  <c r="G435" i="3"/>
  <c r="F435" i="3"/>
  <c r="E435" i="3"/>
  <c r="C435" i="3"/>
  <c r="A435" i="3"/>
  <c r="K434" i="3"/>
  <c r="G434" i="3"/>
  <c r="F434" i="3"/>
  <c r="E434" i="3"/>
  <c r="C434" i="3"/>
  <c r="A434" i="3"/>
  <c r="K433" i="3"/>
  <c r="G433" i="3"/>
  <c r="F433" i="3"/>
  <c r="E433" i="3"/>
  <c r="C433" i="3"/>
  <c r="A433" i="3"/>
  <c r="K432" i="3"/>
  <c r="G432" i="3"/>
  <c r="F432" i="3"/>
  <c r="E432" i="3"/>
  <c r="C432" i="3"/>
  <c r="A432" i="3"/>
  <c r="K431" i="3"/>
  <c r="G431" i="3"/>
  <c r="F431" i="3"/>
  <c r="E431" i="3"/>
  <c r="C431" i="3"/>
  <c r="A431" i="3"/>
  <c r="K430" i="3"/>
  <c r="G430" i="3"/>
  <c r="F430" i="3"/>
  <c r="E430" i="3"/>
  <c r="C430" i="3"/>
  <c r="A430" i="3"/>
  <c r="K429" i="3"/>
  <c r="G429" i="3"/>
  <c r="F429" i="3"/>
  <c r="E429" i="3"/>
  <c r="C429" i="3"/>
  <c r="A429" i="3"/>
  <c r="K428" i="3"/>
  <c r="G428" i="3"/>
  <c r="F428" i="3"/>
  <c r="E428" i="3"/>
  <c r="C428" i="3"/>
  <c r="A428" i="3"/>
  <c r="K427" i="3"/>
  <c r="G427" i="3"/>
  <c r="F427" i="3"/>
  <c r="E427" i="3"/>
  <c r="C427" i="3"/>
  <c r="A427" i="3"/>
  <c r="K426" i="3"/>
  <c r="G426" i="3"/>
  <c r="F426" i="3"/>
  <c r="E426" i="3"/>
  <c r="C426" i="3"/>
  <c r="A426" i="3"/>
  <c r="K425" i="3"/>
  <c r="G425" i="3"/>
  <c r="F425" i="3"/>
  <c r="E425" i="3"/>
  <c r="C425" i="3"/>
  <c r="A425" i="3"/>
  <c r="K424" i="3"/>
  <c r="G424" i="3"/>
  <c r="F424" i="3"/>
  <c r="E424" i="3"/>
  <c r="C424" i="3"/>
  <c r="A424" i="3"/>
  <c r="K423" i="3"/>
  <c r="G423" i="3"/>
  <c r="F423" i="3"/>
  <c r="E423" i="3"/>
  <c r="C423" i="3"/>
  <c r="A423" i="3"/>
  <c r="K422" i="3"/>
  <c r="G422" i="3"/>
  <c r="F422" i="3"/>
  <c r="E422" i="3"/>
  <c r="C422" i="3"/>
  <c r="A422" i="3"/>
  <c r="K421" i="3"/>
  <c r="G421" i="3"/>
  <c r="F421" i="3"/>
  <c r="E421" i="3"/>
  <c r="C421" i="3"/>
  <c r="A421" i="3"/>
  <c r="K420" i="3"/>
  <c r="G420" i="3"/>
  <c r="F420" i="3"/>
  <c r="E420" i="3"/>
  <c r="C420" i="3"/>
  <c r="A420" i="3"/>
  <c r="K419" i="3"/>
  <c r="G419" i="3"/>
  <c r="F419" i="3"/>
  <c r="E419" i="3"/>
  <c r="C419" i="3"/>
  <c r="A419" i="3"/>
  <c r="K418" i="3"/>
  <c r="G418" i="3"/>
  <c r="F418" i="3"/>
  <c r="E418" i="3"/>
  <c r="C418" i="3"/>
  <c r="A418" i="3"/>
  <c r="K417" i="3"/>
  <c r="G417" i="3"/>
  <c r="F417" i="3"/>
  <c r="E417" i="3"/>
  <c r="C417" i="3"/>
  <c r="A417" i="3"/>
  <c r="K416" i="3"/>
  <c r="G416" i="3"/>
  <c r="F416" i="3"/>
  <c r="E416" i="3"/>
  <c r="C416" i="3"/>
  <c r="A416" i="3"/>
  <c r="K415" i="3"/>
  <c r="G415" i="3"/>
  <c r="F415" i="3"/>
  <c r="E415" i="3"/>
  <c r="C415" i="3"/>
  <c r="A415" i="3"/>
  <c r="K414" i="3"/>
  <c r="G414" i="3"/>
  <c r="F414" i="3"/>
  <c r="E414" i="3"/>
  <c r="C414" i="3"/>
  <c r="A414" i="3"/>
  <c r="K413" i="3"/>
  <c r="G413" i="3"/>
  <c r="F413" i="3"/>
  <c r="E413" i="3"/>
  <c r="C413" i="3"/>
  <c r="A413" i="3"/>
  <c r="K412" i="3"/>
  <c r="G412" i="3"/>
  <c r="F412" i="3"/>
  <c r="E412" i="3"/>
  <c r="C412" i="3"/>
  <c r="A412" i="3"/>
  <c r="K411" i="3"/>
  <c r="G411" i="3"/>
  <c r="F411" i="3"/>
  <c r="E411" i="3"/>
  <c r="C411" i="3"/>
  <c r="A411" i="3"/>
  <c r="K410" i="3"/>
  <c r="G410" i="3"/>
  <c r="F410" i="3"/>
  <c r="E410" i="3"/>
  <c r="C410" i="3"/>
  <c r="A410" i="3"/>
  <c r="K409" i="3"/>
  <c r="G409" i="3"/>
  <c r="F409" i="3"/>
  <c r="E409" i="3"/>
  <c r="C409" i="3"/>
  <c r="A409" i="3"/>
  <c r="K408" i="3"/>
  <c r="G408" i="3"/>
  <c r="F408" i="3"/>
  <c r="E408" i="3"/>
  <c r="C408" i="3"/>
  <c r="A408" i="3"/>
  <c r="K407" i="3"/>
  <c r="G407" i="3"/>
  <c r="F407" i="3"/>
  <c r="E407" i="3"/>
  <c r="C407" i="3"/>
  <c r="A407" i="3"/>
  <c r="K406" i="3"/>
  <c r="G406" i="3"/>
  <c r="F406" i="3"/>
  <c r="E406" i="3"/>
  <c r="C406" i="3"/>
  <c r="A406" i="3"/>
  <c r="K405" i="3"/>
  <c r="G405" i="3"/>
  <c r="F405" i="3"/>
  <c r="E405" i="3"/>
  <c r="C405" i="3"/>
  <c r="A405" i="3"/>
  <c r="K404" i="3"/>
  <c r="G404" i="3"/>
  <c r="F404" i="3"/>
  <c r="E404" i="3"/>
  <c r="C404" i="3"/>
  <c r="A404" i="3"/>
  <c r="K403" i="3"/>
  <c r="G403" i="3"/>
  <c r="F403" i="3"/>
  <c r="E403" i="3"/>
  <c r="C403" i="3"/>
  <c r="A403" i="3"/>
  <c r="K402" i="3"/>
  <c r="G402" i="3"/>
  <c r="F402" i="3"/>
  <c r="E402" i="3"/>
  <c r="C402" i="3"/>
  <c r="A402" i="3"/>
  <c r="K401" i="3"/>
  <c r="G401" i="3"/>
  <c r="F401" i="3"/>
  <c r="E401" i="3"/>
  <c r="C401" i="3"/>
  <c r="A401" i="3"/>
  <c r="K400" i="3"/>
  <c r="G400" i="3"/>
  <c r="F400" i="3"/>
  <c r="E400" i="3"/>
  <c r="C400" i="3"/>
  <c r="A400" i="3"/>
  <c r="K399" i="3"/>
  <c r="G399" i="3"/>
  <c r="F399" i="3"/>
  <c r="E399" i="3"/>
  <c r="C399" i="3"/>
  <c r="A399" i="3"/>
  <c r="K398" i="3"/>
  <c r="G398" i="3"/>
  <c r="F398" i="3"/>
  <c r="E398" i="3"/>
  <c r="C398" i="3"/>
  <c r="A398" i="3"/>
  <c r="K397" i="3"/>
  <c r="G397" i="3"/>
  <c r="F397" i="3"/>
  <c r="E397" i="3"/>
  <c r="C397" i="3"/>
  <c r="A397" i="3"/>
  <c r="K396" i="3"/>
  <c r="G396" i="3"/>
  <c r="F396" i="3"/>
  <c r="E396" i="3"/>
  <c r="C396" i="3"/>
  <c r="A396" i="3"/>
  <c r="K395" i="3"/>
  <c r="G395" i="3"/>
  <c r="F395" i="3"/>
  <c r="E395" i="3"/>
  <c r="C395" i="3"/>
  <c r="A395" i="3"/>
  <c r="K394" i="3"/>
  <c r="G394" i="3"/>
  <c r="F394" i="3"/>
  <c r="E394" i="3"/>
  <c r="C394" i="3"/>
  <c r="A394" i="3"/>
  <c r="K393" i="3"/>
  <c r="G393" i="3"/>
  <c r="F393" i="3"/>
  <c r="E393" i="3"/>
  <c r="C393" i="3"/>
  <c r="A393" i="3"/>
  <c r="K392" i="3"/>
  <c r="G392" i="3"/>
  <c r="F392" i="3"/>
  <c r="E392" i="3"/>
  <c r="C392" i="3"/>
  <c r="A392" i="3"/>
  <c r="K391" i="3"/>
  <c r="G391" i="3"/>
  <c r="F391" i="3"/>
  <c r="E391" i="3"/>
  <c r="C391" i="3"/>
  <c r="A391" i="3"/>
  <c r="K390" i="3"/>
  <c r="G390" i="3"/>
  <c r="F390" i="3"/>
  <c r="E390" i="3"/>
  <c r="C390" i="3"/>
  <c r="A390" i="3"/>
  <c r="K389" i="3"/>
  <c r="G389" i="3"/>
  <c r="F389" i="3"/>
  <c r="E389" i="3"/>
  <c r="C389" i="3"/>
  <c r="A389" i="3"/>
  <c r="K388" i="3"/>
  <c r="G388" i="3"/>
  <c r="F388" i="3"/>
  <c r="E388" i="3"/>
  <c r="C388" i="3"/>
  <c r="A388" i="3"/>
  <c r="K387" i="3"/>
  <c r="G387" i="3"/>
  <c r="F387" i="3"/>
  <c r="E387" i="3"/>
  <c r="C387" i="3"/>
  <c r="A387" i="3"/>
  <c r="K386" i="3"/>
  <c r="G386" i="3"/>
  <c r="F386" i="3"/>
  <c r="E386" i="3"/>
  <c r="C386" i="3"/>
  <c r="A386" i="3"/>
  <c r="K385" i="3"/>
  <c r="G385" i="3"/>
  <c r="F385" i="3"/>
  <c r="E385" i="3"/>
  <c r="C385" i="3"/>
  <c r="A385" i="3"/>
  <c r="K384" i="3"/>
  <c r="G384" i="3"/>
  <c r="F384" i="3"/>
  <c r="E384" i="3"/>
  <c r="C384" i="3"/>
  <c r="A384" i="3"/>
  <c r="K383" i="3"/>
  <c r="G383" i="3"/>
  <c r="F383" i="3"/>
  <c r="E383" i="3"/>
  <c r="C383" i="3"/>
  <c r="A383" i="3"/>
  <c r="K382" i="3"/>
  <c r="G382" i="3"/>
  <c r="F382" i="3"/>
  <c r="E382" i="3"/>
  <c r="C382" i="3"/>
  <c r="A382" i="3"/>
  <c r="K381" i="3"/>
  <c r="G381" i="3"/>
  <c r="F381" i="3"/>
  <c r="E381" i="3"/>
  <c r="C381" i="3"/>
  <c r="A381" i="3"/>
  <c r="K380" i="3"/>
  <c r="G380" i="3"/>
  <c r="F380" i="3"/>
  <c r="E380" i="3"/>
  <c r="C380" i="3"/>
  <c r="A380" i="3"/>
  <c r="K379" i="3"/>
  <c r="G379" i="3"/>
  <c r="F379" i="3"/>
  <c r="E379" i="3"/>
  <c r="C379" i="3"/>
  <c r="A379" i="3"/>
  <c r="K378" i="3"/>
  <c r="G378" i="3"/>
  <c r="F378" i="3"/>
  <c r="E378" i="3"/>
  <c r="C378" i="3"/>
  <c r="A378" i="3"/>
  <c r="K377" i="3"/>
  <c r="G377" i="3"/>
  <c r="F377" i="3"/>
  <c r="E377" i="3"/>
  <c r="C377" i="3"/>
  <c r="A377" i="3"/>
  <c r="K376" i="3"/>
  <c r="G376" i="3"/>
  <c r="F376" i="3"/>
  <c r="E376" i="3"/>
  <c r="C376" i="3"/>
  <c r="A376" i="3"/>
  <c r="K375" i="3"/>
  <c r="G375" i="3"/>
  <c r="F375" i="3"/>
  <c r="E375" i="3"/>
  <c r="C375" i="3"/>
  <c r="A375" i="3"/>
  <c r="K374" i="3"/>
  <c r="G374" i="3"/>
  <c r="F374" i="3"/>
  <c r="E374" i="3"/>
  <c r="C374" i="3"/>
  <c r="A374" i="3"/>
  <c r="K373" i="3"/>
  <c r="G373" i="3"/>
  <c r="F373" i="3"/>
  <c r="E373" i="3"/>
  <c r="C373" i="3"/>
  <c r="A373" i="3"/>
  <c r="K372" i="3"/>
  <c r="G372" i="3"/>
  <c r="F372" i="3"/>
  <c r="E372" i="3"/>
  <c r="C372" i="3"/>
  <c r="A372" i="3"/>
  <c r="K371" i="3"/>
  <c r="G371" i="3"/>
  <c r="F371" i="3"/>
  <c r="E371" i="3"/>
  <c r="C371" i="3"/>
  <c r="A371" i="3"/>
  <c r="K370" i="3"/>
  <c r="G370" i="3"/>
  <c r="F370" i="3"/>
  <c r="E370" i="3"/>
  <c r="C370" i="3"/>
  <c r="A370" i="3"/>
  <c r="K369" i="3"/>
  <c r="G369" i="3"/>
  <c r="F369" i="3"/>
  <c r="E369" i="3"/>
  <c r="C369" i="3"/>
  <c r="A369" i="3"/>
  <c r="K368" i="3"/>
  <c r="G368" i="3"/>
  <c r="F368" i="3"/>
  <c r="E368" i="3"/>
  <c r="C368" i="3"/>
  <c r="A368" i="3"/>
  <c r="K367" i="3"/>
  <c r="G367" i="3"/>
  <c r="F367" i="3"/>
  <c r="E367" i="3"/>
  <c r="C367" i="3"/>
  <c r="A367" i="3"/>
  <c r="K366" i="3"/>
  <c r="G366" i="3"/>
  <c r="F366" i="3"/>
  <c r="E366" i="3"/>
  <c r="C366" i="3"/>
  <c r="A366" i="3"/>
  <c r="K365" i="3"/>
  <c r="G365" i="3"/>
  <c r="F365" i="3"/>
  <c r="E365" i="3"/>
  <c r="C365" i="3"/>
  <c r="A365" i="3"/>
  <c r="K364" i="3"/>
  <c r="G364" i="3"/>
  <c r="F364" i="3"/>
  <c r="E364" i="3"/>
  <c r="C364" i="3"/>
  <c r="A364" i="3"/>
  <c r="K363" i="3"/>
  <c r="G363" i="3"/>
  <c r="F363" i="3"/>
  <c r="E363" i="3"/>
  <c r="C363" i="3"/>
  <c r="A363" i="3"/>
  <c r="K362" i="3"/>
  <c r="G362" i="3"/>
  <c r="F362" i="3"/>
  <c r="E362" i="3"/>
  <c r="C362" i="3"/>
  <c r="A362" i="3"/>
  <c r="K361" i="3"/>
  <c r="G361" i="3"/>
  <c r="F361" i="3"/>
  <c r="E361" i="3"/>
  <c r="C361" i="3"/>
  <c r="A361" i="3"/>
  <c r="K360" i="3"/>
  <c r="G360" i="3"/>
  <c r="F360" i="3"/>
  <c r="E360" i="3"/>
  <c r="C360" i="3"/>
  <c r="A360" i="3"/>
  <c r="K359" i="3"/>
  <c r="G359" i="3"/>
  <c r="F359" i="3"/>
  <c r="E359" i="3"/>
  <c r="C359" i="3"/>
  <c r="A359" i="3"/>
  <c r="K358" i="3"/>
  <c r="G358" i="3"/>
  <c r="F358" i="3"/>
  <c r="E358" i="3"/>
  <c r="C358" i="3"/>
  <c r="A358" i="3"/>
  <c r="K357" i="3"/>
  <c r="G357" i="3"/>
  <c r="F357" i="3"/>
  <c r="E357" i="3"/>
  <c r="C357" i="3"/>
  <c r="A357" i="3"/>
  <c r="K356" i="3"/>
  <c r="G356" i="3"/>
  <c r="F356" i="3"/>
  <c r="E356" i="3"/>
  <c r="C356" i="3"/>
  <c r="A356" i="3"/>
  <c r="K355" i="3"/>
  <c r="G355" i="3"/>
  <c r="F355" i="3"/>
  <c r="E355" i="3"/>
  <c r="C355" i="3"/>
  <c r="A355" i="3"/>
  <c r="K354" i="3"/>
  <c r="G354" i="3"/>
  <c r="F354" i="3"/>
  <c r="E354" i="3"/>
  <c r="C354" i="3"/>
  <c r="A354" i="3"/>
  <c r="K353" i="3"/>
  <c r="G353" i="3"/>
  <c r="F353" i="3"/>
  <c r="E353" i="3"/>
  <c r="C353" i="3"/>
  <c r="A353" i="3"/>
  <c r="K352" i="3"/>
  <c r="G352" i="3"/>
  <c r="F352" i="3"/>
  <c r="E352" i="3"/>
  <c r="C352" i="3"/>
  <c r="A352" i="3"/>
  <c r="K351" i="3"/>
  <c r="G351" i="3"/>
  <c r="F351" i="3"/>
  <c r="E351" i="3"/>
  <c r="C351" i="3"/>
  <c r="A351" i="3"/>
  <c r="K350" i="3"/>
  <c r="G350" i="3"/>
  <c r="F350" i="3"/>
  <c r="E350" i="3"/>
  <c r="C350" i="3"/>
  <c r="A350" i="3"/>
  <c r="K349" i="3"/>
  <c r="G349" i="3"/>
  <c r="F349" i="3"/>
  <c r="E349" i="3"/>
  <c r="C349" i="3"/>
  <c r="A349" i="3"/>
  <c r="K348" i="3"/>
  <c r="G348" i="3"/>
  <c r="F348" i="3"/>
  <c r="E348" i="3"/>
  <c r="C348" i="3"/>
  <c r="A348" i="3"/>
  <c r="K347" i="3"/>
  <c r="G347" i="3"/>
  <c r="F347" i="3"/>
  <c r="E347" i="3"/>
  <c r="C347" i="3"/>
  <c r="A347" i="3"/>
  <c r="K346" i="3"/>
  <c r="G346" i="3"/>
  <c r="F346" i="3"/>
  <c r="E346" i="3"/>
  <c r="C346" i="3"/>
  <c r="A346" i="3"/>
  <c r="K345" i="3"/>
  <c r="G345" i="3"/>
  <c r="F345" i="3"/>
  <c r="E345" i="3"/>
  <c r="C345" i="3"/>
  <c r="A345" i="3"/>
  <c r="K344" i="3"/>
  <c r="G344" i="3"/>
  <c r="F344" i="3"/>
  <c r="E344" i="3"/>
  <c r="C344" i="3"/>
  <c r="A344" i="3"/>
  <c r="K343" i="3"/>
  <c r="G343" i="3"/>
  <c r="F343" i="3"/>
  <c r="E343" i="3"/>
  <c r="C343" i="3"/>
  <c r="A343" i="3"/>
  <c r="K342" i="3"/>
  <c r="G342" i="3"/>
  <c r="F342" i="3"/>
  <c r="E342" i="3"/>
  <c r="C342" i="3"/>
  <c r="A342" i="3"/>
  <c r="K341" i="3"/>
  <c r="G341" i="3"/>
  <c r="F341" i="3"/>
  <c r="E341" i="3"/>
  <c r="C341" i="3"/>
  <c r="A341" i="3"/>
  <c r="K340" i="3"/>
  <c r="G340" i="3"/>
  <c r="F340" i="3"/>
  <c r="E340" i="3"/>
  <c r="C340" i="3"/>
  <c r="A340" i="3"/>
  <c r="K339" i="3"/>
  <c r="G339" i="3"/>
  <c r="F339" i="3"/>
  <c r="E339" i="3"/>
  <c r="C339" i="3"/>
  <c r="A339" i="3"/>
  <c r="K338" i="3"/>
  <c r="G338" i="3"/>
  <c r="F338" i="3"/>
  <c r="E338" i="3"/>
  <c r="C338" i="3"/>
  <c r="A338" i="3"/>
  <c r="K337" i="3"/>
  <c r="G337" i="3"/>
  <c r="F337" i="3"/>
  <c r="E337" i="3"/>
  <c r="C337" i="3"/>
  <c r="A337" i="3"/>
  <c r="K336" i="3"/>
  <c r="G336" i="3"/>
  <c r="F336" i="3"/>
  <c r="E336" i="3"/>
  <c r="C336" i="3"/>
  <c r="A336" i="3"/>
  <c r="K335" i="3"/>
  <c r="G335" i="3"/>
  <c r="F335" i="3"/>
  <c r="E335" i="3"/>
  <c r="C335" i="3"/>
  <c r="A335" i="3"/>
  <c r="K334" i="3"/>
  <c r="G334" i="3"/>
  <c r="F334" i="3"/>
  <c r="E334" i="3"/>
  <c r="C334" i="3"/>
  <c r="A334" i="3"/>
  <c r="K333" i="3"/>
  <c r="G333" i="3"/>
  <c r="F333" i="3"/>
  <c r="E333" i="3"/>
  <c r="C333" i="3"/>
  <c r="A333" i="3"/>
  <c r="K332" i="3"/>
  <c r="G332" i="3"/>
  <c r="F332" i="3"/>
  <c r="E332" i="3"/>
  <c r="C332" i="3"/>
  <c r="A332" i="3"/>
  <c r="K331" i="3"/>
  <c r="G331" i="3"/>
  <c r="F331" i="3"/>
  <c r="E331" i="3"/>
  <c r="C331" i="3"/>
  <c r="A331" i="3"/>
  <c r="K330" i="3"/>
  <c r="G330" i="3"/>
  <c r="F330" i="3"/>
  <c r="E330" i="3"/>
  <c r="C330" i="3"/>
  <c r="A330" i="3"/>
  <c r="K329" i="3"/>
  <c r="G329" i="3"/>
  <c r="F329" i="3"/>
  <c r="E329" i="3"/>
  <c r="C329" i="3"/>
  <c r="A329" i="3"/>
  <c r="K328" i="3"/>
  <c r="G328" i="3"/>
  <c r="F328" i="3"/>
  <c r="E328" i="3"/>
  <c r="C328" i="3"/>
  <c r="A328" i="3"/>
  <c r="K327" i="3"/>
  <c r="G327" i="3"/>
  <c r="F327" i="3"/>
  <c r="E327" i="3"/>
  <c r="C327" i="3"/>
  <c r="A327" i="3"/>
  <c r="K326" i="3"/>
  <c r="G326" i="3"/>
  <c r="F326" i="3"/>
  <c r="E326" i="3"/>
  <c r="C326" i="3"/>
  <c r="A326" i="3"/>
  <c r="K325" i="3"/>
  <c r="G325" i="3"/>
  <c r="F325" i="3"/>
  <c r="E325" i="3"/>
  <c r="C325" i="3"/>
  <c r="A325" i="3"/>
  <c r="K324" i="3"/>
  <c r="G324" i="3"/>
  <c r="F324" i="3"/>
  <c r="E324" i="3"/>
  <c r="C324" i="3"/>
  <c r="A324" i="3"/>
  <c r="K323" i="3"/>
  <c r="G323" i="3"/>
  <c r="F323" i="3"/>
  <c r="E323" i="3"/>
  <c r="C323" i="3"/>
  <c r="A323" i="3"/>
  <c r="K322" i="3"/>
  <c r="G322" i="3"/>
  <c r="F322" i="3"/>
  <c r="E322" i="3"/>
  <c r="C322" i="3"/>
  <c r="A322" i="3"/>
  <c r="K321" i="3"/>
  <c r="G321" i="3"/>
  <c r="F321" i="3"/>
  <c r="E321" i="3"/>
  <c r="C321" i="3"/>
  <c r="A321" i="3"/>
  <c r="K320" i="3"/>
  <c r="G320" i="3"/>
  <c r="F320" i="3"/>
  <c r="E320" i="3"/>
  <c r="C320" i="3"/>
  <c r="A320" i="3"/>
  <c r="K319" i="3"/>
  <c r="G319" i="3"/>
  <c r="F319" i="3"/>
  <c r="E319" i="3"/>
  <c r="C319" i="3"/>
  <c r="A319" i="3"/>
  <c r="K318" i="3"/>
  <c r="G318" i="3"/>
  <c r="F318" i="3"/>
  <c r="E318" i="3"/>
  <c r="C318" i="3"/>
  <c r="A318" i="3"/>
  <c r="K317" i="3"/>
  <c r="G317" i="3"/>
  <c r="F317" i="3"/>
  <c r="E317" i="3"/>
  <c r="C317" i="3"/>
  <c r="A317" i="3"/>
  <c r="K316" i="3"/>
  <c r="G316" i="3"/>
  <c r="F316" i="3"/>
  <c r="E316" i="3"/>
  <c r="C316" i="3"/>
  <c r="A316" i="3"/>
  <c r="K315" i="3"/>
  <c r="G315" i="3"/>
  <c r="F315" i="3"/>
  <c r="E315" i="3"/>
  <c r="C315" i="3"/>
  <c r="A315" i="3"/>
  <c r="K314" i="3"/>
  <c r="G314" i="3"/>
  <c r="F314" i="3"/>
  <c r="E314" i="3"/>
  <c r="C314" i="3"/>
  <c r="A314" i="3"/>
  <c r="K313" i="3"/>
  <c r="G313" i="3"/>
  <c r="F313" i="3"/>
  <c r="E313" i="3"/>
  <c r="C313" i="3"/>
  <c r="A313" i="3"/>
  <c r="K312" i="3"/>
  <c r="G312" i="3"/>
  <c r="F312" i="3"/>
  <c r="E312" i="3"/>
  <c r="C312" i="3"/>
  <c r="A312" i="3"/>
  <c r="K311" i="3"/>
  <c r="G311" i="3"/>
  <c r="F311" i="3"/>
  <c r="E311" i="3"/>
  <c r="C311" i="3"/>
  <c r="A311" i="3"/>
  <c r="K310" i="3"/>
  <c r="G310" i="3"/>
  <c r="F310" i="3"/>
  <c r="E310" i="3"/>
  <c r="C310" i="3"/>
  <c r="A310" i="3"/>
  <c r="K309" i="3"/>
  <c r="G309" i="3"/>
  <c r="F309" i="3"/>
  <c r="E309" i="3"/>
  <c r="C309" i="3"/>
  <c r="A309" i="3"/>
  <c r="K308" i="3"/>
  <c r="G308" i="3"/>
  <c r="F308" i="3"/>
  <c r="E308" i="3"/>
  <c r="C308" i="3"/>
  <c r="A308" i="3"/>
  <c r="K307" i="3"/>
  <c r="G307" i="3"/>
  <c r="F307" i="3"/>
  <c r="E307" i="3"/>
  <c r="C307" i="3"/>
  <c r="A307" i="3"/>
  <c r="K306" i="3"/>
  <c r="G306" i="3"/>
  <c r="F306" i="3"/>
  <c r="E306" i="3"/>
  <c r="C306" i="3"/>
  <c r="A306" i="3"/>
  <c r="K305" i="3"/>
  <c r="G305" i="3"/>
  <c r="F305" i="3"/>
  <c r="E305" i="3"/>
  <c r="C305" i="3"/>
  <c r="A305" i="3"/>
  <c r="K304" i="3"/>
  <c r="G304" i="3"/>
  <c r="F304" i="3"/>
  <c r="E304" i="3"/>
  <c r="C304" i="3"/>
  <c r="A304" i="3"/>
  <c r="K303" i="3"/>
  <c r="G303" i="3"/>
  <c r="F303" i="3"/>
  <c r="E303" i="3"/>
  <c r="C303" i="3"/>
  <c r="A303" i="3"/>
  <c r="K302" i="3"/>
  <c r="G302" i="3"/>
  <c r="F302" i="3"/>
  <c r="E302" i="3"/>
  <c r="C302" i="3"/>
  <c r="A302" i="3"/>
  <c r="K301" i="3"/>
  <c r="G301" i="3"/>
  <c r="F301" i="3"/>
  <c r="E301" i="3"/>
  <c r="C301" i="3"/>
  <c r="A301" i="3"/>
  <c r="K300" i="3"/>
  <c r="G300" i="3"/>
  <c r="F300" i="3"/>
  <c r="E300" i="3"/>
  <c r="C300" i="3"/>
  <c r="A300" i="3"/>
  <c r="K299" i="3"/>
  <c r="G299" i="3"/>
  <c r="F299" i="3"/>
  <c r="E299" i="3"/>
  <c r="C299" i="3"/>
  <c r="A299" i="3"/>
  <c r="K298" i="3"/>
  <c r="G298" i="3"/>
  <c r="F298" i="3"/>
  <c r="E298" i="3"/>
  <c r="C298" i="3"/>
  <c r="A298" i="3"/>
  <c r="K297" i="3"/>
  <c r="G297" i="3"/>
  <c r="F297" i="3"/>
  <c r="E297" i="3"/>
  <c r="C297" i="3"/>
  <c r="A297" i="3"/>
  <c r="K296" i="3"/>
  <c r="G296" i="3"/>
  <c r="F296" i="3"/>
  <c r="E296" i="3"/>
  <c r="C296" i="3"/>
  <c r="A296" i="3"/>
  <c r="K295" i="3"/>
  <c r="G295" i="3"/>
  <c r="F295" i="3"/>
  <c r="E295" i="3"/>
  <c r="C295" i="3"/>
  <c r="A295" i="3"/>
  <c r="K294" i="3"/>
  <c r="G294" i="3"/>
  <c r="F294" i="3"/>
  <c r="E294" i="3"/>
  <c r="C294" i="3"/>
  <c r="A294" i="3"/>
  <c r="K293" i="3"/>
  <c r="G293" i="3"/>
  <c r="F293" i="3"/>
  <c r="E293" i="3"/>
  <c r="C293" i="3"/>
  <c r="A293" i="3"/>
  <c r="K292" i="3"/>
  <c r="G292" i="3"/>
  <c r="F292" i="3"/>
  <c r="E292" i="3"/>
  <c r="C292" i="3"/>
  <c r="A292" i="3"/>
  <c r="K291" i="3"/>
  <c r="G291" i="3"/>
  <c r="F291" i="3"/>
  <c r="E291" i="3"/>
  <c r="C291" i="3"/>
  <c r="A291" i="3"/>
  <c r="K290" i="3"/>
  <c r="G290" i="3"/>
  <c r="F290" i="3"/>
  <c r="E290" i="3"/>
  <c r="C290" i="3"/>
  <c r="A290" i="3"/>
  <c r="K289" i="3"/>
  <c r="G289" i="3"/>
  <c r="F289" i="3"/>
  <c r="E289" i="3"/>
  <c r="C289" i="3"/>
  <c r="A289" i="3"/>
  <c r="K288" i="3"/>
  <c r="G288" i="3"/>
  <c r="F288" i="3"/>
  <c r="E288" i="3"/>
  <c r="C288" i="3"/>
  <c r="A288" i="3"/>
  <c r="K287" i="3"/>
  <c r="G287" i="3"/>
  <c r="F287" i="3"/>
  <c r="E287" i="3"/>
  <c r="C287" i="3"/>
  <c r="A287" i="3"/>
  <c r="K286" i="3"/>
  <c r="G286" i="3"/>
  <c r="F286" i="3"/>
  <c r="E286" i="3"/>
  <c r="C286" i="3"/>
  <c r="A286" i="3"/>
  <c r="K285" i="3"/>
  <c r="G285" i="3"/>
  <c r="F285" i="3"/>
  <c r="E285" i="3"/>
  <c r="C285" i="3"/>
  <c r="A285" i="3"/>
  <c r="K284" i="3"/>
  <c r="G284" i="3"/>
  <c r="F284" i="3"/>
  <c r="E284" i="3"/>
  <c r="C284" i="3"/>
  <c r="A284" i="3"/>
  <c r="K283" i="3"/>
  <c r="G283" i="3"/>
  <c r="F283" i="3"/>
  <c r="E283" i="3"/>
  <c r="C283" i="3"/>
  <c r="A283" i="3"/>
  <c r="K282" i="3"/>
  <c r="G282" i="3"/>
  <c r="F282" i="3"/>
  <c r="E282" i="3"/>
  <c r="C282" i="3"/>
  <c r="A282" i="3"/>
  <c r="K281" i="3"/>
  <c r="G281" i="3"/>
  <c r="F281" i="3"/>
  <c r="E281" i="3"/>
  <c r="C281" i="3"/>
  <c r="A281" i="3"/>
  <c r="K280" i="3"/>
  <c r="G280" i="3"/>
  <c r="F280" i="3"/>
  <c r="E280" i="3"/>
  <c r="C280" i="3"/>
  <c r="A280" i="3"/>
  <c r="K279" i="3"/>
  <c r="G279" i="3"/>
  <c r="F279" i="3"/>
  <c r="E279" i="3"/>
  <c r="C279" i="3"/>
  <c r="A279" i="3"/>
  <c r="K278" i="3"/>
  <c r="G278" i="3"/>
  <c r="F278" i="3"/>
  <c r="E278" i="3"/>
  <c r="C278" i="3"/>
  <c r="A278" i="3"/>
  <c r="K277" i="3"/>
  <c r="G277" i="3"/>
  <c r="F277" i="3"/>
  <c r="E277" i="3"/>
  <c r="C277" i="3"/>
  <c r="A277" i="3"/>
  <c r="K276" i="3"/>
  <c r="G276" i="3"/>
  <c r="F276" i="3"/>
  <c r="E276" i="3"/>
  <c r="C276" i="3"/>
  <c r="A276" i="3"/>
  <c r="K275" i="3"/>
  <c r="G275" i="3"/>
  <c r="F275" i="3"/>
  <c r="E275" i="3"/>
  <c r="C275" i="3"/>
  <c r="A275" i="3"/>
  <c r="K274" i="3"/>
  <c r="G274" i="3"/>
  <c r="F274" i="3"/>
  <c r="E274" i="3"/>
  <c r="C274" i="3"/>
  <c r="A274" i="3"/>
  <c r="K273" i="3"/>
  <c r="G273" i="3"/>
  <c r="F273" i="3"/>
  <c r="E273" i="3"/>
  <c r="C273" i="3"/>
  <c r="A273" i="3"/>
  <c r="K272" i="3"/>
  <c r="G272" i="3"/>
  <c r="F272" i="3"/>
  <c r="E272" i="3"/>
  <c r="C272" i="3"/>
  <c r="A272" i="3"/>
  <c r="K271" i="3"/>
  <c r="G271" i="3"/>
  <c r="F271" i="3"/>
  <c r="E271" i="3"/>
  <c r="C271" i="3"/>
  <c r="A271" i="3"/>
  <c r="K270" i="3"/>
  <c r="G270" i="3"/>
  <c r="F270" i="3"/>
  <c r="E270" i="3"/>
  <c r="C270" i="3"/>
  <c r="A270" i="3"/>
  <c r="K269" i="3"/>
  <c r="G269" i="3"/>
  <c r="F269" i="3"/>
  <c r="E269" i="3"/>
  <c r="C269" i="3"/>
  <c r="A269" i="3"/>
  <c r="K268" i="3"/>
  <c r="G268" i="3"/>
  <c r="F268" i="3"/>
  <c r="E268" i="3"/>
  <c r="C268" i="3"/>
  <c r="A268" i="3"/>
  <c r="K267" i="3"/>
  <c r="G267" i="3"/>
  <c r="F267" i="3"/>
  <c r="E267" i="3"/>
  <c r="C267" i="3"/>
  <c r="A267" i="3"/>
  <c r="K266" i="3"/>
  <c r="G266" i="3"/>
  <c r="F266" i="3"/>
  <c r="E266" i="3"/>
  <c r="C266" i="3"/>
  <c r="A266" i="3"/>
  <c r="K265" i="3"/>
  <c r="G265" i="3"/>
  <c r="F265" i="3"/>
  <c r="E265" i="3"/>
  <c r="C265" i="3"/>
  <c r="A265" i="3"/>
  <c r="K264" i="3"/>
  <c r="G264" i="3"/>
  <c r="F264" i="3"/>
  <c r="E264" i="3"/>
  <c r="C264" i="3"/>
  <c r="A264" i="3"/>
  <c r="K263" i="3"/>
  <c r="G263" i="3"/>
  <c r="F263" i="3"/>
  <c r="E263" i="3"/>
  <c r="C263" i="3"/>
  <c r="A263" i="3"/>
  <c r="K262" i="3"/>
  <c r="G262" i="3"/>
  <c r="F262" i="3"/>
  <c r="E262" i="3"/>
  <c r="C262" i="3"/>
  <c r="A262" i="3"/>
  <c r="K261" i="3"/>
  <c r="G261" i="3"/>
  <c r="F261" i="3"/>
  <c r="E261" i="3"/>
  <c r="C261" i="3"/>
  <c r="A261" i="3"/>
  <c r="K260" i="3"/>
  <c r="G260" i="3"/>
  <c r="F260" i="3"/>
  <c r="E260" i="3"/>
  <c r="C260" i="3"/>
  <c r="A260" i="3"/>
  <c r="K259" i="3"/>
  <c r="G259" i="3"/>
  <c r="F259" i="3"/>
  <c r="E259" i="3"/>
  <c r="C259" i="3"/>
  <c r="A259" i="3"/>
  <c r="K258" i="3"/>
  <c r="G258" i="3"/>
  <c r="F258" i="3"/>
  <c r="E258" i="3"/>
  <c r="C258" i="3"/>
  <c r="A258" i="3"/>
  <c r="K257" i="3"/>
  <c r="G257" i="3"/>
  <c r="F257" i="3"/>
  <c r="E257" i="3"/>
  <c r="C257" i="3"/>
  <c r="A257" i="3"/>
  <c r="K256" i="3"/>
  <c r="G256" i="3"/>
  <c r="F256" i="3"/>
  <c r="E256" i="3"/>
  <c r="C256" i="3"/>
  <c r="A256" i="3"/>
  <c r="K255" i="3"/>
  <c r="G255" i="3"/>
  <c r="F255" i="3"/>
  <c r="E255" i="3"/>
  <c r="C255" i="3"/>
  <c r="A255" i="3"/>
  <c r="K254" i="3"/>
  <c r="G254" i="3"/>
  <c r="F254" i="3"/>
  <c r="E254" i="3"/>
  <c r="C254" i="3"/>
  <c r="A254" i="3"/>
  <c r="K253" i="3"/>
  <c r="G253" i="3"/>
  <c r="F253" i="3"/>
  <c r="E253" i="3"/>
  <c r="C253" i="3"/>
  <c r="A253" i="3"/>
  <c r="K252" i="3"/>
  <c r="G252" i="3"/>
  <c r="F252" i="3"/>
  <c r="E252" i="3"/>
  <c r="C252" i="3"/>
  <c r="A252" i="3"/>
  <c r="K251" i="3"/>
  <c r="G251" i="3"/>
  <c r="F251" i="3"/>
  <c r="E251" i="3"/>
  <c r="C251" i="3"/>
  <c r="A251" i="3"/>
  <c r="K250" i="3"/>
  <c r="G250" i="3"/>
  <c r="F250" i="3"/>
  <c r="E250" i="3"/>
  <c r="C250" i="3"/>
  <c r="A250" i="3"/>
  <c r="K249" i="3"/>
  <c r="G249" i="3"/>
  <c r="F249" i="3"/>
  <c r="E249" i="3"/>
  <c r="C249" i="3"/>
  <c r="A249" i="3"/>
  <c r="K248" i="3"/>
  <c r="G248" i="3"/>
  <c r="F248" i="3"/>
  <c r="E248" i="3"/>
  <c r="C248" i="3"/>
  <c r="A248" i="3"/>
  <c r="K247" i="3"/>
  <c r="G247" i="3"/>
  <c r="F247" i="3"/>
  <c r="E247" i="3"/>
  <c r="C247" i="3"/>
  <c r="A247" i="3"/>
  <c r="K246" i="3"/>
  <c r="G246" i="3"/>
  <c r="F246" i="3"/>
  <c r="E246" i="3"/>
  <c r="C246" i="3"/>
  <c r="A246" i="3"/>
  <c r="K245" i="3"/>
  <c r="G245" i="3"/>
  <c r="F245" i="3"/>
  <c r="E245" i="3"/>
  <c r="C245" i="3"/>
  <c r="A245" i="3"/>
  <c r="K244" i="3"/>
  <c r="G244" i="3"/>
  <c r="F244" i="3"/>
  <c r="E244" i="3"/>
  <c r="C244" i="3"/>
  <c r="A244" i="3"/>
  <c r="K243" i="3"/>
  <c r="G243" i="3"/>
  <c r="F243" i="3"/>
  <c r="E243" i="3"/>
  <c r="C243" i="3"/>
  <c r="A243" i="3"/>
  <c r="K242" i="3"/>
  <c r="G242" i="3"/>
  <c r="F242" i="3"/>
  <c r="E242" i="3"/>
  <c r="C242" i="3"/>
  <c r="A242" i="3"/>
  <c r="K241" i="3"/>
  <c r="G241" i="3"/>
  <c r="F241" i="3"/>
  <c r="E241" i="3"/>
  <c r="C241" i="3"/>
  <c r="A241" i="3"/>
  <c r="K240" i="3"/>
  <c r="G240" i="3"/>
  <c r="F240" i="3"/>
  <c r="E240" i="3"/>
  <c r="C240" i="3"/>
  <c r="A240" i="3"/>
  <c r="K239" i="3"/>
  <c r="G239" i="3"/>
  <c r="F239" i="3"/>
  <c r="E239" i="3"/>
  <c r="C239" i="3"/>
  <c r="A239" i="3"/>
  <c r="K238" i="3"/>
  <c r="G238" i="3"/>
  <c r="F238" i="3"/>
  <c r="E238" i="3"/>
  <c r="C238" i="3"/>
  <c r="A238" i="3"/>
  <c r="K237" i="3"/>
  <c r="G237" i="3"/>
  <c r="F237" i="3"/>
  <c r="E237" i="3"/>
  <c r="C237" i="3"/>
  <c r="A237" i="3"/>
  <c r="K236" i="3"/>
  <c r="G236" i="3"/>
  <c r="F236" i="3"/>
  <c r="E236" i="3"/>
  <c r="C236" i="3"/>
  <c r="A236" i="3"/>
  <c r="K235" i="3"/>
  <c r="G235" i="3"/>
  <c r="F235" i="3"/>
  <c r="E235" i="3"/>
  <c r="C235" i="3"/>
  <c r="A235" i="3"/>
  <c r="K234" i="3"/>
  <c r="G234" i="3"/>
  <c r="F234" i="3"/>
  <c r="E234" i="3"/>
  <c r="C234" i="3"/>
  <c r="A234" i="3"/>
  <c r="K233" i="3"/>
  <c r="G233" i="3"/>
  <c r="F233" i="3"/>
  <c r="E233" i="3"/>
  <c r="C233" i="3"/>
  <c r="A233" i="3"/>
  <c r="K232" i="3"/>
  <c r="G232" i="3"/>
  <c r="F232" i="3"/>
  <c r="E232" i="3"/>
  <c r="C232" i="3"/>
  <c r="A232" i="3"/>
  <c r="K231" i="3"/>
  <c r="G231" i="3"/>
  <c r="F231" i="3"/>
  <c r="E231" i="3"/>
  <c r="C231" i="3"/>
  <c r="A231" i="3"/>
  <c r="K230" i="3"/>
  <c r="G230" i="3"/>
  <c r="F230" i="3"/>
  <c r="E230" i="3"/>
  <c r="C230" i="3"/>
  <c r="A230" i="3"/>
  <c r="K229" i="3"/>
  <c r="G229" i="3"/>
  <c r="F229" i="3"/>
  <c r="E229" i="3"/>
  <c r="C229" i="3"/>
  <c r="A229" i="3"/>
  <c r="K228" i="3"/>
  <c r="G228" i="3"/>
  <c r="F228" i="3"/>
  <c r="E228" i="3"/>
  <c r="C228" i="3"/>
  <c r="A228" i="3"/>
  <c r="K227" i="3"/>
  <c r="G227" i="3"/>
  <c r="F227" i="3"/>
  <c r="E227" i="3"/>
  <c r="C227" i="3"/>
  <c r="A227" i="3"/>
  <c r="K226" i="3"/>
  <c r="G226" i="3"/>
  <c r="F226" i="3"/>
  <c r="E226" i="3"/>
  <c r="C226" i="3"/>
  <c r="A226" i="3"/>
  <c r="K225" i="3"/>
  <c r="G225" i="3"/>
  <c r="F225" i="3"/>
  <c r="E225" i="3"/>
  <c r="C225" i="3"/>
  <c r="A225" i="3"/>
  <c r="K224" i="3"/>
  <c r="G224" i="3"/>
  <c r="F224" i="3"/>
  <c r="E224" i="3"/>
  <c r="C224" i="3"/>
  <c r="A224" i="3"/>
  <c r="K223" i="3"/>
  <c r="G223" i="3"/>
  <c r="F223" i="3"/>
  <c r="E223" i="3"/>
  <c r="C223" i="3"/>
  <c r="A223" i="3"/>
  <c r="K222" i="3"/>
  <c r="G222" i="3"/>
  <c r="F222" i="3"/>
  <c r="E222" i="3"/>
  <c r="C222" i="3"/>
  <c r="A222" i="3"/>
  <c r="K221" i="3"/>
  <c r="G221" i="3"/>
  <c r="F221" i="3"/>
  <c r="E221" i="3"/>
  <c r="C221" i="3"/>
  <c r="A221" i="3"/>
  <c r="K220" i="3"/>
  <c r="G220" i="3"/>
  <c r="F220" i="3"/>
  <c r="E220" i="3"/>
  <c r="C220" i="3"/>
  <c r="A220" i="3"/>
  <c r="K219" i="3"/>
  <c r="G219" i="3"/>
  <c r="F219" i="3"/>
  <c r="E219" i="3"/>
  <c r="C219" i="3"/>
  <c r="A219" i="3"/>
  <c r="K218" i="3"/>
  <c r="G218" i="3"/>
  <c r="F218" i="3"/>
  <c r="E218" i="3"/>
  <c r="C218" i="3"/>
  <c r="A218" i="3"/>
  <c r="K217" i="3"/>
  <c r="G217" i="3"/>
  <c r="F217" i="3"/>
  <c r="E217" i="3"/>
  <c r="C217" i="3"/>
  <c r="A217" i="3"/>
  <c r="K216" i="3"/>
  <c r="G216" i="3"/>
  <c r="F216" i="3"/>
  <c r="E216" i="3"/>
  <c r="C216" i="3"/>
  <c r="A216" i="3"/>
  <c r="K215" i="3"/>
  <c r="G215" i="3"/>
  <c r="F215" i="3"/>
  <c r="E215" i="3"/>
  <c r="C215" i="3"/>
  <c r="A215" i="3"/>
  <c r="K214" i="3"/>
  <c r="G214" i="3"/>
  <c r="F214" i="3"/>
  <c r="E214" i="3"/>
  <c r="C214" i="3"/>
  <c r="A214" i="3"/>
  <c r="K213" i="3"/>
  <c r="G213" i="3"/>
  <c r="F213" i="3"/>
  <c r="E213" i="3"/>
  <c r="C213" i="3"/>
  <c r="A213" i="3"/>
  <c r="K212" i="3"/>
  <c r="G212" i="3"/>
  <c r="F212" i="3"/>
  <c r="E212" i="3"/>
  <c r="C212" i="3"/>
  <c r="A212" i="3"/>
  <c r="K211" i="3"/>
  <c r="G211" i="3"/>
  <c r="F211" i="3"/>
  <c r="E211" i="3"/>
  <c r="C211" i="3"/>
  <c r="A211" i="3"/>
  <c r="K210" i="3"/>
  <c r="G210" i="3"/>
  <c r="F210" i="3"/>
  <c r="E210" i="3"/>
  <c r="C210" i="3"/>
  <c r="A210" i="3"/>
  <c r="K209" i="3"/>
  <c r="G209" i="3"/>
  <c r="F209" i="3"/>
  <c r="E209" i="3"/>
  <c r="C209" i="3"/>
  <c r="A209" i="3"/>
  <c r="K208" i="3"/>
  <c r="G208" i="3"/>
  <c r="F208" i="3"/>
  <c r="E208" i="3"/>
  <c r="C208" i="3"/>
  <c r="A208" i="3"/>
  <c r="K207" i="3"/>
  <c r="G207" i="3"/>
  <c r="F207" i="3"/>
  <c r="E207" i="3"/>
  <c r="C207" i="3"/>
  <c r="A207" i="3"/>
  <c r="K206" i="3"/>
  <c r="G206" i="3"/>
  <c r="F206" i="3"/>
  <c r="E206" i="3"/>
  <c r="C206" i="3"/>
  <c r="A206" i="3"/>
  <c r="K205" i="3"/>
  <c r="G205" i="3"/>
  <c r="F205" i="3"/>
  <c r="E205" i="3"/>
  <c r="C205" i="3"/>
  <c r="A205" i="3"/>
  <c r="K204" i="3"/>
  <c r="G204" i="3"/>
  <c r="F204" i="3"/>
  <c r="E204" i="3"/>
  <c r="C204" i="3"/>
  <c r="A204" i="3"/>
  <c r="K203" i="3"/>
  <c r="G203" i="3"/>
  <c r="F203" i="3"/>
  <c r="E203" i="3"/>
  <c r="C203" i="3"/>
  <c r="A203" i="3"/>
  <c r="K202" i="3"/>
  <c r="G202" i="3"/>
  <c r="F202" i="3"/>
  <c r="E202" i="3"/>
  <c r="C202" i="3"/>
  <c r="A202" i="3"/>
  <c r="K201" i="3"/>
  <c r="G201" i="3"/>
  <c r="F201" i="3"/>
  <c r="E201" i="3"/>
  <c r="C201" i="3"/>
  <c r="A201" i="3"/>
  <c r="K200" i="3"/>
  <c r="G200" i="3"/>
  <c r="F200" i="3"/>
  <c r="E200" i="3"/>
  <c r="C200" i="3"/>
  <c r="A200" i="3"/>
  <c r="K199" i="3"/>
  <c r="G199" i="3"/>
  <c r="F199" i="3"/>
  <c r="E199" i="3"/>
  <c r="C199" i="3"/>
  <c r="A199" i="3"/>
  <c r="K198" i="3"/>
  <c r="G198" i="3"/>
  <c r="F198" i="3"/>
  <c r="E198" i="3"/>
  <c r="C198" i="3"/>
  <c r="A198" i="3"/>
  <c r="K197" i="3"/>
  <c r="G197" i="3"/>
  <c r="F197" i="3"/>
  <c r="E197" i="3"/>
  <c r="C197" i="3"/>
  <c r="A197" i="3"/>
  <c r="K196" i="3"/>
  <c r="G196" i="3"/>
  <c r="F196" i="3"/>
  <c r="E196" i="3"/>
  <c r="C196" i="3"/>
  <c r="A196" i="3"/>
  <c r="K195" i="3"/>
  <c r="G195" i="3"/>
  <c r="F195" i="3"/>
  <c r="E195" i="3"/>
  <c r="C195" i="3"/>
  <c r="A195" i="3"/>
  <c r="K194" i="3"/>
  <c r="G194" i="3"/>
  <c r="F194" i="3"/>
  <c r="E194" i="3"/>
  <c r="C194" i="3"/>
  <c r="A194" i="3"/>
  <c r="K193" i="3"/>
  <c r="G193" i="3"/>
  <c r="F193" i="3"/>
  <c r="E193" i="3"/>
  <c r="C193" i="3"/>
  <c r="A193" i="3"/>
  <c r="K192" i="3"/>
  <c r="G192" i="3"/>
  <c r="F192" i="3"/>
  <c r="E192" i="3"/>
  <c r="C192" i="3"/>
  <c r="A192" i="3"/>
  <c r="K191" i="3"/>
  <c r="G191" i="3"/>
  <c r="F191" i="3"/>
  <c r="E191" i="3"/>
  <c r="C191" i="3"/>
  <c r="A191" i="3"/>
  <c r="K190" i="3"/>
  <c r="G190" i="3"/>
  <c r="F190" i="3"/>
  <c r="E190" i="3"/>
  <c r="C190" i="3"/>
  <c r="A190" i="3"/>
  <c r="K189" i="3"/>
  <c r="G189" i="3"/>
  <c r="F189" i="3"/>
  <c r="E189" i="3"/>
  <c r="C189" i="3"/>
  <c r="A189" i="3"/>
  <c r="K188" i="3"/>
  <c r="G188" i="3"/>
  <c r="F188" i="3"/>
  <c r="E188" i="3"/>
  <c r="C188" i="3"/>
  <c r="A188" i="3"/>
  <c r="K187" i="3"/>
  <c r="G187" i="3"/>
  <c r="F187" i="3"/>
  <c r="E187" i="3"/>
  <c r="C187" i="3"/>
  <c r="A187" i="3"/>
  <c r="K186" i="3"/>
  <c r="G186" i="3"/>
  <c r="F186" i="3"/>
  <c r="E186" i="3"/>
  <c r="C186" i="3"/>
  <c r="A186" i="3"/>
  <c r="K185" i="3"/>
  <c r="G185" i="3"/>
  <c r="F185" i="3"/>
  <c r="E185" i="3"/>
  <c r="C185" i="3"/>
  <c r="A185" i="3"/>
  <c r="K184" i="3"/>
  <c r="G184" i="3"/>
  <c r="F184" i="3"/>
  <c r="E184" i="3"/>
  <c r="C184" i="3"/>
  <c r="A184" i="3"/>
  <c r="K183" i="3"/>
  <c r="G183" i="3"/>
  <c r="F183" i="3"/>
  <c r="E183" i="3"/>
  <c r="C183" i="3"/>
  <c r="A183" i="3"/>
  <c r="K182" i="3"/>
  <c r="G182" i="3"/>
  <c r="F182" i="3"/>
  <c r="E182" i="3"/>
  <c r="C182" i="3"/>
  <c r="A182" i="3"/>
  <c r="K181" i="3"/>
  <c r="G181" i="3"/>
  <c r="F181" i="3"/>
  <c r="E181" i="3"/>
  <c r="C181" i="3"/>
  <c r="A181" i="3"/>
  <c r="K180" i="3"/>
  <c r="G180" i="3"/>
  <c r="F180" i="3"/>
  <c r="E180" i="3"/>
  <c r="C180" i="3"/>
  <c r="A180" i="3"/>
  <c r="K179" i="3"/>
  <c r="G179" i="3"/>
  <c r="F179" i="3"/>
  <c r="E179" i="3"/>
  <c r="C179" i="3"/>
  <c r="A179" i="3"/>
  <c r="K178" i="3"/>
  <c r="G178" i="3"/>
  <c r="F178" i="3"/>
  <c r="E178" i="3"/>
  <c r="C178" i="3"/>
  <c r="A178" i="3"/>
  <c r="K177" i="3"/>
  <c r="G177" i="3"/>
  <c r="F177" i="3"/>
  <c r="E177" i="3"/>
  <c r="C177" i="3"/>
  <c r="A177" i="3"/>
  <c r="K176" i="3"/>
  <c r="G176" i="3"/>
  <c r="F176" i="3"/>
  <c r="E176" i="3"/>
  <c r="C176" i="3"/>
  <c r="A176" i="3"/>
  <c r="K175" i="3"/>
  <c r="G175" i="3"/>
  <c r="F175" i="3"/>
  <c r="E175" i="3"/>
  <c r="C175" i="3"/>
  <c r="A175" i="3"/>
  <c r="K174" i="3"/>
  <c r="G174" i="3"/>
  <c r="F174" i="3"/>
  <c r="E174" i="3"/>
  <c r="C174" i="3"/>
  <c r="A174" i="3"/>
  <c r="K173" i="3"/>
  <c r="G173" i="3"/>
  <c r="F173" i="3"/>
  <c r="E173" i="3"/>
  <c r="C173" i="3"/>
  <c r="A173" i="3"/>
  <c r="K172" i="3"/>
  <c r="G172" i="3"/>
  <c r="F172" i="3"/>
  <c r="E172" i="3"/>
  <c r="C172" i="3"/>
  <c r="A172" i="3"/>
  <c r="K171" i="3"/>
  <c r="G171" i="3"/>
  <c r="F171" i="3"/>
  <c r="E171" i="3"/>
  <c r="C171" i="3"/>
  <c r="A171" i="3"/>
  <c r="K170" i="3"/>
  <c r="G170" i="3"/>
  <c r="F170" i="3"/>
  <c r="E170" i="3"/>
  <c r="C170" i="3"/>
  <c r="A170" i="3"/>
  <c r="K169" i="3"/>
  <c r="G169" i="3"/>
  <c r="F169" i="3"/>
  <c r="E169" i="3"/>
  <c r="C169" i="3"/>
  <c r="A169" i="3"/>
  <c r="K168" i="3"/>
  <c r="G168" i="3"/>
  <c r="F168" i="3"/>
  <c r="E168" i="3"/>
  <c r="C168" i="3"/>
  <c r="A168" i="3"/>
  <c r="K167" i="3"/>
  <c r="G167" i="3"/>
  <c r="F167" i="3"/>
  <c r="E167" i="3"/>
  <c r="C167" i="3"/>
  <c r="A167" i="3"/>
  <c r="K166" i="3"/>
  <c r="G166" i="3"/>
  <c r="F166" i="3"/>
  <c r="E166" i="3"/>
  <c r="C166" i="3"/>
  <c r="A166" i="3"/>
  <c r="K165" i="3"/>
  <c r="G165" i="3"/>
  <c r="F165" i="3"/>
  <c r="E165" i="3"/>
  <c r="C165" i="3"/>
  <c r="A165" i="3"/>
  <c r="K164" i="3"/>
  <c r="G164" i="3"/>
  <c r="F164" i="3"/>
  <c r="E164" i="3"/>
  <c r="C164" i="3"/>
  <c r="A164" i="3"/>
  <c r="K163" i="3"/>
  <c r="G163" i="3"/>
  <c r="F163" i="3"/>
  <c r="E163" i="3"/>
  <c r="C163" i="3"/>
  <c r="A163" i="3"/>
  <c r="K162" i="3"/>
  <c r="G162" i="3"/>
  <c r="F162" i="3"/>
  <c r="E162" i="3"/>
  <c r="C162" i="3"/>
  <c r="A162" i="3"/>
  <c r="K161" i="3"/>
  <c r="G161" i="3"/>
  <c r="F161" i="3"/>
  <c r="E161" i="3"/>
  <c r="C161" i="3"/>
  <c r="A161" i="3"/>
  <c r="K160" i="3"/>
  <c r="G160" i="3"/>
  <c r="F160" i="3"/>
  <c r="E160" i="3"/>
  <c r="C160" i="3"/>
  <c r="A160" i="3"/>
  <c r="K159" i="3"/>
  <c r="G159" i="3"/>
  <c r="F159" i="3"/>
  <c r="E159" i="3"/>
  <c r="C159" i="3"/>
  <c r="A159" i="3"/>
  <c r="K158" i="3"/>
  <c r="G158" i="3"/>
  <c r="F158" i="3"/>
  <c r="E158" i="3"/>
  <c r="C158" i="3"/>
  <c r="A158" i="3"/>
  <c r="K157" i="3"/>
  <c r="G157" i="3"/>
  <c r="F157" i="3"/>
  <c r="E157" i="3"/>
  <c r="C157" i="3"/>
  <c r="A157" i="3"/>
  <c r="K156" i="3"/>
  <c r="G156" i="3"/>
  <c r="F156" i="3"/>
  <c r="E156" i="3"/>
  <c r="C156" i="3"/>
  <c r="A156" i="3"/>
  <c r="K155" i="3"/>
  <c r="G155" i="3"/>
  <c r="F155" i="3"/>
  <c r="E155" i="3"/>
  <c r="C155" i="3"/>
  <c r="A155" i="3"/>
  <c r="K154" i="3"/>
  <c r="G154" i="3"/>
  <c r="F154" i="3"/>
  <c r="E154" i="3"/>
  <c r="C154" i="3"/>
  <c r="A154" i="3"/>
  <c r="K153" i="3"/>
  <c r="G153" i="3"/>
  <c r="F153" i="3"/>
  <c r="E153" i="3"/>
  <c r="C153" i="3"/>
  <c r="A153" i="3"/>
  <c r="K152" i="3"/>
  <c r="G152" i="3"/>
  <c r="F152" i="3"/>
  <c r="E152" i="3"/>
  <c r="C152" i="3"/>
  <c r="A152" i="3"/>
  <c r="K151" i="3"/>
  <c r="G151" i="3"/>
  <c r="F151" i="3"/>
  <c r="E151" i="3"/>
  <c r="C151" i="3"/>
  <c r="A151" i="3"/>
  <c r="K150" i="3"/>
  <c r="G150" i="3"/>
  <c r="F150" i="3"/>
  <c r="E150" i="3"/>
  <c r="C150" i="3"/>
  <c r="A150" i="3"/>
  <c r="K149" i="3"/>
  <c r="G149" i="3"/>
  <c r="F149" i="3"/>
  <c r="E149" i="3"/>
  <c r="C149" i="3"/>
  <c r="A149" i="3"/>
  <c r="K148" i="3"/>
  <c r="G148" i="3"/>
  <c r="F148" i="3"/>
  <c r="E148" i="3"/>
  <c r="C148" i="3"/>
  <c r="A148" i="3"/>
  <c r="K147" i="3"/>
  <c r="G147" i="3"/>
  <c r="F147" i="3"/>
  <c r="E147" i="3"/>
  <c r="C147" i="3"/>
  <c r="A147" i="3"/>
  <c r="K146" i="3"/>
  <c r="G146" i="3"/>
  <c r="F146" i="3"/>
  <c r="E146" i="3"/>
  <c r="C146" i="3"/>
  <c r="A146" i="3"/>
  <c r="K145" i="3"/>
  <c r="G145" i="3"/>
  <c r="F145" i="3"/>
  <c r="E145" i="3"/>
  <c r="C145" i="3"/>
  <c r="A145" i="3"/>
  <c r="K144" i="3"/>
  <c r="G144" i="3"/>
  <c r="F144" i="3"/>
  <c r="E144" i="3"/>
  <c r="C144" i="3"/>
  <c r="A144" i="3"/>
  <c r="K143" i="3"/>
  <c r="G143" i="3"/>
  <c r="F143" i="3"/>
  <c r="E143" i="3"/>
  <c r="C143" i="3"/>
  <c r="A143" i="3"/>
  <c r="K142" i="3"/>
  <c r="G142" i="3"/>
  <c r="F142" i="3"/>
  <c r="E142" i="3"/>
  <c r="C142" i="3"/>
  <c r="A142" i="3"/>
  <c r="K141" i="3"/>
  <c r="G141" i="3"/>
  <c r="F141" i="3"/>
  <c r="E141" i="3"/>
  <c r="C141" i="3"/>
  <c r="A141" i="3"/>
  <c r="K140" i="3"/>
  <c r="G140" i="3"/>
  <c r="F140" i="3"/>
  <c r="E140" i="3"/>
  <c r="C140" i="3"/>
  <c r="A140" i="3"/>
  <c r="K139" i="3"/>
  <c r="G139" i="3"/>
  <c r="F139" i="3"/>
  <c r="E139" i="3"/>
  <c r="C139" i="3"/>
  <c r="A139" i="3"/>
  <c r="K138" i="3"/>
  <c r="G138" i="3"/>
  <c r="F138" i="3"/>
  <c r="E138" i="3"/>
  <c r="C138" i="3"/>
  <c r="A138" i="3"/>
  <c r="K137" i="3"/>
  <c r="G137" i="3"/>
  <c r="F137" i="3"/>
  <c r="E137" i="3"/>
  <c r="C137" i="3"/>
  <c r="A137" i="3"/>
  <c r="K136" i="3"/>
  <c r="G136" i="3"/>
  <c r="F136" i="3"/>
  <c r="E136" i="3"/>
  <c r="C136" i="3"/>
  <c r="A136" i="3"/>
  <c r="K135" i="3"/>
  <c r="G135" i="3"/>
  <c r="F135" i="3"/>
  <c r="E135" i="3"/>
  <c r="C135" i="3"/>
  <c r="A135" i="3"/>
  <c r="K134" i="3"/>
  <c r="G134" i="3"/>
  <c r="F134" i="3"/>
  <c r="E134" i="3"/>
  <c r="C134" i="3"/>
  <c r="A134" i="3"/>
  <c r="K133" i="3"/>
  <c r="G133" i="3"/>
  <c r="F133" i="3"/>
  <c r="E133" i="3"/>
  <c r="C133" i="3"/>
  <c r="A133" i="3"/>
  <c r="K132" i="3"/>
  <c r="G132" i="3"/>
  <c r="F132" i="3"/>
  <c r="E132" i="3"/>
  <c r="C132" i="3"/>
  <c r="A132" i="3"/>
  <c r="K131" i="3"/>
  <c r="G131" i="3"/>
  <c r="F131" i="3"/>
  <c r="E131" i="3"/>
  <c r="C131" i="3"/>
  <c r="A131" i="3"/>
  <c r="K130" i="3"/>
  <c r="G130" i="3"/>
  <c r="F130" i="3"/>
  <c r="E130" i="3"/>
  <c r="C130" i="3"/>
  <c r="A130" i="3"/>
  <c r="K129" i="3"/>
  <c r="G129" i="3"/>
  <c r="F129" i="3"/>
  <c r="E129" i="3"/>
  <c r="C129" i="3"/>
  <c r="A129" i="3"/>
  <c r="K128" i="3"/>
  <c r="G128" i="3"/>
  <c r="F128" i="3"/>
  <c r="E128" i="3"/>
  <c r="C128" i="3"/>
  <c r="A128" i="3"/>
  <c r="K127" i="3"/>
  <c r="G127" i="3"/>
  <c r="F127" i="3"/>
  <c r="E127" i="3"/>
  <c r="C127" i="3"/>
  <c r="A127" i="3"/>
  <c r="K126" i="3"/>
  <c r="G126" i="3"/>
  <c r="F126" i="3"/>
  <c r="E126" i="3"/>
  <c r="C126" i="3"/>
  <c r="A126" i="3"/>
  <c r="K125" i="3"/>
  <c r="G125" i="3"/>
  <c r="F125" i="3"/>
  <c r="E125" i="3"/>
  <c r="C125" i="3"/>
  <c r="A125" i="3"/>
  <c r="K124" i="3"/>
  <c r="G124" i="3"/>
  <c r="F124" i="3"/>
  <c r="E124" i="3"/>
  <c r="C124" i="3"/>
  <c r="A124" i="3"/>
  <c r="K123" i="3"/>
  <c r="G123" i="3"/>
  <c r="F123" i="3"/>
  <c r="E123" i="3"/>
  <c r="C123" i="3"/>
  <c r="A123" i="3"/>
  <c r="K122" i="3"/>
  <c r="G122" i="3"/>
  <c r="F122" i="3"/>
  <c r="E122" i="3"/>
  <c r="C122" i="3"/>
  <c r="A122" i="3"/>
  <c r="K121" i="3"/>
  <c r="G121" i="3"/>
  <c r="F121" i="3"/>
  <c r="E121" i="3"/>
  <c r="C121" i="3"/>
  <c r="A121" i="3"/>
  <c r="K120" i="3"/>
  <c r="G120" i="3"/>
  <c r="F120" i="3"/>
  <c r="E120" i="3"/>
  <c r="C120" i="3"/>
  <c r="A120" i="3"/>
  <c r="K119" i="3"/>
  <c r="G119" i="3"/>
  <c r="F119" i="3"/>
  <c r="E119" i="3"/>
  <c r="C119" i="3"/>
  <c r="A119" i="3"/>
  <c r="K118" i="3"/>
  <c r="G118" i="3"/>
  <c r="F118" i="3"/>
  <c r="E118" i="3"/>
  <c r="C118" i="3"/>
  <c r="A118" i="3"/>
  <c r="K117" i="3"/>
  <c r="G117" i="3"/>
  <c r="F117" i="3"/>
  <c r="E117" i="3"/>
  <c r="C117" i="3"/>
  <c r="A117" i="3"/>
  <c r="K116" i="3"/>
  <c r="G116" i="3"/>
  <c r="F116" i="3"/>
  <c r="E116" i="3"/>
  <c r="C116" i="3"/>
  <c r="A116" i="3"/>
  <c r="K115" i="3"/>
  <c r="G115" i="3"/>
  <c r="F115" i="3"/>
  <c r="E115" i="3"/>
  <c r="C115" i="3"/>
  <c r="A115" i="3"/>
  <c r="K114" i="3"/>
  <c r="G114" i="3"/>
  <c r="F114" i="3"/>
  <c r="E114" i="3"/>
  <c r="C114" i="3"/>
  <c r="A114" i="3"/>
  <c r="K113" i="3"/>
  <c r="G113" i="3"/>
  <c r="F113" i="3"/>
  <c r="E113" i="3"/>
  <c r="C113" i="3"/>
  <c r="A113" i="3"/>
  <c r="K112" i="3"/>
  <c r="G112" i="3"/>
  <c r="F112" i="3"/>
  <c r="E112" i="3"/>
  <c r="C112" i="3"/>
  <c r="A112" i="3"/>
  <c r="K111" i="3"/>
  <c r="G111" i="3"/>
  <c r="F111" i="3"/>
  <c r="E111" i="3"/>
  <c r="C111" i="3"/>
  <c r="A111" i="3"/>
  <c r="K110" i="3"/>
  <c r="G110" i="3"/>
  <c r="F110" i="3"/>
  <c r="E110" i="3"/>
  <c r="C110" i="3"/>
  <c r="A110" i="3"/>
  <c r="K109" i="3"/>
  <c r="G109" i="3"/>
  <c r="F109" i="3"/>
  <c r="E109" i="3"/>
  <c r="C109" i="3"/>
  <c r="A109" i="3"/>
  <c r="K108" i="3"/>
  <c r="G108" i="3"/>
  <c r="F108" i="3"/>
  <c r="E108" i="3"/>
  <c r="C108" i="3"/>
  <c r="A108" i="3"/>
  <c r="K107" i="3"/>
  <c r="G107" i="3"/>
  <c r="F107" i="3"/>
  <c r="E107" i="3"/>
  <c r="C107" i="3"/>
  <c r="A107" i="3"/>
  <c r="K106" i="3"/>
  <c r="G106" i="3"/>
  <c r="F106" i="3"/>
  <c r="E106" i="3"/>
  <c r="C106" i="3"/>
  <c r="A106" i="3"/>
  <c r="K105" i="3"/>
  <c r="G105" i="3"/>
  <c r="F105" i="3"/>
  <c r="E105" i="3"/>
  <c r="C105" i="3"/>
  <c r="A105" i="3"/>
  <c r="K104" i="3"/>
  <c r="G104" i="3"/>
  <c r="F104" i="3"/>
  <c r="E104" i="3"/>
  <c r="C104" i="3"/>
  <c r="A104" i="3"/>
  <c r="K103" i="3"/>
  <c r="G103" i="3"/>
  <c r="F103" i="3"/>
  <c r="E103" i="3"/>
  <c r="C103" i="3"/>
  <c r="A103" i="3"/>
  <c r="K102" i="3"/>
  <c r="G102" i="3"/>
  <c r="F102" i="3"/>
  <c r="E102" i="3"/>
  <c r="C102" i="3"/>
  <c r="A102" i="3"/>
  <c r="K101" i="3"/>
  <c r="G101" i="3"/>
  <c r="F101" i="3"/>
  <c r="E101" i="3"/>
  <c r="C101" i="3"/>
  <c r="A101" i="3"/>
  <c r="K100" i="3"/>
  <c r="G100" i="3"/>
  <c r="F100" i="3"/>
  <c r="E100" i="3"/>
  <c r="C100" i="3"/>
  <c r="A100" i="3"/>
  <c r="K99" i="3"/>
  <c r="G99" i="3"/>
  <c r="F99" i="3"/>
  <c r="E99" i="3"/>
  <c r="C99" i="3"/>
  <c r="A99" i="3"/>
  <c r="K98" i="3"/>
  <c r="G98" i="3"/>
  <c r="F98" i="3"/>
  <c r="E98" i="3"/>
  <c r="C98" i="3"/>
  <c r="A98" i="3"/>
  <c r="K97" i="3"/>
  <c r="G97" i="3"/>
  <c r="F97" i="3"/>
  <c r="E97" i="3"/>
  <c r="C97" i="3"/>
  <c r="A97" i="3"/>
  <c r="K96" i="3"/>
  <c r="G96" i="3"/>
  <c r="F96" i="3"/>
  <c r="E96" i="3"/>
  <c r="C96" i="3"/>
  <c r="A96" i="3"/>
  <c r="K95" i="3"/>
  <c r="G95" i="3"/>
  <c r="F95" i="3"/>
  <c r="E95" i="3"/>
  <c r="C95" i="3"/>
  <c r="A95" i="3"/>
  <c r="K94" i="3"/>
  <c r="G94" i="3"/>
  <c r="F94" i="3"/>
  <c r="E94" i="3"/>
  <c r="C94" i="3"/>
  <c r="A94" i="3"/>
  <c r="K93" i="3"/>
  <c r="G93" i="3"/>
  <c r="F93" i="3"/>
  <c r="E93" i="3"/>
  <c r="C93" i="3"/>
  <c r="A93" i="3"/>
  <c r="K92" i="3"/>
  <c r="G92" i="3"/>
  <c r="F92" i="3"/>
  <c r="E92" i="3"/>
  <c r="C92" i="3"/>
  <c r="A92" i="3"/>
  <c r="K91" i="3"/>
  <c r="G91" i="3"/>
  <c r="F91" i="3"/>
  <c r="E91" i="3"/>
  <c r="C91" i="3"/>
  <c r="A91" i="3"/>
  <c r="K90" i="3"/>
  <c r="G90" i="3"/>
  <c r="F90" i="3"/>
  <c r="E90" i="3"/>
  <c r="C90" i="3"/>
  <c r="A90" i="3"/>
  <c r="K89" i="3"/>
  <c r="G89" i="3"/>
  <c r="F89" i="3"/>
  <c r="E89" i="3"/>
  <c r="C89" i="3"/>
  <c r="A89" i="3"/>
  <c r="K88" i="3"/>
  <c r="G88" i="3"/>
  <c r="F88" i="3"/>
  <c r="E88" i="3"/>
  <c r="C88" i="3"/>
  <c r="A88" i="3"/>
  <c r="K87" i="3"/>
  <c r="G87" i="3"/>
  <c r="F87" i="3"/>
  <c r="E87" i="3"/>
  <c r="C87" i="3"/>
  <c r="A87" i="3"/>
  <c r="K86" i="3"/>
  <c r="G86" i="3"/>
  <c r="F86" i="3"/>
  <c r="E86" i="3"/>
  <c r="C86" i="3"/>
  <c r="A86" i="3"/>
  <c r="K85" i="3"/>
  <c r="G85" i="3"/>
  <c r="F85" i="3"/>
  <c r="E85" i="3"/>
  <c r="C85" i="3"/>
  <c r="A85" i="3"/>
  <c r="K84" i="3"/>
  <c r="G84" i="3"/>
  <c r="F84" i="3"/>
  <c r="E84" i="3"/>
  <c r="C84" i="3"/>
  <c r="A84" i="3"/>
  <c r="K83" i="3"/>
  <c r="G83" i="3"/>
  <c r="F83" i="3"/>
  <c r="E83" i="3"/>
  <c r="C83" i="3"/>
  <c r="A83" i="3"/>
  <c r="K82" i="3"/>
  <c r="G82" i="3"/>
  <c r="F82" i="3"/>
  <c r="E82" i="3"/>
  <c r="C82" i="3"/>
  <c r="A82" i="3"/>
  <c r="K81" i="3"/>
  <c r="G81" i="3"/>
  <c r="F81" i="3"/>
  <c r="E81" i="3"/>
  <c r="C81" i="3"/>
  <c r="A81" i="3"/>
  <c r="K80" i="3"/>
  <c r="G80" i="3"/>
  <c r="F80" i="3"/>
  <c r="E80" i="3"/>
  <c r="C80" i="3"/>
  <c r="A80" i="3"/>
  <c r="K79" i="3"/>
  <c r="G79" i="3"/>
  <c r="F79" i="3"/>
  <c r="E79" i="3"/>
  <c r="C79" i="3"/>
  <c r="A79" i="3"/>
  <c r="K78" i="3"/>
  <c r="G78" i="3"/>
  <c r="F78" i="3"/>
  <c r="E78" i="3"/>
  <c r="C78" i="3"/>
  <c r="A78" i="3"/>
  <c r="K77" i="3"/>
  <c r="G77" i="3"/>
  <c r="F77" i="3"/>
  <c r="E77" i="3"/>
  <c r="C77" i="3"/>
  <c r="A77" i="3"/>
  <c r="K76" i="3"/>
  <c r="G76" i="3"/>
  <c r="F76" i="3"/>
  <c r="E76" i="3"/>
  <c r="C76" i="3"/>
  <c r="A76" i="3"/>
  <c r="K75" i="3"/>
  <c r="G75" i="3"/>
  <c r="F75" i="3"/>
  <c r="E75" i="3"/>
  <c r="C75" i="3"/>
  <c r="A75" i="3"/>
  <c r="K74" i="3"/>
  <c r="G74" i="3"/>
  <c r="F74" i="3"/>
  <c r="E74" i="3"/>
  <c r="C74" i="3"/>
  <c r="A74" i="3"/>
  <c r="K73" i="3"/>
  <c r="G73" i="3"/>
  <c r="F73" i="3"/>
  <c r="E73" i="3"/>
  <c r="C73" i="3"/>
  <c r="A73" i="3"/>
  <c r="K72" i="3"/>
  <c r="G72" i="3"/>
  <c r="F72" i="3"/>
  <c r="E72" i="3"/>
  <c r="C72" i="3"/>
  <c r="A72" i="3"/>
  <c r="K71" i="3"/>
  <c r="G71" i="3"/>
  <c r="F71" i="3"/>
  <c r="E71" i="3"/>
  <c r="C71" i="3"/>
  <c r="A71" i="3"/>
  <c r="K70" i="3"/>
  <c r="G70" i="3"/>
  <c r="F70" i="3"/>
  <c r="E70" i="3"/>
  <c r="C70" i="3"/>
  <c r="A70" i="3"/>
  <c r="K69" i="3"/>
  <c r="G69" i="3"/>
  <c r="F69" i="3"/>
  <c r="E69" i="3"/>
  <c r="C69" i="3"/>
  <c r="A69" i="3"/>
  <c r="K68" i="3"/>
  <c r="G68" i="3"/>
  <c r="F68" i="3"/>
  <c r="E68" i="3"/>
  <c r="C68" i="3"/>
  <c r="A68" i="3"/>
  <c r="K67" i="3"/>
  <c r="G67" i="3"/>
  <c r="F67" i="3"/>
  <c r="E67" i="3"/>
  <c r="C67" i="3"/>
  <c r="A67" i="3"/>
  <c r="K66" i="3"/>
  <c r="G66" i="3"/>
  <c r="F66" i="3"/>
  <c r="E66" i="3"/>
  <c r="C66" i="3"/>
  <c r="A66" i="3"/>
  <c r="K65" i="3"/>
  <c r="G65" i="3"/>
  <c r="F65" i="3"/>
  <c r="E65" i="3"/>
  <c r="C65" i="3"/>
  <c r="A65" i="3"/>
  <c r="K64" i="3"/>
  <c r="G64" i="3"/>
  <c r="F64" i="3"/>
  <c r="E64" i="3"/>
  <c r="C64" i="3"/>
  <c r="A64" i="3"/>
  <c r="K63" i="3"/>
  <c r="G63" i="3"/>
  <c r="F63" i="3"/>
  <c r="E63" i="3"/>
  <c r="C63" i="3"/>
  <c r="A63" i="3"/>
  <c r="K62" i="3"/>
  <c r="G62" i="3"/>
  <c r="F62" i="3"/>
  <c r="E62" i="3"/>
  <c r="C62" i="3"/>
  <c r="A62" i="3"/>
  <c r="K61" i="3"/>
  <c r="G61" i="3"/>
  <c r="F61" i="3"/>
  <c r="E61" i="3"/>
  <c r="C61" i="3"/>
  <c r="A61" i="3"/>
  <c r="K60" i="3"/>
  <c r="G60" i="3"/>
  <c r="F60" i="3"/>
  <c r="E60" i="3"/>
  <c r="C60" i="3"/>
  <c r="A60" i="3"/>
  <c r="K59" i="3"/>
  <c r="G59" i="3"/>
  <c r="F59" i="3"/>
  <c r="E59" i="3"/>
  <c r="C59" i="3"/>
  <c r="A59" i="3"/>
  <c r="K58" i="3"/>
  <c r="G58" i="3"/>
  <c r="F58" i="3"/>
  <c r="E58" i="3"/>
  <c r="C58" i="3"/>
  <c r="A58" i="3"/>
  <c r="K57" i="3"/>
  <c r="G57" i="3"/>
  <c r="F57" i="3"/>
  <c r="E57" i="3"/>
  <c r="C57" i="3"/>
  <c r="A57" i="3"/>
  <c r="K56" i="3"/>
  <c r="G56" i="3"/>
  <c r="F56" i="3"/>
  <c r="E56" i="3"/>
  <c r="C56" i="3"/>
  <c r="A56" i="3"/>
  <c r="K55" i="3"/>
  <c r="G55" i="3"/>
  <c r="F55" i="3"/>
  <c r="E55" i="3"/>
  <c r="C55" i="3"/>
  <c r="A55" i="3"/>
  <c r="K54" i="3"/>
  <c r="G54" i="3"/>
  <c r="F54" i="3"/>
  <c r="E54" i="3"/>
  <c r="C54" i="3"/>
  <c r="A54" i="3"/>
  <c r="K53" i="3"/>
  <c r="G53" i="3"/>
  <c r="F53" i="3"/>
  <c r="E53" i="3"/>
  <c r="C53" i="3"/>
  <c r="A53" i="3"/>
  <c r="K52" i="3"/>
  <c r="G52" i="3"/>
  <c r="F52" i="3"/>
  <c r="E52" i="3"/>
  <c r="C52" i="3"/>
  <c r="A52" i="3"/>
  <c r="K51" i="3"/>
  <c r="G51" i="3"/>
  <c r="F51" i="3"/>
  <c r="E51" i="3"/>
  <c r="C51" i="3"/>
  <c r="A51" i="3"/>
  <c r="K50" i="3"/>
  <c r="G50" i="3"/>
  <c r="F50" i="3"/>
  <c r="E50" i="3"/>
  <c r="C50" i="3"/>
  <c r="A50" i="3"/>
  <c r="K49" i="3"/>
  <c r="G49" i="3"/>
  <c r="F49" i="3"/>
  <c r="E49" i="3"/>
  <c r="C49" i="3"/>
  <c r="A49" i="3"/>
  <c r="K48" i="3"/>
  <c r="G48" i="3"/>
  <c r="F48" i="3"/>
  <c r="E48" i="3"/>
  <c r="C48" i="3"/>
  <c r="A48" i="3"/>
  <c r="K47" i="3"/>
  <c r="G47" i="3"/>
  <c r="F47" i="3"/>
  <c r="E47" i="3"/>
  <c r="C47" i="3"/>
  <c r="A47" i="3"/>
  <c r="K46" i="3"/>
  <c r="G46" i="3"/>
  <c r="F46" i="3"/>
  <c r="E46" i="3"/>
  <c r="C46" i="3"/>
  <c r="A46" i="3"/>
  <c r="K45" i="3"/>
  <c r="G45" i="3"/>
  <c r="F45" i="3"/>
  <c r="E45" i="3"/>
  <c r="C45" i="3"/>
  <c r="A45" i="3"/>
  <c r="K44" i="3"/>
  <c r="G44" i="3"/>
  <c r="F44" i="3"/>
  <c r="E44" i="3"/>
  <c r="C44" i="3"/>
  <c r="A44" i="3"/>
  <c r="K43" i="3"/>
  <c r="G43" i="3"/>
  <c r="F43" i="3"/>
  <c r="E43" i="3"/>
  <c r="C43" i="3"/>
  <c r="A43" i="3"/>
  <c r="K42" i="3"/>
  <c r="G42" i="3"/>
  <c r="F42" i="3"/>
  <c r="E42" i="3"/>
  <c r="C42" i="3"/>
  <c r="A42" i="3"/>
  <c r="K41" i="3"/>
  <c r="G41" i="3"/>
  <c r="F41" i="3"/>
  <c r="E41" i="3"/>
  <c r="C41" i="3"/>
  <c r="A41" i="3"/>
  <c r="K40" i="3"/>
  <c r="G40" i="3"/>
  <c r="F40" i="3"/>
  <c r="E40" i="3"/>
  <c r="C40" i="3"/>
  <c r="A40" i="3"/>
  <c r="K39" i="3"/>
  <c r="G39" i="3"/>
  <c r="F39" i="3"/>
  <c r="E39" i="3"/>
  <c r="C39" i="3"/>
  <c r="A39" i="3"/>
  <c r="K38" i="3"/>
  <c r="G38" i="3"/>
  <c r="F38" i="3"/>
  <c r="E38" i="3"/>
  <c r="C38" i="3"/>
  <c r="A38" i="3"/>
  <c r="K37" i="3"/>
  <c r="G37" i="3"/>
  <c r="F37" i="3"/>
  <c r="E37" i="3"/>
  <c r="C37" i="3"/>
  <c r="A37" i="3"/>
  <c r="K36" i="3"/>
  <c r="G36" i="3"/>
  <c r="F36" i="3"/>
  <c r="E36" i="3"/>
  <c r="C36" i="3"/>
  <c r="A36" i="3"/>
  <c r="K35" i="3"/>
  <c r="G35" i="3"/>
  <c r="F35" i="3"/>
  <c r="E35" i="3"/>
  <c r="C35" i="3"/>
  <c r="A35" i="3"/>
  <c r="K34" i="3"/>
  <c r="G34" i="3"/>
  <c r="F34" i="3"/>
  <c r="E34" i="3"/>
  <c r="C34" i="3"/>
  <c r="A34" i="3"/>
  <c r="K33" i="3"/>
  <c r="G33" i="3"/>
  <c r="F33" i="3"/>
  <c r="E33" i="3"/>
  <c r="C33" i="3"/>
  <c r="A33" i="3"/>
  <c r="K32" i="3"/>
  <c r="G32" i="3"/>
  <c r="F32" i="3"/>
  <c r="E32" i="3"/>
  <c r="C32" i="3"/>
  <c r="A32" i="3"/>
  <c r="K31" i="3"/>
  <c r="G31" i="3"/>
  <c r="F31" i="3"/>
  <c r="E31" i="3"/>
  <c r="C31" i="3"/>
  <c r="A31" i="3"/>
  <c r="K30" i="3"/>
  <c r="G30" i="3"/>
  <c r="F30" i="3"/>
  <c r="E30" i="3"/>
  <c r="C30" i="3"/>
  <c r="A30" i="3"/>
  <c r="K29" i="3"/>
  <c r="G29" i="3"/>
  <c r="F29" i="3"/>
  <c r="E29" i="3"/>
  <c r="C29" i="3"/>
  <c r="A29" i="3"/>
  <c r="K28" i="3"/>
  <c r="G28" i="3"/>
  <c r="F28" i="3"/>
  <c r="E28" i="3"/>
  <c r="C28" i="3"/>
  <c r="A28" i="3"/>
  <c r="K27" i="3"/>
  <c r="G27" i="3"/>
  <c r="F27" i="3"/>
  <c r="E27" i="3"/>
  <c r="C27" i="3"/>
  <c r="A27" i="3"/>
  <c r="K26" i="3"/>
  <c r="G26" i="3"/>
  <c r="F26" i="3"/>
  <c r="E26" i="3"/>
  <c r="C26" i="3"/>
  <c r="A26" i="3"/>
  <c r="K25" i="3"/>
  <c r="G25" i="3"/>
  <c r="F25" i="3"/>
  <c r="E25" i="3"/>
  <c r="C25" i="3"/>
  <c r="A25" i="3"/>
  <c r="K24" i="3"/>
  <c r="G24" i="3"/>
  <c r="F24" i="3"/>
  <c r="E24" i="3"/>
  <c r="C24" i="3"/>
  <c r="A24" i="3"/>
  <c r="K23" i="3"/>
  <c r="G23" i="3"/>
  <c r="F23" i="3"/>
  <c r="E23" i="3"/>
  <c r="C23" i="3"/>
  <c r="A23" i="3"/>
  <c r="K22" i="3"/>
  <c r="G22" i="3"/>
  <c r="F22" i="3"/>
  <c r="E22" i="3"/>
  <c r="C22" i="3"/>
  <c r="A22" i="3"/>
  <c r="K21" i="3"/>
  <c r="G21" i="3"/>
  <c r="F21" i="3"/>
  <c r="E21" i="3"/>
  <c r="C21" i="3"/>
  <c r="A21" i="3"/>
  <c r="K20" i="3"/>
  <c r="G20" i="3"/>
  <c r="F20" i="3"/>
  <c r="E20" i="3"/>
  <c r="C20" i="3"/>
  <c r="A20" i="3"/>
  <c r="K19" i="3"/>
  <c r="G19" i="3"/>
  <c r="F19" i="3"/>
  <c r="E19" i="3"/>
  <c r="C19" i="3"/>
  <c r="A19" i="3"/>
  <c r="K18" i="3"/>
  <c r="G18" i="3"/>
  <c r="F18" i="3"/>
  <c r="E18" i="3"/>
  <c r="C18" i="3"/>
  <c r="A18" i="3"/>
  <c r="K17" i="3"/>
  <c r="G17" i="3"/>
  <c r="F17" i="3"/>
  <c r="E17" i="3"/>
  <c r="C17" i="3"/>
  <c r="A17" i="3"/>
  <c r="K16" i="3"/>
  <c r="G16" i="3"/>
  <c r="F16" i="3"/>
  <c r="E16" i="3"/>
  <c r="C16" i="3"/>
  <c r="A16" i="3"/>
  <c r="K15" i="3"/>
  <c r="G15" i="3"/>
  <c r="F15" i="3"/>
  <c r="E15" i="3"/>
  <c r="C15" i="3"/>
  <c r="A15" i="3"/>
  <c r="K14" i="3"/>
  <c r="G14" i="3"/>
  <c r="F14" i="3"/>
  <c r="E14" i="3"/>
  <c r="C14" i="3"/>
  <c r="A14" i="3"/>
  <c r="K13" i="3"/>
  <c r="G13" i="3"/>
  <c r="F13" i="3"/>
  <c r="E13" i="3"/>
  <c r="C13" i="3"/>
  <c r="A13" i="3"/>
  <c r="K12" i="3"/>
  <c r="G12" i="3"/>
  <c r="F12" i="3"/>
  <c r="E12" i="3"/>
  <c r="C12" i="3"/>
  <c r="A12" i="3"/>
  <c r="K11" i="3"/>
  <c r="G11" i="3"/>
  <c r="F11" i="3"/>
  <c r="E11" i="3"/>
  <c r="C11" i="3"/>
  <c r="A11" i="3"/>
  <c r="K10" i="3"/>
  <c r="G10" i="3"/>
  <c r="F10" i="3"/>
  <c r="E10" i="3"/>
  <c r="C10" i="3"/>
  <c r="A10" i="3"/>
  <c r="K9" i="3"/>
  <c r="G9" i="3"/>
  <c r="F9" i="3"/>
  <c r="E9" i="3"/>
  <c r="C9" i="3"/>
  <c r="A9" i="3"/>
  <c r="K8" i="3"/>
  <c r="G8" i="3"/>
  <c r="F8" i="3"/>
  <c r="E8" i="3"/>
  <c r="C8" i="3"/>
  <c r="A8" i="3"/>
  <c r="K7" i="3"/>
  <c r="G7" i="3"/>
  <c r="F7" i="3"/>
  <c r="E7" i="3"/>
  <c r="C7" i="3"/>
  <c r="A7" i="3"/>
  <c r="K6" i="3"/>
  <c r="G6" i="3"/>
  <c r="F6" i="3"/>
  <c r="E6" i="3"/>
  <c r="C6" i="3"/>
  <c r="A6" i="3"/>
  <c r="K5" i="3"/>
  <c r="G5" i="3"/>
  <c r="F5" i="3"/>
  <c r="E5" i="3"/>
  <c r="C5" i="3"/>
  <c r="A5" i="3"/>
  <c r="K4" i="3"/>
  <c r="G4" i="3"/>
  <c r="F4" i="3"/>
  <c r="E4" i="3"/>
  <c r="C4" i="3"/>
  <c r="A4" i="3"/>
  <c r="K3" i="3"/>
  <c r="G3" i="3"/>
  <c r="F3" i="3"/>
  <c r="E3" i="3"/>
  <c r="C3" i="3"/>
  <c r="A3" i="3"/>
  <c r="K906" i="2"/>
  <c r="G906" i="2"/>
  <c r="F906" i="2"/>
  <c r="E906" i="2"/>
  <c r="C906" i="2"/>
  <c r="A906" i="2"/>
  <c r="K905" i="2"/>
  <c r="G905" i="2"/>
  <c r="F905" i="2"/>
  <c r="E905" i="2"/>
  <c r="C905" i="2"/>
  <c r="A905" i="2"/>
  <c r="K904" i="2"/>
  <c r="G904" i="2"/>
  <c r="F904" i="2"/>
  <c r="E904" i="2"/>
  <c r="C904" i="2"/>
  <c r="A904" i="2"/>
  <c r="K903" i="2"/>
  <c r="G903" i="2"/>
  <c r="F903" i="2"/>
  <c r="E903" i="2"/>
  <c r="C903" i="2"/>
  <c r="A903" i="2"/>
  <c r="K902" i="2"/>
  <c r="G902" i="2"/>
  <c r="F902" i="2"/>
  <c r="E902" i="2"/>
  <c r="C902" i="2"/>
  <c r="A902" i="2"/>
  <c r="K901" i="2"/>
  <c r="G901" i="2"/>
  <c r="F901" i="2"/>
  <c r="E901" i="2"/>
  <c r="C901" i="2"/>
  <c r="A901" i="2"/>
  <c r="K900" i="2"/>
  <c r="G900" i="2"/>
  <c r="F900" i="2"/>
  <c r="E900" i="2"/>
  <c r="C900" i="2"/>
  <c r="A900" i="2"/>
  <c r="K899" i="2"/>
  <c r="G899" i="2"/>
  <c r="F899" i="2"/>
  <c r="E899" i="2"/>
  <c r="C899" i="2"/>
  <c r="A899" i="2"/>
  <c r="K898" i="2"/>
  <c r="G898" i="2"/>
  <c r="F898" i="2"/>
  <c r="E898" i="2"/>
  <c r="C898" i="2"/>
  <c r="A898" i="2"/>
  <c r="K897" i="2"/>
  <c r="G897" i="2"/>
  <c r="F897" i="2"/>
  <c r="E897" i="2"/>
  <c r="C897" i="2"/>
  <c r="A897" i="2"/>
  <c r="K896" i="2"/>
  <c r="G896" i="2"/>
  <c r="F896" i="2"/>
  <c r="E896" i="2"/>
  <c r="C896" i="2"/>
  <c r="A896" i="2"/>
  <c r="K895" i="2"/>
  <c r="G895" i="2"/>
  <c r="F895" i="2"/>
  <c r="E895" i="2"/>
  <c r="C895" i="2"/>
  <c r="A895" i="2"/>
  <c r="K894" i="2"/>
  <c r="G894" i="2"/>
  <c r="F894" i="2"/>
  <c r="E894" i="2"/>
  <c r="C894" i="2"/>
  <c r="A894" i="2"/>
  <c r="K893" i="2"/>
  <c r="G893" i="2"/>
  <c r="F893" i="2"/>
  <c r="E893" i="2"/>
  <c r="C893" i="2"/>
  <c r="A893" i="2"/>
  <c r="K892" i="2"/>
  <c r="G892" i="2"/>
  <c r="F892" i="2"/>
  <c r="E892" i="2"/>
  <c r="C892" i="2"/>
  <c r="A892" i="2"/>
  <c r="K891" i="2"/>
  <c r="G891" i="2"/>
  <c r="F891" i="2"/>
  <c r="E891" i="2"/>
  <c r="C891" i="2"/>
  <c r="A891" i="2"/>
  <c r="K890" i="2"/>
  <c r="G890" i="2"/>
  <c r="F890" i="2"/>
  <c r="E890" i="2"/>
  <c r="C890" i="2"/>
  <c r="A890" i="2"/>
  <c r="K889" i="2"/>
  <c r="G889" i="2"/>
  <c r="F889" i="2"/>
  <c r="E889" i="2"/>
  <c r="C889" i="2"/>
  <c r="A889" i="2"/>
  <c r="K888" i="2"/>
  <c r="G888" i="2"/>
  <c r="F888" i="2"/>
  <c r="E888" i="2"/>
  <c r="C888" i="2"/>
  <c r="A888" i="2"/>
  <c r="K887" i="2"/>
  <c r="G887" i="2"/>
  <c r="F887" i="2"/>
  <c r="E887" i="2"/>
  <c r="C887" i="2"/>
  <c r="A887" i="2"/>
  <c r="K886" i="2"/>
  <c r="G886" i="2"/>
  <c r="F886" i="2"/>
  <c r="E886" i="2"/>
  <c r="C886" i="2"/>
  <c r="A886" i="2"/>
  <c r="K885" i="2"/>
  <c r="G885" i="2"/>
  <c r="F885" i="2"/>
  <c r="E885" i="2"/>
  <c r="C885" i="2"/>
  <c r="A885" i="2"/>
  <c r="K884" i="2"/>
  <c r="G884" i="2"/>
  <c r="F884" i="2"/>
  <c r="E884" i="2"/>
  <c r="C884" i="2"/>
  <c r="A884" i="2"/>
  <c r="K883" i="2"/>
  <c r="G883" i="2"/>
  <c r="F883" i="2"/>
  <c r="E883" i="2"/>
  <c r="C883" i="2"/>
  <c r="A883" i="2"/>
  <c r="K882" i="2"/>
  <c r="G882" i="2"/>
  <c r="F882" i="2"/>
  <c r="E882" i="2"/>
  <c r="C882" i="2"/>
  <c r="A882" i="2"/>
  <c r="K881" i="2"/>
  <c r="G881" i="2"/>
  <c r="F881" i="2"/>
  <c r="E881" i="2"/>
  <c r="C881" i="2"/>
  <c r="A881" i="2"/>
  <c r="K880" i="2"/>
  <c r="G880" i="2"/>
  <c r="F880" i="2"/>
  <c r="E880" i="2"/>
  <c r="C880" i="2"/>
  <c r="A880" i="2"/>
  <c r="K879" i="2"/>
  <c r="G879" i="2"/>
  <c r="F879" i="2"/>
  <c r="E879" i="2"/>
  <c r="C879" i="2"/>
  <c r="A879" i="2"/>
  <c r="K878" i="2"/>
  <c r="G878" i="2"/>
  <c r="F878" i="2"/>
  <c r="E878" i="2"/>
  <c r="C878" i="2"/>
  <c r="A878" i="2"/>
  <c r="K877" i="2"/>
  <c r="G877" i="2"/>
  <c r="F877" i="2"/>
  <c r="E877" i="2"/>
  <c r="C877" i="2"/>
  <c r="A877" i="2"/>
  <c r="K876" i="2"/>
  <c r="G876" i="2"/>
  <c r="F876" i="2"/>
  <c r="E876" i="2"/>
  <c r="C876" i="2"/>
  <c r="A876" i="2"/>
  <c r="K875" i="2"/>
  <c r="G875" i="2"/>
  <c r="F875" i="2"/>
  <c r="E875" i="2"/>
  <c r="C875" i="2"/>
  <c r="A875" i="2"/>
  <c r="K874" i="2"/>
  <c r="G874" i="2"/>
  <c r="F874" i="2"/>
  <c r="E874" i="2"/>
  <c r="C874" i="2"/>
  <c r="A874" i="2"/>
  <c r="K873" i="2"/>
  <c r="G873" i="2"/>
  <c r="F873" i="2"/>
  <c r="E873" i="2"/>
  <c r="C873" i="2"/>
  <c r="A873" i="2"/>
  <c r="K872" i="2"/>
  <c r="G872" i="2"/>
  <c r="F872" i="2"/>
  <c r="E872" i="2"/>
  <c r="C872" i="2"/>
  <c r="A872" i="2"/>
  <c r="K871" i="2"/>
  <c r="G871" i="2"/>
  <c r="F871" i="2"/>
  <c r="E871" i="2"/>
  <c r="C871" i="2"/>
  <c r="A871" i="2"/>
  <c r="K870" i="2"/>
  <c r="G870" i="2"/>
  <c r="F870" i="2"/>
  <c r="E870" i="2"/>
  <c r="C870" i="2"/>
  <c r="A870" i="2"/>
  <c r="K869" i="2"/>
  <c r="G869" i="2"/>
  <c r="F869" i="2"/>
  <c r="E869" i="2"/>
  <c r="C869" i="2"/>
  <c r="A869" i="2"/>
  <c r="K868" i="2"/>
  <c r="G868" i="2"/>
  <c r="F868" i="2"/>
  <c r="E868" i="2"/>
  <c r="C868" i="2"/>
  <c r="A868" i="2"/>
  <c r="K867" i="2"/>
  <c r="G867" i="2"/>
  <c r="F867" i="2"/>
  <c r="E867" i="2"/>
  <c r="C867" i="2"/>
  <c r="A867" i="2"/>
  <c r="K866" i="2"/>
  <c r="G866" i="2"/>
  <c r="F866" i="2"/>
  <c r="E866" i="2"/>
  <c r="C866" i="2"/>
  <c r="A866" i="2"/>
  <c r="K865" i="2"/>
  <c r="G865" i="2"/>
  <c r="F865" i="2"/>
  <c r="E865" i="2"/>
  <c r="C865" i="2"/>
  <c r="A865" i="2"/>
  <c r="K864" i="2"/>
  <c r="G864" i="2"/>
  <c r="F864" i="2"/>
  <c r="E864" i="2"/>
  <c r="C864" i="2"/>
  <c r="A864" i="2"/>
  <c r="K863" i="2"/>
  <c r="G863" i="2"/>
  <c r="F863" i="2"/>
  <c r="E863" i="2"/>
  <c r="C863" i="2"/>
  <c r="A863" i="2"/>
  <c r="K862" i="2"/>
  <c r="G862" i="2"/>
  <c r="F862" i="2"/>
  <c r="E862" i="2"/>
  <c r="C862" i="2"/>
  <c r="A862" i="2"/>
  <c r="K861" i="2"/>
  <c r="G861" i="2"/>
  <c r="F861" i="2"/>
  <c r="E861" i="2"/>
  <c r="C861" i="2"/>
  <c r="A861" i="2"/>
  <c r="K860" i="2"/>
  <c r="G860" i="2"/>
  <c r="F860" i="2"/>
  <c r="E860" i="2"/>
  <c r="C860" i="2"/>
  <c r="A860" i="2"/>
  <c r="K859" i="2"/>
  <c r="G859" i="2"/>
  <c r="F859" i="2"/>
  <c r="E859" i="2"/>
  <c r="C859" i="2"/>
  <c r="A859" i="2"/>
  <c r="K858" i="2"/>
  <c r="G858" i="2"/>
  <c r="F858" i="2"/>
  <c r="E858" i="2"/>
  <c r="C858" i="2"/>
  <c r="A858" i="2"/>
  <c r="K857" i="2"/>
  <c r="G857" i="2"/>
  <c r="F857" i="2"/>
  <c r="E857" i="2"/>
  <c r="C857" i="2"/>
  <c r="A857" i="2"/>
  <c r="K856" i="2"/>
  <c r="G856" i="2"/>
  <c r="F856" i="2"/>
  <c r="E856" i="2"/>
  <c r="C856" i="2"/>
  <c r="A856" i="2"/>
  <c r="K855" i="2"/>
  <c r="G855" i="2"/>
  <c r="F855" i="2"/>
  <c r="E855" i="2"/>
  <c r="C855" i="2"/>
  <c r="A855" i="2"/>
  <c r="K854" i="2"/>
  <c r="G854" i="2"/>
  <c r="F854" i="2"/>
  <c r="E854" i="2"/>
  <c r="C854" i="2"/>
  <c r="A854" i="2"/>
  <c r="K853" i="2"/>
  <c r="G853" i="2"/>
  <c r="F853" i="2"/>
  <c r="E853" i="2"/>
  <c r="C853" i="2"/>
  <c r="A853" i="2"/>
  <c r="K852" i="2"/>
  <c r="G852" i="2"/>
  <c r="F852" i="2"/>
  <c r="E852" i="2"/>
  <c r="C852" i="2"/>
  <c r="A852" i="2"/>
  <c r="K851" i="2"/>
  <c r="G851" i="2"/>
  <c r="F851" i="2"/>
  <c r="E851" i="2"/>
  <c r="C851" i="2"/>
  <c r="A851" i="2"/>
  <c r="K850" i="2"/>
  <c r="G850" i="2"/>
  <c r="F850" i="2"/>
  <c r="E850" i="2"/>
  <c r="C850" i="2"/>
  <c r="A850" i="2"/>
  <c r="K849" i="2"/>
  <c r="G849" i="2"/>
  <c r="F849" i="2"/>
  <c r="E849" i="2"/>
  <c r="C849" i="2"/>
  <c r="A849" i="2"/>
  <c r="K848" i="2"/>
  <c r="G848" i="2"/>
  <c r="F848" i="2"/>
  <c r="E848" i="2"/>
  <c r="C848" i="2"/>
  <c r="A848" i="2"/>
  <c r="K847" i="2"/>
  <c r="G847" i="2"/>
  <c r="F847" i="2"/>
  <c r="E847" i="2"/>
  <c r="C847" i="2"/>
  <c r="A847" i="2"/>
  <c r="K846" i="2"/>
  <c r="G846" i="2"/>
  <c r="F846" i="2"/>
  <c r="E846" i="2"/>
  <c r="C846" i="2"/>
  <c r="A846" i="2"/>
  <c r="K845" i="2"/>
  <c r="G845" i="2"/>
  <c r="F845" i="2"/>
  <c r="E845" i="2"/>
  <c r="C845" i="2"/>
  <c r="A845" i="2"/>
  <c r="K844" i="2"/>
  <c r="G844" i="2"/>
  <c r="F844" i="2"/>
  <c r="E844" i="2"/>
  <c r="C844" i="2"/>
  <c r="A844" i="2"/>
  <c r="K843" i="2"/>
  <c r="G843" i="2"/>
  <c r="F843" i="2"/>
  <c r="E843" i="2"/>
  <c r="C843" i="2"/>
  <c r="A843" i="2"/>
  <c r="K842" i="2"/>
  <c r="G842" i="2"/>
  <c r="F842" i="2"/>
  <c r="E842" i="2"/>
  <c r="C842" i="2"/>
  <c r="A842" i="2"/>
  <c r="K841" i="2"/>
  <c r="G841" i="2"/>
  <c r="F841" i="2"/>
  <c r="E841" i="2"/>
  <c r="C841" i="2"/>
  <c r="A841" i="2"/>
  <c r="K840" i="2"/>
  <c r="G840" i="2"/>
  <c r="F840" i="2"/>
  <c r="E840" i="2"/>
  <c r="C840" i="2"/>
  <c r="A840" i="2"/>
  <c r="K839" i="2"/>
  <c r="G839" i="2"/>
  <c r="F839" i="2"/>
  <c r="E839" i="2"/>
  <c r="C839" i="2"/>
  <c r="A839" i="2"/>
  <c r="K838" i="2"/>
  <c r="G838" i="2"/>
  <c r="F838" i="2"/>
  <c r="E838" i="2"/>
  <c r="C838" i="2"/>
  <c r="A838" i="2"/>
  <c r="K837" i="2"/>
  <c r="G837" i="2"/>
  <c r="F837" i="2"/>
  <c r="E837" i="2"/>
  <c r="C837" i="2"/>
  <c r="A837" i="2"/>
  <c r="K836" i="2"/>
  <c r="G836" i="2"/>
  <c r="F836" i="2"/>
  <c r="E836" i="2"/>
  <c r="C836" i="2"/>
  <c r="A836" i="2"/>
  <c r="K835" i="2"/>
  <c r="G835" i="2"/>
  <c r="F835" i="2"/>
  <c r="E835" i="2"/>
  <c r="C835" i="2"/>
  <c r="A835" i="2"/>
  <c r="K834" i="2"/>
  <c r="G834" i="2"/>
  <c r="F834" i="2"/>
  <c r="E834" i="2"/>
  <c r="C834" i="2"/>
  <c r="A834" i="2"/>
  <c r="K833" i="2"/>
  <c r="G833" i="2"/>
  <c r="F833" i="2"/>
  <c r="E833" i="2"/>
  <c r="C833" i="2"/>
  <c r="A833" i="2"/>
  <c r="K832" i="2"/>
  <c r="G832" i="2"/>
  <c r="F832" i="2"/>
  <c r="E832" i="2"/>
  <c r="C832" i="2"/>
  <c r="A832" i="2"/>
  <c r="K831" i="2"/>
  <c r="G831" i="2"/>
  <c r="F831" i="2"/>
  <c r="E831" i="2"/>
  <c r="C831" i="2"/>
  <c r="A831" i="2"/>
  <c r="K830" i="2"/>
  <c r="G830" i="2"/>
  <c r="F830" i="2"/>
  <c r="E830" i="2"/>
  <c r="C830" i="2"/>
  <c r="A830" i="2"/>
  <c r="K829" i="2"/>
  <c r="G829" i="2"/>
  <c r="F829" i="2"/>
  <c r="E829" i="2"/>
  <c r="C829" i="2"/>
  <c r="A829" i="2"/>
  <c r="K828" i="2"/>
  <c r="G828" i="2"/>
  <c r="F828" i="2"/>
  <c r="E828" i="2"/>
  <c r="C828" i="2"/>
  <c r="A828" i="2"/>
  <c r="K827" i="2"/>
  <c r="G827" i="2"/>
  <c r="F827" i="2"/>
  <c r="E827" i="2"/>
  <c r="C827" i="2"/>
  <c r="A827" i="2"/>
  <c r="K826" i="2"/>
  <c r="G826" i="2"/>
  <c r="F826" i="2"/>
  <c r="E826" i="2"/>
  <c r="C826" i="2"/>
  <c r="A826" i="2"/>
  <c r="K825" i="2"/>
  <c r="G825" i="2"/>
  <c r="F825" i="2"/>
  <c r="E825" i="2"/>
  <c r="C825" i="2"/>
  <c r="A825" i="2"/>
  <c r="K824" i="2"/>
  <c r="G824" i="2"/>
  <c r="F824" i="2"/>
  <c r="E824" i="2"/>
  <c r="C824" i="2"/>
  <c r="A824" i="2"/>
  <c r="K823" i="2"/>
  <c r="G823" i="2"/>
  <c r="F823" i="2"/>
  <c r="E823" i="2"/>
  <c r="C823" i="2"/>
  <c r="A823" i="2"/>
  <c r="K822" i="2"/>
  <c r="G822" i="2"/>
  <c r="F822" i="2"/>
  <c r="E822" i="2"/>
  <c r="C822" i="2"/>
  <c r="A822" i="2"/>
  <c r="K821" i="2"/>
  <c r="G821" i="2"/>
  <c r="F821" i="2"/>
  <c r="E821" i="2"/>
  <c r="C821" i="2"/>
  <c r="A821" i="2"/>
  <c r="K820" i="2"/>
  <c r="G820" i="2"/>
  <c r="F820" i="2"/>
  <c r="E820" i="2"/>
  <c r="C820" i="2"/>
  <c r="A820" i="2"/>
  <c r="K819" i="2"/>
  <c r="G819" i="2"/>
  <c r="F819" i="2"/>
  <c r="E819" i="2"/>
  <c r="C819" i="2"/>
  <c r="A819" i="2"/>
  <c r="K818" i="2"/>
  <c r="G818" i="2"/>
  <c r="F818" i="2"/>
  <c r="E818" i="2"/>
  <c r="C818" i="2"/>
  <c r="A818" i="2"/>
  <c r="K817" i="2"/>
  <c r="G817" i="2"/>
  <c r="F817" i="2"/>
  <c r="E817" i="2"/>
  <c r="C817" i="2"/>
  <c r="A817" i="2"/>
  <c r="K816" i="2"/>
  <c r="G816" i="2"/>
  <c r="F816" i="2"/>
  <c r="E816" i="2"/>
  <c r="C816" i="2"/>
  <c r="A816" i="2"/>
  <c r="K815" i="2"/>
  <c r="G815" i="2"/>
  <c r="F815" i="2"/>
  <c r="E815" i="2"/>
  <c r="C815" i="2"/>
  <c r="A815" i="2"/>
  <c r="K814" i="2"/>
  <c r="G814" i="2"/>
  <c r="F814" i="2"/>
  <c r="E814" i="2"/>
  <c r="C814" i="2"/>
  <c r="A814" i="2"/>
  <c r="K813" i="2"/>
  <c r="G813" i="2"/>
  <c r="F813" i="2"/>
  <c r="E813" i="2"/>
  <c r="C813" i="2"/>
  <c r="A813" i="2"/>
  <c r="K812" i="2"/>
  <c r="G812" i="2"/>
  <c r="F812" i="2"/>
  <c r="E812" i="2"/>
  <c r="C812" i="2"/>
  <c r="A812" i="2"/>
  <c r="K811" i="2"/>
  <c r="G811" i="2"/>
  <c r="F811" i="2"/>
  <c r="E811" i="2"/>
  <c r="C811" i="2"/>
  <c r="A811" i="2"/>
  <c r="K810" i="2"/>
  <c r="G810" i="2"/>
  <c r="F810" i="2"/>
  <c r="E810" i="2"/>
  <c r="C810" i="2"/>
  <c r="A810" i="2"/>
  <c r="K809" i="2"/>
  <c r="G809" i="2"/>
  <c r="F809" i="2"/>
  <c r="E809" i="2"/>
  <c r="C809" i="2"/>
  <c r="A809" i="2"/>
  <c r="K808" i="2"/>
  <c r="G808" i="2"/>
  <c r="F808" i="2"/>
  <c r="E808" i="2"/>
  <c r="C808" i="2"/>
  <c r="A808" i="2"/>
  <c r="K807" i="2"/>
  <c r="G807" i="2"/>
  <c r="F807" i="2"/>
  <c r="E807" i="2"/>
  <c r="C807" i="2"/>
  <c r="A807" i="2"/>
  <c r="K806" i="2"/>
  <c r="G806" i="2"/>
  <c r="F806" i="2"/>
  <c r="E806" i="2"/>
  <c r="C806" i="2"/>
  <c r="A806" i="2"/>
  <c r="K805" i="2"/>
  <c r="G805" i="2"/>
  <c r="F805" i="2"/>
  <c r="E805" i="2"/>
  <c r="C805" i="2"/>
  <c r="A805" i="2"/>
  <c r="K804" i="2"/>
  <c r="G804" i="2"/>
  <c r="F804" i="2"/>
  <c r="E804" i="2"/>
  <c r="C804" i="2"/>
  <c r="A804" i="2"/>
  <c r="K803" i="2"/>
  <c r="G803" i="2"/>
  <c r="F803" i="2"/>
  <c r="E803" i="2"/>
  <c r="C803" i="2"/>
  <c r="A803" i="2"/>
  <c r="K802" i="2"/>
  <c r="G802" i="2"/>
  <c r="F802" i="2"/>
  <c r="E802" i="2"/>
  <c r="C802" i="2"/>
  <c r="A802" i="2"/>
  <c r="K801" i="2"/>
  <c r="G801" i="2"/>
  <c r="F801" i="2"/>
  <c r="E801" i="2"/>
  <c r="C801" i="2"/>
  <c r="A801" i="2"/>
  <c r="K800" i="2"/>
  <c r="G800" i="2"/>
  <c r="F800" i="2"/>
  <c r="E800" i="2"/>
  <c r="C800" i="2"/>
  <c r="A800" i="2"/>
  <c r="K799" i="2"/>
  <c r="G799" i="2"/>
  <c r="F799" i="2"/>
  <c r="E799" i="2"/>
  <c r="C799" i="2"/>
  <c r="A799" i="2"/>
  <c r="K798" i="2"/>
  <c r="G798" i="2"/>
  <c r="F798" i="2"/>
  <c r="E798" i="2"/>
  <c r="C798" i="2"/>
  <c r="A798" i="2"/>
  <c r="K797" i="2"/>
  <c r="G797" i="2"/>
  <c r="F797" i="2"/>
  <c r="E797" i="2"/>
  <c r="C797" i="2"/>
  <c r="A797" i="2"/>
  <c r="K796" i="2"/>
  <c r="G796" i="2"/>
  <c r="F796" i="2"/>
  <c r="E796" i="2"/>
  <c r="C796" i="2"/>
  <c r="A796" i="2"/>
  <c r="K795" i="2"/>
  <c r="G795" i="2"/>
  <c r="F795" i="2"/>
  <c r="E795" i="2"/>
  <c r="C795" i="2"/>
  <c r="A795" i="2"/>
  <c r="K794" i="2"/>
  <c r="G794" i="2"/>
  <c r="F794" i="2"/>
  <c r="E794" i="2"/>
  <c r="C794" i="2"/>
  <c r="A794" i="2"/>
  <c r="K793" i="2"/>
  <c r="G793" i="2"/>
  <c r="F793" i="2"/>
  <c r="E793" i="2"/>
  <c r="C793" i="2"/>
  <c r="A793" i="2"/>
  <c r="K792" i="2"/>
  <c r="G792" i="2"/>
  <c r="F792" i="2"/>
  <c r="E792" i="2"/>
  <c r="C792" i="2"/>
  <c r="A792" i="2"/>
  <c r="K791" i="2"/>
  <c r="G791" i="2"/>
  <c r="F791" i="2"/>
  <c r="E791" i="2"/>
  <c r="C791" i="2"/>
  <c r="A791" i="2"/>
  <c r="K790" i="2"/>
  <c r="G790" i="2"/>
  <c r="F790" i="2"/>
  <c r="E790" i="2"/>
  <c r="C790" i="2"/>
  <c r="A790" i="2"/>
  <c r="K789" i="2"/>
  <c r="G789" i="2"/>
  <c r="F789" i="2"/>
  <c r="E789" i="2"/>
  <c r="C789" i="2"/>
  <c r="A789" i="2"/>
  <c r="K788" i="2"/>
  <c r="G788" i="2"/>
  <c r="F788" i="2"/>
  <c r="E788" i="2"/>
  <c r="C788" i="2"/>
  <c r="A788" i="2"/>
  <c r="K787" i="2"/>
  <c r="G787" i="2"/>
  <c r="F787" i="2"/>
  <c r="E787" i="2"/>
  <c r="C787" i="2"/>
  <c r="A787" i="2"/>
  <c r="K786" i="2"/>
  <c r="G786" i="2"/>
  <c r="F786" i="2"/>
  <c r="E786" i="2"/>
  <c r="C786" i="2"/>
  <c r="A786" i="2"/>
  <c r="K785" i="2"/>
  <c r="G785" i="2"/>
  <c r="F785" i="2"/>
  <c r="E785" i="2"/>
  <c r="C785" i="2"/>
  <c r="A785" i="2"/>
  <c r="K784" i="2"/>
  <c r="G784" i="2"/>
  <c r="F784" i="2"/>
  <c r="E784" i="2"/>
  <c r="C784" i="2"/>
  <c r="A784" i="2"/>
  <c r="K783" i="2"/>
  <c r="G783" i="2"/>
  <c r="F783" i="2"/>
  <c r="E783" i="2"/>
  <c r="C783" i="2"/>
  <c r="A783" i="2"/>
  <c r="K782" i="2"/>
  <c r="G782" i="2"/>
  <c r="F782" i="2"/>
  <c r="E782" i="2"/>
  <c r="C782" i="2"/>
  <c r="A782" i="2"/>
  <c r="K781" i="2"/>
  <c r="G781" i="2"/>
  <c r="F781" i="2"/>
  <c r="E781" i="2"/>
  <c r="C781" i="2"/>
  <c r="A781" i="2"/>
  <c r="K780" i="2"/>
  <c r="G780" i="2"/>
  <c r="F780" i="2"/>
  <c r="E780" i="2"/>
  <c r="C780" i="2"/>
  <c r="A780" i="2"/>
  <c r="K779" i="2"/>
  <c r="G779" i="2"/>
  <c r="F779" i="2"/>
  <c r="E779" i="2"/>
  <c r="C779" i="2"/>
  <c r="A779" i="2"/>
  <c r="K778" i="2"/>
  <c r="G778" i="2"/>
  <c r="F778" i="2"/>
  <c r="E778" i="2"/>
  <c r="C778" i="2"/>
  <c r="A778" i="2"/>
  <c r="K777" i="2"/>
  <c r="G777" i="2"/>
  <c r="F777" i="2"/>
  <c r="E777" i="2"/>
  <c r="C777" i="2"/>
  <c r="A777" i="2"/>
  <c r="K776" i="2"/>
  <c r="G776" i="2"/>
  <c r="F776" i="2"/>
  <c r="E776" i="2"/>
  <c r="C776" i="2"/>
  <c r="A776" i="2"/>
  <c r="K775" i="2"/>
  <c r="G775" i="2"/>
  <c r="F775" i="2"/>
  <c r="E775" i="2"/>
  <c r="C775" i="2"/>
  <c r="A775" i="2"/>
  <c r="K774" i="2"/>
  <c r="G774" i="2"/>
  <c r="F774" i="2"/>
  <c r="E774" i="2"/>
  <c r="C774" i="2"/>
  <c r="A774" i="2"/>
  <c r="K773" i="2"/>
  <c r="G773" i="2"/>
  <c r="F773" i="2"/>
  <c r="E773" i="2"/>
  <c r="C773" i="2"/>
  <c r="A773" i="2"/>
  <c r="K772" i="2"/>
  <c r="G772" i="2"/>
  <c r="F772" i="2"/>
  <c r="E772" i="2"/>
  <c r="C772" i="2"/>
  <c r="A772" i="2"/>
  <c r="K771" i="2"/>
  <c r="G771" i="2"/>
  <c r="F771" i="2"/>
  <c r="E771" i="2"/>
  <c r="C771" i="2"/>
  <c r="A771" i="2"/>
  <c r="K770" i="2"/>
  <c r="G770" i="2"/>
  <c r="F770" i="2"/>
  <c r="E770" i="2"/>
  <c r="C770" i="2"/>
  <c r="A770" i="2"/>
  <c r="K769" i="2"/>
  <c r="G769" i="2"/>
  <c r="F769" i="2"/>
  <c r="E769" i="2"/>
  <c r="C769" i="2"/>
  <c r="A769" i="2"/>
  <c r="K768" i="2"/>
  <c r="G768" i="2"/>
  <c r="F768" i="2"/>
  <c r="E768" i="2"/>
  <c r="C768" i="2"/>
  <c r="A768" i="2"/>
  <c r="K767" i="2"/>
  <c r="G767" i="2"/>
  <c r="F767" i="2"/>
  <c r="E767" i="2"/>
  <c r="C767" i="2"/>
  <c r="A767" i="2"/>
  <c r="K766" i="2"/>
  <c r="G766" i="2"/>
  <c r="F766" i="2"/>
  <c r="E766" i="2"/>
  <c r="C766" i="2"/>
  <c r="A766" i="2"/>
  <c r="K765" i="2"/>
  <c r="G765" i="2"/>
  <c r="F765" i="2"/>
  <c r="E765" i="2"/>
  <c r="C765" i="2"/>
  <c r="A765" i="2"/>
  <c r="K764" i="2"/>
  <c r="G764" i="2"/>
  <c r="F764" i="2"/>
  <c r="E764" i="2"/>
  <c r="C764" i="2"/>
  <c r="A764" i="2"/>
  <c r="K763" i="2"/>
  <c r="G763" i="2"/>
  <c r="F763" i="2"/>
  <c r="E763" i="2"/>
  <c r="C763" i="2"/>
  <c r="A763" i="2"/>
  <c r="K762" i="2"/>
  <c r="G762" i="2"/>
  <c r="F762" i="2"/>
  <c r="E762" i="2"/>
  <c r="C762" i="2"/>
  <c r="A762" i="2"/>
  <c r="K761" i="2"/>
  <c r="G761" i="2"/>
  <c r="F761" i="2"/>
  <c r="E761" i="2"/>
  <c r="C761" i="2"/>
  <c r="A761" i="2"/>
  <c r="K760" i="2"/>
  <c r="G760" i="2"/>
  <c r="F760" i="2"/>
  <c r="E760" i="2"/>
  <c r="C760" i="2"/>
  <c r="A760" i="2"/>
  <c r="K759" i="2"/>
  <c r="G759" i="2"/>
  <c r="F759" i="2"/>
  <c r="E759" i="2"/>
  <c r="C759" i="2"/>
  <c r="A759" i="2"/>
  <c r="K758" i="2"/>
  <c r="G758" i="2"/>
  <c r="F758" i="2"/>
  <c r="E758" i="2"/>
  <c r="C758" i="2"/>
  <c r="A758" i="2"/>
  <c r="K757" i="2"/>
  <c r="G757" i="2"/>
  <c r="F757" i="2"/>
  <c r="E757" i="2"/>
  <c r="C757" i="2"/>
  <c r="A757" i="2"/>
  <c r="K756" i="2"/>
  <c r="G756" i="2"/>
  <c r="F756" i="2"/>
  <c r="E756" i="2"/>
  <c r="C756" i="2"/>
  <c r="A756" i="2"/>
  <c r="K755" i="2"/>
  <c r="G755" i="2"/>
  <c r="F755" i="2"/>
  <c r="E755" i="2"/>
  <c r="C755" i="2"/>
  <c r="A755" i="2"/>
  <c r="K754" i="2"/>
  <c r="G754" i="2"/>
  <c r="F754" i="2"/>
  <c r="E754" i="2"/>
  <c r="C754" i="2"/>
  <c r="A754" i="2"/>
  <c r="K753" i="2"/>
  <c r="G753" i="2"/>
  <c r="F753" i="2"/>
  <c r="E753" i="2"/>
  <c r="C753" i="2"/>
  <c r="A753" i="2"/>
  <c r="K752" i="2"/>
  <c r="G752" i="2"/>
  <c r="F752" i="2"/>
  <c r="E752" i="2"/>
  <c r="C752" i="2"/>
  <c r="A752" i="2"/>
  <c r="K751" i="2"/>
  <c r="G751" i="2"/>
  <c r="F751" i="2"/>
  <c r="E751" i="2"/>
  <c r="C751" i="2"/>
  <c r="A751" i="2"/>
  <c r="K750" i="2"/>
  <c r="G750" i="2"/>
  <c r="F750" i="2"/>
  <c r="E750" i="2"/>
  <c r="C750" i="2"/>
  <c r="A750" i="2"/>
  <c r="K749" i="2"/>
  <c r="G749" i="2"/>
  <c r="F749" i="2"/>
  <c r="E749" i="2"/>
  <c r="C749" i="2"/>
  <c r="A749" i="2"/>
  <c r="K748" i="2"/>
  <c r="G748" i="2"/>
  <c r="F748" i="2"/>
  <c r="E748" i="2"/>
  <c r="C748" i="2"/>
  <c r="A748" i="2"/>
  <c r="K747" i="2"/>
  <c r="G747" i="2"/>
  <c r="F747" i="2"/>
  <c r="E747" i="2"/>
  <c r="C747" i="2"/>
  <c r="A747" i="2"/>
  <c r="K746" i="2"/>
  <c r="G746" i="2"/>
  <c r="F746" i="2"/>
  <c r="E746" i="2"/>
  <c r="C746" i="2"/>
  <c r="A746" i="2"/>
  <c r="K745" i="2"/>
  <c r="G745" i="2"/>
  <c r="F745" i="2"/>
  <c r="E745" i="2"/>
  <c r="C745" i="2"/>
  <c r="A745" i="2"/>
  <c r="K744" i="2"/>
  <c r="G744" i="2"/>
  <c r="F744" i="2"/>
  <c r="E744" i="2"/>
  <c r="C744" i="2"/>
  <c r="A744" i="2"/>
  <c r="K743" i="2"/>
  <c r="G743" i="2"/>
  <c r="F743" i="2"/>
  <c r="E743" i="2"/>
  <c r="C743" i="2"/>
  <c r="A743" i="2"/>
  <c r="K742" i="2"/>
  <c r="G742" i="2"/>
  <c r="F742" i="2"/>
  <c r="E742" i="2"/>
  <c r="C742" i="2"/>
  <c r="A742" i="2"/>
  <c r="K741" i="2"/>
  <c r="G741" i="2"/>
  <c r="F741" i="2"/>
  <c r="E741" i="2"/>
  <c r="C741" i="2"/>
  <c r="A741" i="2"/>
  <c r="K740" i="2"/>
  <c r="G740" i="2"/>
  <c r="F740" i="2"/>
  <c r="E740" i="2"/>
  <c r="C740" i="2"/>
  <c r="A740" i="2"/>
  <c r="K739" i="2"/>
  <c r="G739" i="2"/>
  <c r="F739" i="2"/>
  <c r="E739" i="2"/>
  <c r="C739" i="2"/>
  <c r="A739" i="2"/>
  <c r="K738" i="2"/>
  <c r="G738" i="2"/>
  <c r="F738" i="2"/>
  <c r="E738" i="2"/>
  <c r="C738" i="2"/>
  <c r="A738" i="2"/>
  <c r="K737" i="2"/>
  <c r="G737" i="2"/>
  <c r="F737" i="2"/>
  <c r="E737" i="2"/>
  <c r="C737" i="2"/>
  <c r="A737" i="2"/>
  <c r="K736" i="2"/>
  <c r="G736" i="2"/>
  <c r="F736" i="2"/>
  <c r="E736" i="2"/>
  <c r="C736" i="2"/>
  <c r="A736" i="2"/>
  <c r="K735" i="2"/>
  <c r="G735" i="2"/>
  <c r="F735" i="2"/>
  <c r="E735" i="2"/>
  <c r="C735" i="2"/>
  <c r="A735" i="2"/>
  <c r="K734" i="2"/>
  <c r="G734" i="2"/>
  <c r="F734" i="2"/>
  <c r="E734" i="2"/>
  <c r="C734" i="2"/>
  <c r="A734" i="2"/>
  <c r="K733" i="2"/>
  <c r="G733" i="2"/>
  <c r="F733" i="2"/>
  <c r="E733" i="2"/>
  <c r="C733" i="2"/>
  <c r="A733" i="2"/>
  <c r="K732" i="2"/>
  <c r="G732" i="2"/>
  <c r="F732" i="2"/>
  <c r="E732" i="2"/>
  <c r="C732" i="2"/>
  <c r="A732" i="2"/>
  <c r="K731" i="2"/>
  <c r="G731" i="2"/>
  <c r="F731" i="2"/>
  <c r="E731" i="2"/>
  <c r="C731" i="2"/>
  <c r="A731" i="2"/>
  <c r="K730" i="2"/>
  <c r="G730" i="2"/>
  <c r="F730" i="2"/>
  <c r="E730" i="2"/>
  <c r="C730" i="2"/>
  <c r="A730" i="2"/>
  <c r="K729" i="2"/>
  <c r="G729" i="2"/>
  <c r="F729" i="2"/>
  <c r="E729" i="2"/>
  <c r="C729" i="2"/>
  <c r="A729" i="2"/>
  <c r="K728" i="2"/>
  <c r="G728" i="2"/>
  <c r="F728" i="2"/>
  <c r="E728" i="2"/>
  <c r="C728" i="2"/>
  <c r="A728" i="2"/>
  <c r="K727" i="2"/>
  <c r="G727" i="2"/>
  <c r="F727" i="2"/>
  <c r="E727" i="2"/>
  <c r="C727" i="2"/>
  <c r="A727" i="2"/>
  <c r="K726" i="2"/>
  <c r="G726" i="2"/>
  <c r="F726" i="2"/>
  <c r="E726" i="2"/>
  <c r="C726" i="2"/>
  <c r="A726" i="2"/>
  <c r="K725" i="2"/>
  <c r="G725" i="2"/>
  <c r="F725" i="2"/>
  <c r="E725" i="2"/>
  <c r="C725" i="2"/>
  <c r="A725" i="2"/>
  <c r="K724" i="2"/>
  <c r="G724" i="2"/>
  <c r="F724" i="2"/>
  <c r="E724" i="2"/>
  <c r="C724" i="2"/>
  <c r="A724" i="2"/>
  <c r="K723" i="2"/>
  <c r="G723" i="2"/>
  <c r="F723" i="2"/>
  <c r="E723" i="2"/>
  <c r="C723" i="2"/>
  <c r="A723" i="2"/>
  <c r="K722" i="2"/>
  <c r="G722" i="2"/>
  <c r="F722" i="2"/>
  <c r="E722" i="2"/>
  <c r="C722" i="2"/>
  <c r="A722" i="2"/>
  <c r="K721" i="2"/>
  <c r="G721" i="2"/>
  <c r="F721" i="2"/>
  <c r="E721" i="2"/>
  <c r="C721" i="2"/>
  <c r="A721" i="2"/>
  <c r="K720" i="2"/>
  <c r="G720" i="2"/>
  <c r="F720" i="2"/>
  <c r="E720" i="2"/>
  <c r="C720" i="2"/>
  <c r="A720" i="2"/>
  <c r="K719" i="2"/>
  <c r="G719" i="2"/>
  <c r="F719" i="2"/>
  <c r="E719" i="2"/>
  <c r="C719" i="2"/>
  <c r="A719" i="2"/>
  <c r="K718" i="2"/>
  <c r="G718" i="2"/>
  <c r="F718" i="2"/>
  <c r="E718" i="2"/>
  <c r="C718" i="2"/>
  <c r="A718" i="2"/>
  <c r="K717" i="2"/>
  <c r="G717" i="2"/>
  <c r="F717" i="2"/>
  <c r="E717" i="2"/>
  <c r="C717" i="2"/>
  <c r="A717" i="2"/>
  <c r="K716" i="2"/>
  <c r="G716" i="2"/>
  <c r="F716" i="2"/>
  <c r="E716" i="2"/>
  <c r="C716" i="2"/>
  <c r="A716" i="2"/>
  <c r="K715" i="2"/>
  <c r="G715" i="2"/>
  <c r="F715" i="2"/>
  <c r="E715" i="2"/>
  <c r="C715" i="2"/>
  <c r="A715" i="2"/>
  <c r="K714" i="2"/>
  <c r="G714" i="2"/>
  <c r="F714" i="2"/>
  <c r="E714" i="2"/>
  <c r="C714" i="2"/>
  <c r="A714" i="2"/>
  <c r="K713" i="2"/>
  <c r="G713" i="2"/>
  <c r="F713" i="2"/>
  <c r="E713" i="2"/>
  <c r="C713" i="2"/>
  <c r="A713" i="2"/>
  <c r="K712" i="2"/>
  <c r="G712" i="2"/>
  <c r="F712" i="2"/>
  <c r="E712" i="2"/>
  <c r="C712" i="2"/>
  <c r="A712" i="2"/>
  <c r="K711" i="2"/>
  <c r="G711" i="2"/>
  <c r="F711" i="2"/>
  <c r="E711" i="2"/>
  <c r="C711" i="2"/>
  <c r="A711" i="2"/>
  <c r="K710" i="2"/>
  <c r="G710" i="2"/>
  <c r="F710" i="2"/>
  <c r="E710" i="2"/>
  <c r="C710" i="2"/>
  <c r="A710" i="2"/>
  <c r="K709" i="2"/>
  <c r="G709" i="2"/>
  <c r="F709" i="2"/>
  <c r="E709" i="2"/>
  <c r="C709" i="2"/>
  <c r="A709" i="2"/>
  <c r="K708" i="2"/>
  <c r="G708" i="2"/>
  <c r="F708" i="2"/>
  <c r="E708" i="2"/>
  <c r="C708" i="2"/>
  <c r="A708" i="2"/>
  <c r="K707" i="2"/>
  <c r="G707" i="2"/>
  <c r="F707" i="2"/>
  <c r="E707" i="2"/>
  <c r="C707" i="2"/>
  <c r="A707" i="2"/>
  <c r="K706" i="2"/>
  <c r="G706" i="2"/>
  <c r="F706" i="2"/>
  <c r="E706" i="2"/>
  <c r="C706" i="2"/>
  <c r="A706" i="2"/>
  <c r="K705" i="2"/>
  <c r="G705" i="2"/>
  <c r="F705" i="2"/>
  <c r="E705" i="2"/>
  <c r="C705" i="2"/>
  <c r="A705" i="2"/>
  <c r="K704" i="2"/>
  <c r="G704" i="2"/>
  <c r="F704" i="2"/>
  <c r="E704" i="2"/>
  <c r="C704" i="2"/>
  <c r="A704" i="2"/>
  <c r="K703" i="2"/>
  <c r="G703" i="2"/>
  <c r="F703" i="2"/>
  <c r="E703" i="2"/>
  <c r="C703" i="2"/>
  <c r="A703" i="2"/>
  <c r="K702" i="2"/>
  <c r="G702" i="2"/>
  <c r="F702" i="2"/>
  <c r="E702" i="2"/>
  <c r="C702" i="2"/>
  <c r="A702" i="2"/>
  <c r="K701" i="2"/>
  <c r="G701" i="2"/>
  <c r="F701" i="2"/>
  <c r="E701" i="2"/>
  <c r="C701" i="2"/>
  <c r="A701" i="2"/>
  <c r="K700" i="2"/>
  <c r="G700" i="2"/>
  <c r="F700" i="2"/>
  <c r="E700" i="2"/>
  <c r="C700" i="2"/>
  <c r="A700" i="2"/>
  <c r="K699" i="2"/>
  <c r="G699" i="2"/>
  <c r="F699" i="2"/>
  <c r="E699" i="2"/>
  <c r="C699" i="2"/>
  <c r="A699" i="2"/>
  <c r="K698" i="2"/>
  <c r="G698" i="2"/>
  <c r="F698" i="2"/>
  <c r="E698" i="2"/>
  <c r="C698" i="2"/>
  <c r="A698" i="2"/>
  <c r="K697" i="2"/>
  <c r="G697" i="2"/>
  <c r="F697" i="2"/>
  <c r="E697" i="2"/>
  <c r="C697" i="2"/>
  <c r="A697" i="2"/>
  <c r="K696" i="2"/>
  <c r="G696" i="2"/>
  <c r="F696" i="2"/>
  <c r="E696" i="2"/>
  <c r="C696" i="2"/>
  <c r="A696" i="2"/>
  <c r="K695" i="2"/>
  <c r="G695" i="2"/>
  <c r="F695" i="2"/>
  <c r="E695" i="2"/>
  <c r="C695" i="2"/>
  <c r="A695" i="2"/>
  <c r="K694" i="2"/>
  <c r="G694" i="2"/>
  <c r="F694" i="2"/>
  <c r="E694" i="2"/>
  <c r="C694" i="2"/>
  <c r="A694" i="2"/>
  <c r="K693" i="2"/>
  <c r="G693" i="2"/>
  <c r="F693" i="2"/>
  <c r="E693" i="2"/>
  <c r="C693" i="2"/>
  <c r="A693" i="2"/>
  <c r="K692" i="2"/>
  <c r="G692" i="2"/>
  <c r="F692" i="2"/>
  <c r="E692" i="2"/>
  <c r="C692" i="2"/>
  <c r="A692" i="2"/>
  <c r="K691" i="2"/>
  <c r="G691" i="2"/>
  <c r="F691" i="2"/>
  <c r="E691" i="2"/>
  <c r="C691" i="2"/>
  <c r="A691" i="2"/>
  <c r="K690" i="2"/>
  <c r="G690" i="2"/>
  <c r="F690" i="2"/>
  <c r="E690" i="2"/>
  <c r="C690" i="2"/>
  <c r="A690" i="2"/>
  <c r="K689" i="2"/>
  <c r="G689" i="2"/>
  <c r="F689" i="2"/>
  <c r="E689" i="2"/>
  <c r="C689" i="2"/>
  <c r="A689" i="2"/>
  <c r="K688" i="2"/>
  <c r="G688" i="2"/>
  <c r="F688" i="2"/>
  <c r="E688" i="2"/>
  <c r="C688" i="2"/>
  <c r="A688" i="2"/>
  <c r="K687" i="2"/>
  <c r="G687" i="2"/>
  <c r="F687" i="2"/>
  <c r="E687" i="2"/>
  <c r="C687" i="2"/>
  <c r="A687" i="2"/>
  <c r="K686" i="2"/>
  <c r="G686" i="2"/>
  <c r="F686" i="2"/>
  <c r="E686" i="2"/>
  <c r="C686" i="2"/>
  <c r="A686" i="2"/>
  <c r="K685" i="2"/>
  <c r="G685" i="2"/>
  <c r="F685" i="2"/>
  <c r="E685" i="2"/>
  <c r="C685" i="2"/>
  <c r="A685" i="2"/>
  <c r="K684" i="2"/>
  <c r="G684" i="2"/>
  <c r="F684" i="2"/>
  <c r="E684" i="2"/>
  <c r="C684" i="2"/>
  <c r="A684" i="2"/>
  <c r="K683" i="2"/>
  <c r="G683" i="2"/>
  <c r="F683" i="2"/>
  <c r="E683" i="2"/>
  <c r="C683" i="2"/>
  <c r="A683" i="2"/>
  <c r="K682" i="2"/>
  <c r="G682" i="2"/>
  <c r="F682" i="2"/>
  <c r="E682" i="2"/>
  <c r="C682" i="2"/>
  <c r="A682" i="2"/>
  <c r="K681" i="2"/>
  <c r="G681" i="2"/>
  <c r="F681" i="2"/>
  <c r="E681" i="2"/>
  <c r="C681" i="2"/>
  <c r="A681" i="2"/>
  <c r="K680" i="2"/>
  <c r="G680" i="2"/>
  <c r="F680" i="2"/>
  <c r="E680" i="2"/>
  <c r="C680" i="2"/>
  <c r="A680" i="2"/>
  <c r="K679" i="2"/>
  <c r="G679" i="2"/>
  <c r="F679" i="2"/>
  <c r="E679" i="2"/>
  <c r="C679" i="2"/>
  <c r="A679" i="2"/>
  <c r="K678" i="2"/>
  <c r="G678" i="2"/>
  <c r="F678" i="2"/>
  <c r="E678" i="2"/>
  <c r="C678" i="2"/>
  <c r="A678" i="2"/>
  <c r="K677" i="2"/>
  <c r="G677" i="2"/>
  <c r="F677" i="2"/>
  <c r="E677" i="2"/>
  <c r="C677" i="2"/>
  <c r="A677" i="2"/>
  <c r="K676" i="2"/>
  <c r="G676" i="2"/>
  <c r="F676" i="2"/>
  <c r="E676" i="2"/>
  <c r="C676" i="2"/>
  <c r="A676" i="2"/>
  <c r="K675" i="2"/>
  <c r="G675" i="2"/>
  <c r="F675" i="2"/>
  <c r="E675" i="2"/>
  <c r="C675" i="2"/>
  <c r="A675" i="2"/>
  <c r="K674" i="2"/>
  <c r="G674" i="2"/>
  <c r="F674" i="2"/>
  <c r="E674" i="2"/>
  <c r="C674" i="2"/>
  <c r="A674" i="2"/>
  <c r="K673" i="2"/>
  <c r="G673" i="2"/>
  <c r="F673" i="2"/>
  <c r="E673" i="2"/>
  <c r="C673" i="2"/>
  <c r="A673" i="2"/>
  <c r="K672" i="2"/>
  <c r="G672" i="2"/>
  <c r="F672" i="2"/>
  <c r="E672" i="2"/>
  <c r="C672" i="2"/>
  <c r="A672" i="2"/>
  <c r="K671" i="2"/>
  <c r="G671" i="2"/>
  <c r="F671" i="2"/>
  <c r="E671" i="2"/>
  <c r="C671" i="2"/>
  <c r="A671" i="2"/>
  <c r="K670" i="2"/>
  <c r="G670" i="2"/>
  <c r="F670" i="2"/>
  <c r="E670" i="2"/>
  <c r="C670" i="2"/>
  <c r="A670" i="2"/>
  <c r="K669" i="2"/>
  <c r="G669" i="2"/>
  <c r="F669" i="2"/>
  <c r="E669" i="2"/>
  <c r="C669" i="2"/>
  <c r="A669" i="2"/>
  <c r="K668" i="2"/>
  <c r="G668" i="2"/>
  <c r="F668" i="2"/>
  <c r="E668" i="2"/>
  <c r="C668" i="2"/>
  <c r="A668" i="2"/>
  <c r="K667" i="2"/>
  <c r="G667" i="2"/>
  <c r="F667" i="2"/>
  <c r="E667" i="2"/>
  <c r="C667" i="2"/>
  <c r="A667" i="2"/>
  <c r="K666" i="2"/>
  <c r="G666" i="2"/>
  <c r="F666" i="2"/>
  <c r="E666" i="2"/>
  <c r="C666" i="2"/>
  <c r="A666" i="2"/>
  <c r="K665" i="2"/>
  <c r="G665" i="2"/>
  <c r="F665" i="2"/>
  <c r="E665" i="2"/>
  <c r="C665" i="2"/>
  <c r="A665" i="2"/>
  <c r="K664" i="2"/>
  <c r="G664" i="2"/>
  <c r="F664" i="2"/>
  <c r="E664" i="2"/>
  <c r="C664" i="2"/>
  <c r="A664" i="2"/>
  <c r="K663" i="2"/>
  <c r="G663" i="2"/>
  <c r="F663" i="2"/>
  <c r="E663" i="2"/>
  <c r="C663" i="2"/>
  <c r="A663" i="2"/>
  <c r="K662" i="2"/>
  <c r="G662" i="2"/>
  <c r="F662" i="2"/>
  <c r="E662" i="2"/>
  <c r="C662" i="2"/>
  <c r="A662" i="2"/>
  <c r="K661" i="2"/>
  <c r="G661" i="2"/>
  <c r="F661" i="2"/>
  <c r="E661" i="2"/>
  <c r="C661" i="2"/>
  <c r="A661" i="2"/>
  <c r="K660" i="2"/>
  <c r="G660" i="2"/>
  <c r="F660" i="2"/>
  <c r="E660" i="2"/>
  <c r="C660" i="2"/>
  <c r="A660" i="2"/>
  <c r="K659" i="2"/>
  <c r="G659" i="2"/>
  <c r="F659" i="2"/>
  <c r="E659" i="2"/>
  <c r="C659" i="2"/>
  <c r="A659" i="2"/>
  <c r="K658" i="2"/>
  <c r="G658" i="2"/>
  <c r="F658" i="2"/>
  <c r="E658" i="2"/>
  <c r="C658" i="2"/>
  <c r="A658" i="2"/>
  <c r="K657" i="2"/>
  <c r="G657" i="2"/>
  <c r="F657" i="2"/>
  <c r="E657" i="2"/>
  <c r="C657" i="2"/>
  <c r="A657" i="2"/>
  <c r="K656" i="2"/>
  <c r="G656" i="2"/>
  <c r="F656" i="2"/>
  <c r="E656" i="2"/>
  <c r="C656" i="2"/>
  <c r="A656" i="2"/>
  <c r="K655" i="2"/>
  <c r="G655" i="2"/>
  <c r="F655" i="2"/>
  <c r="E655" i="2"/>
  <c r="C655" i="2"/>
  <c r="A655" i="2"/>
  <c r="K654" i="2"/>
  <c r="G654" i="2"/>
  <c r="F654" i="2"/>
  <c r="E654" i="2"/>
  <c r="C654" i="2"/>
  <c r="A654" i="2"/>
  <c r="K653" i="2"/>
  <c r="G653" i="2"/>
  <c r="F653" i="2"/>
  <c r="E653" i="2"/>
  <c r="C653" i="2"/>
  <c r="A653" i="2"/>
  <c r="K652" i="2"/>
  <c r="G652" i="2"/>
  <c r="F652" i="2"/>
  <c r="E652" i="2"/>
  <c r="C652" i="2"/>
  <c r="A652" i="2"/>
  <c r="K651" i="2"/>
  <c r="G651" i="2"/>
  <c r="F651" i="2"/>
  <c r="E651" i="2"/>
  <c r="C651" i="2"/>
  <c r="A651" i="2"/>
  <c r="K650" i="2"/>
  <c r="G650" i="2"/>
  <c r="F650" i="2"/>
  <c r="E650" i="2"/>
  <c r="C650" i="2"/>
  <c r="A650" i="2"/>
  <c r="K649" i="2"/>
  <c r="G649" i="2"/>
  <c r="F649" i="2"/>
  <c r="E649" i="2"/>
  <c r="C649" i="2"/>
  <c r="A649" i="2"/>
  <c r="K648" i="2"/>
  <c r="G648" i="2"/>
  <c r="F648" i="2"/>
  <c r="E648" i="2"/>
  <c r="C648" i="2"/>
  <c r="A648" i="2"/>
  <c r="K647" i="2"/>
  <c r="G647" i="2"/>
  <c r="F647" i="2"/>
  <c r="E647" i="2"/>
  <c r="C647" i="2"/>
  <c r="A647" i="2"/>
  <c r="K646" i="2"/>
  <c r="G646" i="2"/>
  <c r="F646" i="2"/>
  <c r="E646" i="2"/>
  <c r="C646" i="2"/>
  <c r="A646" i="2"/>
  <c r="K645" i="2"/>
  <c r="G645" i="2"/>
  <c r="F645" i="2"/>
  <c r="E645" i="2"/>
  <c r="C645" i="2"/>
  <c r="A645" i="2"/>
  <c r="K644" i="2"/>
  <c r="G644" i="2"/>
  <c r="F644" i="2"/>
  <c r="E644" i="2"/>
  <c r="C644" i="2"/>
  <c r="A644" i="2"/>
  <c r="K643" i="2"/>
  <c r="G643" i="2"/>
  <c r="F643" i="2"/>
  <c r="E643" i="2"/>
  <c r="C643" i="2"/>
  <c r="A643" i="2"/>
  <c r="K642" i="2"/>
  <c r="G642" i="2"/>
  <c r="F642" i="2"/>
  <c r="E642" i="2"/>
  <c r="C642" i="2"/>
  <c r="A642" i="2"/>
  <c r="K641" i="2"/>
  <c r="G641" i="2"/>
  <c r="F641" i="2"/>
  <c r="E641" i="2"/>
  <c r="C641" i="2"/>
  <c r="A641" i="2"/>
  <c r="K640" i="2"/>
  <c r="G640" i="2"/>
  <c r="F640" i="2"/>
  <c r="E640" i="2"/>
  <c r="C640" i="2"/>
  <c r="A640" i="2"/>
  <c r="K639" i="2"/>
  <c r="G639" i="2"/>
  <c r="F639" i="2"/>
  <c r="E639" i="2"/>
  <c r="C639" i="2"/>
  <c r="A639" i="2"/>
  <c r="K638" i="2"/>
  <c r="G638" i="2"/>
  <c r="F638" i="2"/>
  <c r="E638" i="2"/>
  <c r="C638" i="2"/>
  <c r="A638" i="2"/>
  <c r="K637" i="2"/>
  <c r="G637" i="2"/>
  <c r="F637" i="2"/>
  <c r="E637" i="2"/>
  <c r="C637" i="2"/>
  <c r="A637" i="2"/>
  <c r="K636" i="2"/>
  <c r="G636" i="2"/>
  <c r="F636" i="2"/>
  <c r="E636" i="2"/>
  <c r="C636" i="2"/>
  <c r="A636" i="2"/>
  <c r="K635" i="2"/>
  <c r="G635" i="2"/>
  <c r="F635" i="2"/>
  <c r="E635" i="2"/>
  <c r="C635" i="2"/>
  <c r="A635" i="2"/>
  <c r="K634" i="2"/>
  <c r="G634" i="2"/>
  <c r="F634" i="2"/>
  <c r="E634" i="2"/>
  <c r="C634" i="2"/>
  <c r="A634" i="2"/>
  <c r="K633" i="2"/>
  <c r="G633" i="2"/>
  <c r="F633" i="2"/>
  <c r="E633" i="2"/>
  <c r="C633" i="2"/>
  <c r="A633" i="2"/>
  <c r="K632" i="2"/>
  <c r="G632" i="2"/>
  <c r="F632" i="2"/>
  <c r="E632" i="2"/>
  <c r="C632" i="2"/>
  <c r="A632" i="2"/>
  <c r="K631" i="2"/>
  <c r="G631" i="2"/>
  <c r="F631" i="2"/>
  <c r="E631" i="2"/>
  <c r="C631" i="2"/>
  <c r="A631" i="2"/>
  <c r="K630" i="2"/>
  <c r="G630" i="2"/>
  <c r="F630" i="2"/>
  <c r="E630" i="2"/>
  <c r="C630" i="2"/>
  <c r="A630" i="2"/>
  <c r="K629" i="2"/>
  <c r="G629" i="2"/>
  <c r="F629" i="2"/>
  <c r="E629" i="2"/>
  <c r="C629" i="2"/>
  <c r="A629" i="2"/>
  <c r="K628" i="2"/>
  <c r="G628" i="2"/>
  <c r="F628" i="2"/>
  <c r="E628" i="2"/>
  <c r="C628" i="2"/>
  <c r="A628" i="2"/>
  <c r="K627" i="2"/>
  <c r="G627" i="2"/>
  <c r="F627" i="2"/>
  <c r="E627" i="2"/>
  <c r="C627" i="2"/>
  <c r="A627" i="2"/>
  <c r="K626" i="2"/>
  <c r="G626" i="2"/>
  <c r="F626" i="2"/>
  <c r="E626" i="2"/>
  <c r="C626" i="2"/>
  <c r="A626" i="2"/>
  <c r="K625" i="2"/>
  <c r="G625" i="2"/>
  <c r="F625" i="2"/>
  <c r="E625" i="2"/>
  <c r="C625" i="2"/>
  <c r="A625" i="2"/>
  <c r="K624" i="2"/>
  <c r="G624" i="2"/>
  <c r="F624" i="2"/>
  <c r="E624" i="2"/>
  <c r="C624" i="2"/>
  <c r="A624" i="2"/>
  <c r="K623" i="2"/>
  <c r="G623" i="2"/>
  <c r="F623" i="2"/>
  <c r="E623" i="2"/>
  <c r="C623" i="2"/>
  <c r="A623" i="2"/>
  <c r="K622" i="2"/>
  <c r="G622" i="2"/>
  <c r="F622" i="2"/>
  <c r="E622" i="2"/>
  <c r="C622" i="2"/>
  <c r="A622" i="2"/>
  <c r="K621" i="2"/>
  <c r="G621" i="2"/>
  <c r="F621" i="2"/>
  <c r="E621" i="2"/>
  <c r="C621" i="2"/>
  <c r="A621" i="2"/>
  <c r="K620" i="2"/>
  <c r="G620" i="2"/>
  <c r="F620" i="2"/>
  <c r="E620" i="2"/>
  <c r="C620" i="2"/>
  <c r="A620" i="2"/>
  <c r="K619" i="2"/>
  <c r="G619" i="2"/>
  <c r="F619" i="2"/>
  <c r="E619" i="2"/>
  <c r="C619" i="2"/>
  <c r="A619" i="2"/>
  <c r="K618" i="2"/>
  <c r="G618" i="2"/>
  <c r="F618" i="2"/>
  <c r="E618" i="2"/>
  <c r="C618" i="2"/>
  <c r="A618" i="2"/>
  <c r="K617" i="2"/>
  <c r="G617" i="2"/>
  <c r="F617" i="2"/>
  <c r="E617" i="2"/>
  <c r="C617" i="2"/>
  <c r="A617" i="2"/>
  <c r="K616" i="2"/>
  <c r="G616" i="2"/>
  <c r="F616" i="2"/>
  <c r="E616" i="2"/>
  <c r="C616" i="2"/>
  <c r="A616" i="2"/>
  <c r="K615" i="2"/>
  <c r="G615" i="2"/>
  <c r="F615" i="2"/>
  <c r="E615" i="2"/>
  <c r="C615" i="2"/>
  <c r="A615" i="2"/>
  <c r="K614" i="2"/>
  <c r="G614" i="2"/>
  <c r="F614" i="2"/>
  <c r="E614" i="2"/>
  <c r="C614" i="2"/>
  <c r="A614" i="2"/>
  <c r="K613" i="2"/>
  <c r="G613" i="2"/>
  <c r="F613" i="2"/>
  <c r="E613" i="2"/>
  <c r="C613" i="2"/>
  <c r="A613" i="2"/>
  <c r="K612" i="2"/>
  <c r="G612" i="2"/>
  <c r="F612" i="2"/>
  <c r="E612" i="2"/>
  <c r="C612" i="2"/>
  <c r="A612" i="2"/>
  <c r="K611" i="2"/>
  <c r="G611" i="2"/>
  <c r="F611" i="2"/>
  <c r="E611" i="2"/>
  <c r="C611" i="2"/>
  <c r="A611" i="2"/>
  <c r="K610" i="2"/>
  <c r="G610" i="2"/>
  <c r="F610" i="2"/>
  <c r="E610" i="2"/>
  <c r="C610" i="2"/>
  <c r="A610" i="2"/>
  <c r="K609" i="2"/>
  <c r="G609" i="2"/>
  <c r="F609" i="2"/>
  <c r="E609" i="2"/>
  <c r="C609" i="2"/>
  <c r="A609" i="2"/>
  <c r="K608" i="2"/>
  <c r="G608" i="2"/>
  <c r="F608" i="2"/>
  <c r="E608" i="2"/>
  <c r="C608" i="2"/>
  <c r="A608" i="2"/>
  <c r="K607" i="2"/>
  <c r="G607" i="2"/>
  <c r="F607" i="2"/>
  <c r="E607" i="2"/>
  <c r="C607" i="2"/>
  <c r="A607" i="2"/>
  <c r="K606" i="2"/>
  <c r="G606" i="2"/>
  <c r="F606" i="2"/>
  <c r="E606" i="2"/>
  <c r="C606" i="2"/>
  <c r="A606" i="2"/>
  <c r="K605" i="2"/>
  <c r="G605" i="2"/>
  <c r="F605" i="2"/>
  <c r="E605" i="2"/>
  <c r="C605" i="2"/>
  <c r="A605" i="2"/>
  <c r="K604" i="2"/>
  <c r="G604" i="2"/>
  <c r="F604" i="2"/>
  <c r="E604" i="2"/>
  <c r="C604" i="2"/>
  <c r="A604" i="2"/>
  <c r="K603" i="2"/>
  <c r="G603" i="2"/>
  <c r="F603" i="2"/>
  <c r="E603" i="2"/>
  <c r="C603" i="2"/>
  <c r="A603" i="2"/>
  <c r="K602" i="2"/>
  <c r="G602" i="2"/>
  <c r="F602" i="2"/>
  <c r="E602" i="2"/>
  <c r="C602" i="2"/>
  <c r="A602" i="2"/>
  <c r="K601" i="2"/>
  <c r="G601" i="2"/>
  <c r="F601" i="2"/>
  <c r="E601" i="2"/>
  <c r="C601" i="2"/>
  <c r="A601" i="2"/>
  <c r="K600" i="2"/>
  <c r="G600" i="2"/>
  <c r="F600" i="2"/>
  <c r="E600" i="2"/>
  <c r="C600" i="2"/>
  <c r="A600" i="2"/>
  <c r="K599" i="2"/>
  <c r="G599" i="2"/>
  <c r="F599" i="2"/>
  <c r="E599" i="2"/>
  <c r="C599" i="2"/>
  <c r="A599" i="2"/>
  <c r="K598" i="2"/>
  <c r="G598" i="2"/>
  <c r="F598" i="2"/>
  <c r="E598" i="2"/>
  <c r="C598" i="2"/>
  <c r="A598" i="2"/>
  <c r="K597" i="2"/>
  <c r="G597" i="2"/>
  <c r="F597" i="2"/>
  <c r="E597" i="2"/>
  <c r="C597" i="2"/>
  <c r="A597" i="2"/>
  <c r="K596" i="2"/>
  <c r="G596" i="2"/>
  <c r="F596" i="2"/>
  <c r="E596" i="2"/>
  <c r="C596" i="2"/>
  <c r="A596" i="2"/>
  <c r="K595" i="2"/>
  <c r="G595" i="2"/>
  <c r="F595" i="2"/>
  <c r="E595" i="2"/>
  <c r="C595" i="2"/>
  <c r="A595" i="2"/>
  <c r="K594" i="2"/>
  <c r="G594" i="2"/>
  <c r="F594" i="2"/>
  <c r="E594" i="2"/>
  <c r="C594" i="2"/>
  <c r="A594" i="2"/>
  <c r="K593" i="2"/>
  <c r="G593" i="2"/>
  <c r="F593" i="2"/>
  <c r="E593" i="2"/>
  <c r="C593" i="2"/>
  <c r="A593" i="2"/>
  <c r="K592" i="2"/>
  <c r="G592" i="2"/>
  <c r="F592" i="2"/>
  <c r="E592" i="2"/>
  <c r="C592" i="2"/>
  <c r="A592" i="2"/>
  <c r="K591" i="2"/>
  <c r="G591" i="2"/>
  <c r="F591" i="2"/>
  <c r="E591" i="2"/>
  <c r="C591" i="2"/>
  <c r="A591" i="2"/>
  <c r="K590" i="2"/>
  <c r="G590" i="2"/>
  <c r="F590" i="2"/>
  <c r="E590" i="2"/>
  <c r="C590" i="2"/>
  <c r="A590" i="2"/>
  <c r="K589" i="2"/>
  <c r="G589" i="2"/>
  <c r="F589" i="2"/>
  <c r="E589" i="2"/>
  <c r="C589" i="2"/>
  <c r="A589" i="2"/>
  <c r="K588" i="2"/>
  <c r="G588" i="2"/>
  <c r="F588" i="2"/>
  <c r="E588" i="2"/>
  <c r="C588" i="2"/>
  <c r="A588" i="2"/>
  <c r="K587" i="2"/>
  <c r="G587" i="2"/>
  <c r="F587" i="2"/>
  <c r="E587" i="2"/>
  <c r="C587" i="2"/>
  <c r="A587" i="2"/>
  <c r="K586" i="2"/>
  <c r="G586" i="2"/>
  <c r="F586" i="2"/>
  <c r="E586" i="2"/>
  <c r="C586" i="2"/>
  <c r="A586" i="2"/>
  <c r="K585" i="2"/>
  <c r="G585" i="2"/>
  <c r="F585" i="2"/>
  <c r="E585" i="2"/>
  <c r="C585" i="2"/>
  <c r="A585" i="2"/>
  <c r="K584" i="2"/>
  <c r="G584" i="2"/>
  <c r="F584" i="2"/>
  <c r="E584" i="2"/>
  <c r="C584" i="2"/>
  <c r="A584" i="2"/>
  <c r="K583" i="2"/>
  <c r="G583" i="2"/>
  <c r="F583" i="2"/>
  <c r="E583" i="2"/>
  <c r="C583" i="2"/>
  <c r="A583" i="2"/>
  <c r="K582" i="2"/>
  <c r="G582" i="2"/>
  <c r="F582" i="2"/>
  <c r="E582" i="2"/>
  <c r="C582" i="2"/>
  <c r="A582" i="2"/>
  <c r="K581" i="2"/>
  <c r="G581" i="2"/>
  <c r="F581" i="2"/>
  <c r="E581" i="2"/>
  <c r="C581" i="2"/>
  <c r="A581" i="2"/>
  <c r="K580" i="2"/>
  <c r="G580" i="2"/>
  <c r="F580" i="2"/>
  <c r="E580" i="2"/>
  <c r="C580" i="2"/>
  <c r="A580" i="2"/>
  <c r="K579" i="2"/>
  <c r="G579" i="2"/>
  <c r="F579" i="2"/>
  <c r="E579" i="2"/>
  <c r="C579" i="2"/>
  <c r="A579" i="2"/>
  <c r="K578" i="2"/>
  <c r="G578" i="2"/>
  <c r="F578" i="2"/>
  <c r="E578" i="2"/>
  <c r="C578" i="2"/>
  <c r="A578" i="2"/>
  <c r="K577" i="2"/>
  <c r="G577" i="2"/>
  <c r="F577" i="2"/>
  <c r="E577" i="2"/>
  <c r="C577" i="2"/>
  <c r="A577" i="2"/>
  <c r="K576" i="2"/>
  <c r="G576" i="2"/>
  <c r="F576" i="2"/>
  <c r="E576" i="2"/>
  <c r="C576" i="2"/>
  <c r="A576" i="2"/>
  <c r="K575" i="2"/>
  <c r="G575" i="2"/>
  <c r="F575" i="2"/>
  <c r="E575" i="2"/>
  <c r="C575" i="2"/>
  <c r="A575" i="2"/>
  <c r="K574" i="2"/>
  <c r="G574" i="2"/>
  <c r="F574" i="2"/>
  <c r="E574" i="2"/>
  <c r="C574" i="2"/>
  <c r="A574" i="2"/>
  <c r="K573" i="2"/>
  <c r="G573" i="2"/>
  <c r="F573" i="2"/>
  <c r="E573" i="2"/>
  <c r="C573" i="2"/>
  <c r="A573" i="2"/>
  <c r="K572" i="2"/>
  <c r="G572" i="2"/>
  <c r="F572" i="2"/>
  <c r="E572" i="2"/>
  <c r="C572" i="2"/>
  <c r="A572" i="2"/>
  <c r="K571" i="2"/>
  <c r="G571" i="2"/>
  <c r="F571" i="2"/>
  <c r="E571" i="2"/>
  <c r="C571" i="2"/>
  <c r="A571" i="2"/>
  <c r="K570" i="2"/>
  <c r="G570" i="2"/>
  <c r="F570" i="2"/>
  <c r="E570" i="2"/>
  <c r="C570" i="2"/>
  <c r="A570" i="2"/>
  <c r="K569" i="2"/>
  <c r="G569" i="2"/>
  <c r="F569" i="2"/>
  <c r="E569" i="2"/>
  <c r="C569" i="2"/>
  <c r="A569" i="2"/>
  <c r="K568" i="2"/>
  <c r="G568" i="2"/>
  <c r="F568" i="2"/>
  <c r="E568" i="2"/>
  <c r="C568" i="2"/>
  <c r="A568" i="2"/>
  <c r="K567" i="2"/>
  <c r="G567" i="2"/>
  <c r="F567" i="2"/>
  <c r="E567" i="2"/>
  <c r="C567" i="2"/>
  <c r="A567" i="2"/>
  <c r="K566" i="2"/>
  <c r="G566" i="2"/>
  <c r="F566" i="2"/>
  <c r="E566" i="2"/>
  <c r="C566" i="2"/>
  <c r="A566" i="2"/>
  <c r="K565" i="2"/>
  <c r="G565" i="2"/>
  <c r="F565" i="2"/>
  <c r="E565" i="2"/>
  <c r="C565" i="2"/>
  <c r="A565" i="2"/>
  <c r="K564" i="2"/>
  <c r="G564" i="2"/>
  <c r="F564" i="2"/>
  <c r="E564" i="2"/>
  <c r="C564" i="2"/>
  <c r="A564" i="2"/>
  <c r="K563" i="2"/>
  <c r="G563" i="2"/>
  <c r="F563" i="2"/>
  <c r="E563" i="2"/>
  <c r="C563" i="2"/>
  <c r="A563" i="2"/>
  <c r="K562" i="2"/>
  <c r="G562" i="2"/>
  <c r="F562" i="2"/>
  <c r="E562" i="2"/>
  <c r="C562" i="2"/>
  <c r="A562" i="2"/>
  <c r="K561" i="2"/>
  <c r="G561" i="2"/>
  <c r="F561" i="2"/>
  <c r="E561" i="2"/>
  <c r="C561" i="2"/>
  <c r="A561" i="2"/>
  <c r="K560" i="2"/>
  <c r="G560" i="2"/>
  <c r="F560" i="2"/>
  <c r="E560" i="2"/>
  <c r="C560" i="2"/>
  <c r="A560" i="2"/>
  <c r="K559" i="2"/>
  <c r="G559" i="2"/>
  <c r="F559" i="2"/>
  <c r="E559" i="2"/>
  <c r="C559" i="2"/>
  <c r="A559" i="2"/>
  <c r="K558" i="2"/>
  <c r="G558" i="2"/>
  <c r="F558" i="2"/>
  <c r="E558" i="2"/>
  <c r="C558" i="2"/>
  <c r="A558" i="2"/>
  <c r="K557" i="2"/>
  <c r="G557" i="2"/>
  <c r="F557" i="2"/>
  <c r="E557" i="2"/>
  <c r="C557" i="2"/>
  <c r="A557" i="2"/>
  <c r="K556" i="2"/>
  <c r="G556" i="2"/>
  <c r="F556" i="2"/>
  <c r="E556" i="2"/>
  <c r="C556" i="2"/>
  <c r="A556" i="2"/>
  <c r="K555" i="2"/>
  <c r="G555" i="2"/>
  <c r="F555" i="2"/>
  <c r="E555" i="2"/>
  <c r="C555" i="2"/>
  <c r="A555" i="2"/>
  <c r="K554" i="2"/>
  <c r="G554" i="2"/>
  <c r="F554" i="2"/>
  <c r="E554" i="2"/>
  <c r="C554" i="2"/>
  <c r="A554" i="2"/>
  <c r="K553" i="2"/>
  <c r="G553" i="2"/>
  <c r="F553" i="2"/>
  <c r="E553" i="2"/>
  <c r="C553" i="2"/>
  <c r="A553" i="2"/>
  <c r="K552" i="2"/>
  <c r="G552" i="2"/>
  <c r="F552" i="2"/>
  <c r="E552" i="2"/>
  <c r="C552" i="2"/>
  <c r="A552" i="2"/>
  <c r="K551" i="2"/>
  <c r="G551" i="2"/>
  <c r="F551" i="2"/>
  <c r="E551" i="2"/>
  <c r="C551" i="2"/>
  <c r="A551" i="2"/>
  <c r="K550" i="2"/>
  <c r="G550" i="2"/>
  <c r="F550" i="2"/>
  <c r="E550" i="2"/>
  <c r="C550" i="2"/>
  <c r="A550" i="2"/>
  <c r="K549" i="2"/>
  <c r="G549" i="2"/>
  <c r="F549" i="2"/>
  <c r="E549" i="2"/>
  <c r="C549" i="2"/>
  <c r="A549" i="2"/>
  <c r="K548" i="2"/>
  <c r="G548" i="2"/>
  <c r="F548" i="2"/>
  <c r="E548" i="2"/>
  <c r="C548" i="2"/>
  <c r="A548" i="2"/>
  <c r="K547" i="2"/>
  <c r="G547" i="2"/>
  <c r="F547" i="2"/>
  <c r="E547" i="2"/>
  <c r="C547" i="2"/>
  <c r="A547" i="2"/>
  <c r="K546" i="2"/>
  <c r="G546" i="2"/>
  <c r="F546" i="2"/>
  <c r="E546" i="2"/>
  <c r="C546" i="2"/>
  <c r="A546" i="2"/>
  <c r="K545" i="2"/>
  <c r="G545" i="2"/>
  <c r="F545" i="2"/>
  <c r="E545" i="2"/>
  <c r="C545" i="2"/>
  <c r="A545" i="2"/>
  <c r="K544" i="2"/>
  <c r="G544" i="2"/>
  <c r="F544" i="2"/>
  <c r="E544" i="2"/>
  <c r="C544" i="2"/>
  <c r="A544" i="2"/>
  <c r="K543" i="2"/>
  <c r="G543" i="2"/>
  <c r="F543" i="2"/>
  <c r="E543" i="2"/>
  <c r="C543" i="2"/>
  <c r="A543" i="2"/>
  <c r="K542" i="2"/>
  <c r="G542" i="2"/>
  <c r="F542" i="2"/>
  <c r="E542" i="2"/>
  <c r="C542" i="2"/>
  <c r="A542" i="2"/>
  <c r="K541" i="2"/>
  <c r="G541" i="2"/>
  <c r="F541" i="2"/>
  <c r="E541" i="2"/>
  <c r="C541" i="2"/>
  <c r="A541" i="2"/>
  <c r="K540" i="2"/>
  <c r="G540" i="2"/>
  <c r="F540" i="2"/>
  <c r="E540" i="2"/>
  <c r="C540" i="2"/>
  <c r="A540" i="2"/>
  <c r="K539" i="2"/>
  <c r="G539" i="2"/>
  <c r="F539" i="2"/>
  <c r="E539" i="2"/>
  <c r="C539" i="2"/>
  <c r="A539" i="2"/>
  <c r="K538" i="2"/>
  <c r="G538" i="2"/>
  <c r="F538" i="2"/>
  <c r="E538" i="2"/>
  <c r="C538" i="2"/>
  <c r="A538" i="2"/>
  <c r="K537" i="2"/>
  <c r="G537" i="2"/>
  <c r="F537" i="2"/>
  <c r="E537" i="2"/>
  <c r="C537" i="2"/>
  <c r="A537" i="2"/>
  <c r="K536" i="2"/>
  <c r="G536" i="2"/>
  <c r="F536" i="2"/>
  <c r="E536" i="2"/>
  <c r="C536" i="2"/>
  <c r="A536" i="2"/>
  <c r="K535" i="2"/>
  <c r="G535" i="2"/>
  <c r="F535" i="2"/>
  <c r="E535" i="2"/>
  <c r="C535" i="2"/>
  <c r="A535" i="2"/>
  <c r="K534" i="2"/>
  <c r="G534" i="2"/>
  <c r="F534" i="2"/>
  <c r="E534" i="2"/>
  <c r="C534" i="2"/>
  <c r="A534" i="2"/>
  <c r="K533" i="2"/>
  <c r="G533" i="2"/>
  <c r="F533" i="2"/>
  <c r="E533" i="2"/>
  <c r="C533" i="2"/>
  <c r="A533" i="2"/>
  <c r="K532" i="2"/>
  <c r="G532" i="2"/>
  <c r="F532" i="2"/>
  <c r="E532" i="2"/>
  <c r="C532" i="2"/>
  <c r="A532" i="2"/>
  <c r="K531" i="2"/>
  <c r="G531" i="2"/>
  <c r="F531" i="2"/>
  <c r="E531" i="2"/>
  <c r="C531" i="2"/>
  <c r="A531" i="2"/>
  <c r="K530" i="2"/>
  <c r="G530" i="2"/>
  <c r="F530" i="2"/>
  <c r="E530" i="2"/>
  <c r="C530" i="2"/>
  <c r="A530" i="2"/>
  <c r="K529" i="2"/>
  <c r="G529" i="2"/>
  <c r="F529" i="2"/>
  <c r="E529" i="2"/>
  <c r="C529" i="2"/>
  <c r="A529" i="2"/>
  <c r="K528" i="2"/>
  <c r="G528" i="2"/>
  <c r="F528" i="2"/>
  <c r="E528" i="2"/>
  <c r="C528" i="2"/>
  <c r="A528" i="2"/>
  <c r="K527" i="2"/>
  <c r="G527" i="2"/>
  <c r="F527" i="2"/>
  <c r="E527" i="2"/>
  <c r="C527" i="2"/>
  <c r="A527" i="2"/>
  <c r="K526" i="2"/>
  <c r="G526" i="2"/>
  <c r="F526" i="2"/>
  <c r="E526" i="2"/>
  <c r="C526" i="2"/>
  <c r="A526" i="2"/>
  <c r="K525" i="2"/>
  <c r="G525" i="2"/>
  <c r="F525" i="2"/>
  <c r="E525" i="2"/>
  <c r="C525" i="2"/>
  <c r="A525" i="2"/>
  <c r="K524" i="2"/>
  <c r="G524" i="2"/>
  <c r="F524" i="2"/>
  <c r="E524" i="2"/>
  <c r="C524" i="2"/>
  <c r="A524" i="2"/>
  <c r="K523" i="2"/>
  <c r="G523" i="2"/>
  <c r="F523" i="2"/>
  <c r="E523" i="2"/>
  <c r="C523" i="2"/>
  <c r="A523" i="2"/>
  <c r="K522" i="2"/>
  <c r="G522" i="2"/>
  <c r="F522" i="2"/>
  <c r="E522" i="2"/>
  <c r="C522" i="2"/>
  <c r="A522" i="2"/>
  <c r="K521" i="2"/>
  <c r="G521" i="2"/>
  <c r="F521" i="2"/>
  <c r="E521" i="2"/>
  <c r="C521" i="2"/>
  <c r="A521" i="2"/>
  <c r="K520" i="2"/>
  <c r="G520" i="2"/>
  <c r="F520" i="2"/>
  <c r="E520" i="2"/>
  <c r="C520" i="2"/>
  <c r="A520" i="2"/>
  <c r="K519" i="2"/>
  <c r="G519" i="2"/>
  <c r="F519" i="2"/>
  <c r="E519" i="2"/>
  <c r="C519" i="2"/>
  <c r="A519" i="2"/>
  <c r="K518" i="2"/>
  <c r="G518" i="2"/>
  <c r="F518" i="2"/>
  <c r="E518" i="2"/>
  <c r="C518" i="2"/>
  <c r="A518" i="2"/>
  <c r="K517" i="2"/>
  <c r="G517" i="2"/>
  <c r="F517" i="2"/>
  <c r="E517" i="2"/>
  <c r="C517" i="2"/>
  <c r="A517" i="2"/>
  <c r="K516" i="2"/>
  <c r="G516" i="2"/>
  <c r="F516" i="2"/>
  <c r="E516" i="2"/>
  <c r="C516" i="2"/>
  <c r="A516" i="2"/>
  <c r="K515" i="2"/>
  <c r="G515" i="2"/>
  <c r="F515" i="2"/>
  <c r="E515" i="2"/>
  <c r="C515" i="2"/>
  <c r="A515" i="2"/>
  <c r="K514" i="2"/>
  <c r="G514" i="2"/>
  <c r="F514" i="2"/>
  <c r="E514" i="2"/>
  <c r="C514" i="2"/>
  <c r="A514" i="2"/>
  <c r="K513" i="2"/>
  <c r="G513" i="2"/>
  <c r="F513" i="2"/>
  <c r="E513" i="2"/>
  <c r="C513" i="2"/>
  <c r="A513" i="2"/>
  <c r="K512" i="2"/>
  <c r="G512" i="2"/>
  <c r="F512" i="2"/>
  <c r="E512" i="2"/>
  <c r="C512" i="2"/>
  <c r="A512" i="2"/>
  <c r="K511" i="2"/>
  <c r="G511" i="2"/>
  <c r="F511" i="2"/>
  <c r="E511" i="2"/>
  <c r="C511" i="2"/>
  <c r="A511" i="2"/>
  <c r="K510" i="2"/>
  <c r="G510" i="2"/>
  <c r="F510" i="2"/>
  <c r="E510" i="2"/>
  <c r="C510" i="2"/>
  <c r="A510" i="2"/>
  <c r="K509" i="2"/>
  <c r="G509" i="2"/>
  <c r="F509" i="2"/>
  <c r="E509" i="2"/>
  <c r="C509" i="2"/>
  <c r="A509" i="2"/>
  <c r="K508" i="2"/>
  <c r="G508" i="2"/>
  <c r="F508" i="2"/>
  <c r="E508" i="2"/>
  <c r="C508" i="2"/>
  <c r="A508" i="2"/>
  <c r="K507" i="2"/>
  <c r="G507" i="2"/>
  <c r="F507" i="2"/>
  <c r="E507" i="2"/>
  <c r="C507" i="2"/>
  <c r="A507" i="2"/>
  <c r="K506" i="2"/>
  <c r="G506" i="2"/>
  <c r="F506" i="2"/>
  <c r="E506" i="2"/>
  <c r="C506" i="2"/>
  <c r="A506" i="2"/>
  <c r="K505" i="2"/>
  <c r="G505" i="2"/>
  <c r="F505" i="2"/>
  <c r="E505" i="2"/>
  <c r="C505" i="2"/>
  <c r="A505" i="2"/>
  <c r="K504" i="2"/>
  <c r="G504" i="2"/>
  <c r="F504" i="2"/>
  <c r="E504" i="2"/>
  <c r="C504" i="2"/>
  <c r="A504" i="2"/>
  <c r="K503" i="2"/>
  <c r="G503" i="2"/>
  <c r="F503" i="2"/>
  <c r="E503" i="2"/>
  <c r="C503" i="2"/>
  <c r="A503" i="2"/>
  <c r="K502" i="2"/>
  <c r="G502" i="2"/>
  <c r="F502" i="2"/>
  <c r="E502" i="2"/>
  <c r="C502" i="2"/>
  <c r="A502" i="2"/>
  <c r="K501" i="2"/>
  <c r="G501" i="2"/>
  <c r="F501" i="2"/>
  <c r="E501" i="2"/>
  <c r="C501" i="2"/>
  <c r="A501" i="2"/>
  <c r="K500" i="2"/>
  <c r="G500" i="2"/>
  <c r="F500" i="2"/>
  <c r="E500" i="2"/>
  <c r="C500" i="2"/>
  <c r="A500" i="2"/>
  <c r="K499" i="2"/>
  <c r="G499" i="2"/>
  <c r="F499" i="2"/>
  <c r="E499" i="2"/>
  <c r="C499" i="2"/>
  <c r="A499" i="2"/>
  <c r="K498" i="2"/>
  <c r="G498" i="2"/>
  <c r="F498" i="2"/>
  <c r="E498" i="2"/>
  <c r="C498" i="2"/>
  <c r="A498" i="2"/>
  <c r="K497" i="2"/>
  <c r="G497" i="2"/>
  <c r="F497" i="2"/>
  <c r="E497" i="2"/>
  <c r="C497" i="2"/>
  <c r="A497" i="2"/>
  <c r="K496" i="2"/>
  <c r="G496" i="2"/>
  <c r="F496" i="2"/>
  <c r="E496" i="2"/>
  <c r="C496" i="2"/>
  <c r="A496" i="2"/>
  <c r="K495" i="2"/>
  <c r="G495" i="2"/>
  <c r="F495" i="2"/>
  <c r="E495" i="2"/>
  <c r="C495" i="2"/>
  <c r="A495" i="2"/>
  <c r="K494" i="2"/>
  <c r="G494" i="2"/>
  <c r="F494" i="2"/>
  <c r="E494" i="2"/>
  <c r="C494" i="2"/>
  <c r="A494" i="2"/>
  <c r="K493" i="2"/>
  <c r="G493" i="2"/>
  <c r="F493" i="2"/>
  <c r="E493" i="2"/>
  <c r="C493" i="2"/>
  <c r="A493" i="2"/>
  <c r="K492" i="2"/>
  <c r="G492" i="2"/>
  <c r="F492" i="2"/>
  <c r="E492" i="2"/>
  <c r="C492" i="2"/>
  <c r="A492" i="2"/>
  <c r="K491" i="2"/>
  <c r="G491" i="2"/>
  <c r="F491" i="2"/>
  <c r="E491" i="2"/>
  <c r="C491" i="2"/>
  <c r="A491" i="2"/>
  <c r="K490" i="2"/>
  <c r="G490" i="2"/>
  <c r="F490" i="2"/>
  <c r="E490" i="2"/>
  <c r="C490" i="2"/>
  <c r="A490" i="2"/>
  <c r="K489" i="2"/>
  <c r="G489" i="2"/>
  <c r="F489" i="2"/>
  <c r="E489" i="2"/>
  <c r="C489" i="2"/>
  <c r="A489" i="2"/>
  <c r="K488" i="2"/>
  <c r="G488" i="2"/>
  <c r="F488" i="2"/>
  <c r="E488" i="2"/>
  <c r="C488" i="2"/>
  <c r="A488" i="2"/>
  <c r="K487" i="2"/>
  <c r="G487" i="2"/>
  <c r="F487" i="2"/>
  <c r="E487" i="2"/>
  <c r="C487" i="2"/>
  <c r="A487" i="2"/>
  <c r="K486" i="2"/>
  <c r="G486" i="2"/>
  <c r="F486" i="2"/>
  <c r="E486" i="2"/>
  <c r="C486" i="2"/>
  <c r="A486" i="2"/>
  <c r="K485" i="2"/>
  <c r="G485" i="2"/>
  <c r="F485" i="2"/>
  <c r="E485" i="2"/>
  <c r="C485" i="2"/>
  <c r="A485" i="2"/>
  <c r="K484" i="2"/>
  <c r="G484" i="2"/>
  <c r="F484" i="2"/>
  <c r="E484" i="2"/>
  <c r="C484" i="2"/>
  <c r="A484" i="2"/>
  <c r="K483" i="2"/>
  <c r="G483" i="2"/>
  <c r="F483" i="2"/>
  <c r="E483" i="2"/>
  <c r="C483" i="2"/>
  <c r="A483" i="2"/>
  <c r="K482" i="2"/>
  <c r="G482" i="2"/>
  <c r="F482" i="2"/>
  <c r="E482" i="2"/>
  <c r="C482" i="2"/>
  <c r="A482" i="2"/>
  <c r="K481" i="2"/>
  <c r="G481" i="2"/>
  <c r="F481" i="2"/>
  <c r="E481" i="2"/>
  <c r="C481" i="2"/>
  <c r="A481" i="2"/>
  <c r="K480" i="2"/>
  <c r="G480" i="2"/>
  <c r="F480" i="2"/>
  <c r="E480" i="2"/>
  <c r="C480" i="2"/>
  <c r="A480" i="2"/>
  <c r="K479" i="2"/>
  <c r="G479" i="2"/>
  <c r="F479" i="2"/>
  <c r="E479" i="2"/>
  <c r="C479" i="2"/>
  <c r="A479" i="2"/>
  <c r="K478" i="2"/>
  <c r="G478" i="2"/>
  <c r="F478" i="2"/>
  <c r="E478" i="2"/>
  <c r="C478" i="2"/>
  <c r="A478" i="2"/>
  <c r="K477" i="2"/>
  <c r="G477" i="2"/>
  <c r="F477" i="2"/>
  <c r="E477" i="2"/>
  <c r="C477" i="2"/>
  <c r="A477" i="2"/>
  <c r="K476" i="2"/>
  <c r="G476" i="2"/>
  <c r="F476" i="2"/>
  <c r="E476" i="2"/>
  <c r="C476" i="2"/>
  <c r="A476" i="2"/>
  <c r="K475" i="2"/>
  <c r="G475" i="2"/>
  <c r="F475" i="2"/>
  <c r="E475" i="2"/>
  <c r="C475" i="2"/>
  <c r="A475" i="2"/>
  <c r="K474" i="2"/>
  <c r="G474" i="2"/>
  <c r="F474" i="2"/>
  <c r="E474" i="2"/>
  <c r="C474" i="2"/>
  <c r="A474" i="2"/>
  <c r="K473" i="2"/>
  <c r="G473" i="2"/>
  <c r="F473" i="2"/>
  <c r="E473" i="2"/>
  <c r="C473" i="2"/>
  <c r="A473" i="2"/>
  <c r="K472" i="2"/>
  <c r="G472" i="2"/>
  <c r="F472" i="2"/>
  <c r="E472" i="2"/>
  <c r="C472" i="2"/>
  <c r="A472" i="2"/>
  <c r="K471" i="2"/>
  <c r="G471" i="2"/>
  <c r="F471" i="2"/>
  <c r="E471" i="2"/>
  <c r="C471" i="2"/>
  <c r="A471" i="2"/>
  <c r="K470" i="2"/>
  <c r="G470" i="2"/>
  <c r="F470" i="2"/>
  <c r="E470" i="2"/>
  <c r="C470" i="2"/>
  <c r="A470" i="2"/>
  <c r="K469" i="2"/>
  <c r="G469" i="2"/>
  <c r="F469" i="2"/>
  <c r="E469" i="2"/>
  <c r="C469" i="2"/>
  <c r="A469" i="2"/>
  <c r="K468" i="2"/>
  <c r="G468" i="2"/>
  <c r="F468" i="2"/>
  <c r="E468" i="2"/>
  <c r="C468" i="2"/>
  <c r="A468" i="2"/>
  <c r="K467" i="2"/>
  <c r="G467" i="2"/>
  <c r="F467" i="2"/>
  <c r="E467" i="2"/>
  <c r="C467" i="2"/>
  <c r="A467" i="2"/>
  <c r="K466" i="2"/>
  <c r="G466" i="2"/>
  <c r="F466" i="2"/>
  <c r="E466" i="2"/>
  <c r="C466" i="2"/>
  <c r="A466" i="2"/>
  <c r="K465" i="2"/>
  <c r="G465" i="2"/>
  <c r="F465" i="2"/>
  <c r="E465" i="2"/>
  <c r="C465" i="2"/>
  <c r="A465" i="2"/>
  <c r="K464" i="2"/>
  <c r="G464" i="2"/>
  <c r="F464" i="2"/>
  <c r="E464" i="2"/>
  <c r="C464" i="2"/>
  <c r="A464" i="2"/>
  <c r="K463" i="2"/>
  <c r="G463" i="2"/>
  <c r="F463" i="2"/>
  <c r="E463" i="2"/>
  <c r="C463" i="2"/>
  <c r="A463" i="2"/>
  <c r="K462" i="2"/>
  <c r="G462" i="2"/>
  <c r="F462" i="2"/>
  <c r="E462" i="2"/>
  <c r="C462" i="2"/>
  <c r="A462" i="2"/>
  <c r="K461" i="2"/>
  <c r="G461" i="2"/>
  <c r="F461" i="2"/>
  <c r="E461" i="2"/>
  <c r="C461" i="2"/>
  <c r="A461" i="2"/>
  <c r="K460" i="2"/>
  <c r="G460" i="2"/>
  <c r="F460" i="2"/>
  <c r="E460" i="2"/>
  <c r="C460" i="2"/>
  <c r="A460" i="2"/>
  <c r="K459" i="2"/>
  <c r="G459" i="2"/>
  <c r="F459" i="2"/>
  <c r="E459" i="2"/>
  <c r="C459" i="2"/>
  <c r="A459" i="2"/>
  <c r="K458" i="2"/>
  <c r="G458" i="2"/>
  <c r="F458" i="2"/>
  <c r="E458" i="2"/>
  <c r="C458" i="2"/>
  <c r="A458" i="2"/>
  <c r="K457" i="2"/>
  <c r="G457" i="2"/>
  <c r="F457" i="2"/>
  <c r="E457" i="2"/>
  <c r="C457" i="2"/>
  <c r="A457" i="2"/>
  <c r="K456" i="2"/>
  <c r="G456" i="2"/>
  <c r="F456" i="2"/>
  <c r="E456" i="2"/>
  <c r="C456" i="2"/>
  <c r="A456" i="2"/>
  <c r="K455" i="2"/>
  <c r="G455" i="2"/>
  <c r="F455" i="2"/>
  <c r="E455" i="2"/>
  <c r="C455" i="2"/>
  <c r="A455" i="2"/>
  <c r="K454" i="2"/>
  <c r="G454" i="2"/>
  <c r="F454" i="2"/>
  <c r="E454" i="2"/>
  <c r="C454" i="2"/>
  <c r="A454" i="2"/>
  <c r="K453" i="2"/>
  <c r="G453" i="2"/>
  <c r="F453" i="2"/>
  <c r="E453" i="2"/>
  <c r="C453" i="2"/>
  <c r="A453" i="2"/>
  <c r="K452" i="2"/>
  <c r="G452" i="2"/>
  <c r="F452" i="2"/>
  <c r="E452" i="2"/>
  <c r="C452" i="2"/>
  <c r="A452" i="2"/>
  <c r="K451" i="2"/>
  <c r="G451" i="2"/>
  <c r="F451" i="2"/>
  <c r="E451" i="2"/>
  <c r="C451" i="2"/>
  <c r="A451" i="2"/>
  <c r="K450" i="2"/>
  <c r="G450" i="2"/>
  <c r="F450" i="2"/>
  <c r="E450" i="2"/>
  <c r="C450" i="2"/>
  <c r="A450" i="2"/>
  <c r="K449" i="2"/>
  <c r="G449" i="2"/>
  <c r="F449" i="2"/>
  <c r="E449" i="2"/>
  <c r="C449" i="2"/>
  <c r="A449" i="2"/>
  <c r="K448" i="2"/>
  <c r="G448" i="2"/>
  <c r="F448" i="2"/>
  <c r="E448" i="2"/>
  <c r="C448" i="2"/>
  <c r="A448" i="2"/>
  <c r="K447" i="2"/>
  <c r="G447" i="2"/>
  <c r="F447" i="2"/>
  <c r="E447" i="2"/>
  <c r="C447" i="2"/>
  <c r="A447" i="2"/>
  <c r="K446" i="2"/>
  <c r="G446" i="2"/>
  <c r="F446" i="2"/>
  <c r="E446" i="2"/>
  <c r="C446" i="2"/>
  <c r="A446" i="2"/>
  <c r="K445" i="2"/>
  <c r="G445" i="2"/>
  <c r="F445" i="2"/>
  <c r="E445" i="2"/>
  <c r="C445" i="2"/>
  <c r="A445" i="2"/>
  <c r="K444" i="2"/>
  <c r="G444" i="2"/>
  <c r="F444" i="2"/>
  <c r="E444" i="2"/>
  <c r="C444" i="2"/>
  <c r="A444" i="2"/>
  <c r="K443" i="2"/>
  <c r="G443" i="2"/>
  <c r="F443" i="2"/>
  <c r="E443" i="2"/>
  <c r="C443" i="2"/>
  <c r="A443" i="2"/>
  <c r="K442" i="2"/>
  <c r="G442" i="2"/>
  <c r="F442" i="2"/>
  <c r="E442" i="2"/>
  <c r="C442" i="2"/>
  <c r="A442" i="2"/>
  <c r="K441" i="2"/>
  <c r="G441" i="2"/>
  <c r="F441" i="2"/>
  <c r="E441" i="2"/>
  <c r="C441" i="2"/>
  <c r="A441" i="2"/>
  <c r="K440" i="2"/>
  <c r="G440" i="2"/>
  <c r="F440" i="2"/>
  <c r="E440" i="2"/>
  <c r="C440" i="2"/>
  <c r="A440" i="2"/>
  <c r="K439" i="2"/>
  <c r="G439" i="2"/>
  <c r="F439" i="2"/>
  <c r="E439" i="2"/>
  <c r="C439" i="2"/>
  <c r="A439" i="2"/>
  <c r="K438" i="2"/>
  <c r="G438" i="2"/>
  <c r="F438" i="2"/>
  <c r="E438" i="2"/>
  <c r="C438" i="2"/>
  <c r="A438" i="2"/>
  <c r="K437" i="2"/>
  <c r="G437" i="2"/>
  <c r="F437" i="2"/>
  <c r="E437" i="2"/>
  <c r="C437" i="2"/>
  <c r="A437" i="2"/>
  <c r="K436" i="2"/>
  <c r="G436" i="2"/>
  <c r="F436" i="2"/>
  <c r="E436" i="2"/>
  <c r="C436" i="2"/>
  <c r="A436" i="2"/>
  <c r="K435" i="2"/>
  <c r="G435" i="2"/>
  <c r="F435" i="2"/>
  <c r="E435" i="2"/>
  <c r="C435" i="2"/>
  <c r="A435" i="2"/>
  <c r="K434" i="2"/>
  <c r="G434" i="2"/>
  <c r="F434" i="2"/>
  <c r="E434" i="2"/>
  <c r="C434" i="2"/>
  <c r="A434" i="2"/>
  <c r="K433" i="2"/>
  <c r="G433" i="2"/>
  <c r="F433" i="2"/>
  <c r="E433" i="2"/>
  <c r="C433" i="2"/>
  <c r="A433" i="2"/>
  <c r="K432" i="2"/>
  <c r="G432" i="2"/>
  <c r="F432" i="2"/>
  <c r="E432" i="2"/>
  <c r="C432" i="2"/>
  <c r="A432" i="2"/>
  <c r="K431" i="2"/>
  <c r="G431" i="2"/>
  <c r="F431" i="2"/>
  <c r="E431" i="2"/>
  <c r="C431" i="2"/>
  <c r="A431" i="2"/>
  <c r="K430" i="2"/>
  <c r="G430" i="2"/>
  <c r="F430" i="2"/>
  <c r="E430" i="2"/>
  <c r="C430" i="2"/>
  <c r="A430" i="2"/>
  <c r="K429" i="2"/>
  <c r="G429" i="2"/>
  <c r="F429" i="2"/>
  <c r="E429" i="2"/>
  <c r="C429" i="2"/>
  <c r="A429" i="2"/>
  <c r="K428" i="2"/>
  <c r="G428" i="2"/>
  <c r="F428" i="2"/>
  <c r="E428" i="2"/>
  <c r="C428" i="2"/>
  <c r="A428" i="2"/>
  <c r="K427" i="2"/>
  <c r="G427" i="2"/>
  <c r="F427" i="2"/>
  <c r="E427" i="2"/>
  <c r="C427" i="2"/>
  <c r="A427" i="2"/>
  <c r="K426" i="2"/>
  <c r="G426" i="2"/>
  <c r="F426" i="2"/>
  <c r="E426" i="2"/>
  <c r="C426" i="2"/>
  <c r="A426" i="2"/>
  <c r="K425" i="2"/>
  <c r="G425" i="2"/>
  <c r="F425" i="2"/>
  <c r="E425" i="2"/>
  <c r="C425" i="2"/>
  <c r="A425" i="2"/>
  <c r="K424" i="2"/>
  <c r="G424" i="2"/>
  <c r="F424" i="2"/>
  <c r="E424" i="2"/>
  <c r="C424" i="2"/>
  <c r="A424" i="2"/>
  <c r="K423" i="2"/>
  <c r="G423" i="2"/>
  <c r="F423" i="2"/>
  <c r="E423" i="2"/>
  <c r="C423" i="2"/>
  <c r="A423" i="2"/>
  <c r="K422" i="2"/>
  <c r="G422" i="2"/>
  <c r="F422" i="2"/>
  <c r="E422" i="2"/>
  <c r="C422" i="2"/>
  <c r="A422" i="2"/>
  <c r="K421" i="2"/>
  <c r="G421" i="2"/>
  <c r="F421" i="2"/>
  <c r="E421" i="2"/>
  <c r="C421" i="2"/>
  <c r="A421" i="2"/>
  <c r="K420" i="2"/>
  <c r="G420" i="2"/>
  <c r="F420" i="2"/>
  <c r="E420" i="2"/>
  <c r="C420" i="2"/>
  <c r="A420" i="2"/>
  <c r="K419" i="2"/>
  <c r="G419" i="2"/>
  <c r="F419" i="2"/>
  <c r="E419" i="2"/>
  <c r="C419" i="2"/>
  <c r="A419" i="2"/>
  <c r="K418" i="2"/>
  <c r="G418" i="2"/>
  <c r="F418" i="2"/>
  <c r="E418" i="2"/>
  <c r="C418" i="2"/>
  <c r="A418" i="2"/>
  <c r="K417" i="2"/>
  <c r="G417" i="2"/>
  <c r="F417" i="2"/>
  <c r="E417" i="2"/>
  <c r="C417" i="2"/>
  <c r="A417" i="2"/>
  <c r="K416" i="2"/>
  <c r="G416" i="2"/>
  <c r="F416" i="2"/>
  <c r="E416" i="2"/>
  <c r="C416" i="2"/>
  <c r="A416" i="2"/>
  <c r="K415" i="2"/>
  <c r="G415" i="2"/>
  <c r="F415" i="2"/>
  <c r="E415" i="2"/>
  <c r="C415" i="2"/>
  <c r="A415" i="2"/>
  <c r="K414" i="2"/>
  <c r="G414" i="2"/>
  <c r="F414" i="2"/>
  <c r="E414" i="2"/>
  <c r="C414" i="2"/>
  <c r="A414" i="2"/>
  <c r="K413" i="2"/>
  <c r="G413" i="2"/>
  <c r="F413" i="2"/>
  <c r="E413" i="2"/>
  <c r="C413" i="2"/>
  <c r="A413" i="2"/>
  <c r="K412" i="2"/>
  <c r="G412" i="2"/>
  <c r="F412" i="2"/>
  <c r="E412" i="2"/>
  <c r="C412" i="2"/>
  <c r="A412" i="2"/>
  <c r="K411" i="2"/>
  <c r="G411" i="2"/>
  <c r="F411" i="2"/>
  <c r="E411" i="2"/>
  <c r="C411" i="2"/>
  <c r="A411" i="2"/>
  <c r="K410" i="2"/>
  <c r="G410" i="2"/>
  <c r="F410" i="2"/>
  <c r="E410" i="2"/>
  <c r="C410" i="2"/>
  <c r="A410" i="2"/>
  <c r="K409" i="2"/>
  <c r="G409" i="2"/>
  <c r="F409" i="2"/>
  <c r="E409" i="2"/>
  <c r="C409" i="2"/>
  <c r="A409" i="2"/>
  <c r="K408" i="2"/>
  <c r="G408" i="2"/>
  <c r="F408" i="2"/>
  <c r="E408" i="2"/>
  <c r="C408" i="2"/>
  <c r="A408" i="2"/>
  <c r="K407" i="2"/>
  <c r="G407" i="2"/>
  <c r="F407" i="2"/>
  <c r="E407" i="2"/>
  <c r="C407" i="2"/>
  <c r="A407" i="2"/>
  <c r="K406" i="2"/>
  <c r="G406" i="2"/>
  <c r="F406" i="2"/>
  <c r="E406" i="2"/>
  <c r="C406" i="2"/>
  <c r="A406" i="2"/>
  <c r="K405" i="2"/>
  <c r="G405" i="2"/>
  <c r="F405" i="2"/>
  <c r="E405" i="2"/>
  <c r="C405" i="2"/>
  <c r="A405" i="2"/>
  <c r="K404" i="2"/>
  <c r="G404" i="2"/>
  <c r="F404" i="2"/>
  <c r="E404" i="2"/>
  <c r="C404" i="2"/>
  <c r="A404" i="2"/>
  <c r="K403" i="2"/>
  <c r="G403" i="2"/>
  <c r="F403" i="2"/>
  <c r="E403" i="2"/>
  <c r="C403" i="2"/>
  <c r="A403" i="2"/>
  <c r="K402" i="2"/>
  <c r="G402" i="2"/>
  <c r="F402" i="2"/>
  <c r="E402" i="2"/>
  <c r="C402" i="2"/>
  <c r="A402" i="2"/>
  <c r="K401" i="2"/>
  <c r="G401" i="2"/>
  <c r="F401" i="2"/>
  <c r="E401" i="2"/>
  <c r="C401" i="2"/>
  <c r="A401" i="2"/>
  <c r="K400" i="2"/>
  <c r="G400" i="2"/>
  <c r="F400" i="2"/>
  <c r="E400" i="2"/>
  <c r="C400" i="2"/>
  <c r="A400" i="2"/>
  <c r="K399" i="2"/>
  <c r="G399" i="2"/>
  <c r="F399" i="2"/>
  <c r="E399" i="2"/>
  <c r="C399" i="2"/>
  <c r="A399" i="2"/>
  <c r="K398" i="2"/>
  <c r="G398" i="2"/>
  <c r="F398" i="2"/>
  <c r="E398" i="2"/>
  <c r="C398" i="2"/>
  <c r="A398" i="2"/>
  <c r="K397" i="2"/>
  <c r="G397" i="2"/>
  <c r="F397" i="2"/>
  <c r="E397" i="2"/>
  <c r="C397" i="2"/>
  <c r="A397" i="2"/>
  <c r="K396" i="2"/>
  <c r="G396" i="2"/>
  <c r="F396" i="2"/>
  <c r="E396" i="2"/>
  <c r="C396" i="2"/>
  <c r="A396" i="2"/>
  <c r="K395" i="2"/>
  <c r="G395" i="2"/>
  <c r="F395" i="2"/>
  <c r="E395" i="2"/>
  <c r="C395" i="2"/>
  <c r="A395" i="2"/>
  <c r="K394" i="2"/>
  <c r="G394" i="2"/>
  <c r="F394" i="2"/>
  <c r="E394" i="2"/>
  <c r="C394" i="2"/>
  <c r="A394" i="2"/>
  <c r="K393" i="2"/>
  <c r="G393" i="2"/>
  <c r="F393" i="2"/>
  <c r="E393" i="2"/>
  <c r="C393" i="2"/>
  <c r="A393" i="2"/>
  <c r="K392" i="2"/>
  <c r="G392" i="2"/>
  <c r="F392" i="2"/>
  <c r="E392" i="2"/>
  <c r="C392" i="2"/>
  <c r="A392" i="2"/>
  <c r="K391" i="2"/>
  <c r="G391" i="2"/>
  <c r="F391" i="2"/>
  <c r="E391" i="2"/>
  <c r="C391" i="2"/>
  <c r="A391" i="2"/>
  <c r="K390" i="2"/>
  <c r="G390" i="2"/>
  <c r="F390" i="2"/>
  <c r="E390" i="2"/>
  <c r="C390" i="2"/>
  <c r="A390" i="2"/>
  <c r="K389" i="2"/>
  <c r="G389" i="2"/>
  <c r="F389" i="2"/>
  <c r="E389" i="2"/>
  <c r="C389" i="2"/>
  <c r="A389" i="2"/>
  <c r="K388" i="2"/>
  <c r="G388" i="2"/>
  <c r="F388" i="2"/>
  <c r="E388" i="2"/>
  <c r="C388" i="2"/>
  <c r="A388" i="2"/>
  <c r="K387" i="2"/>
  <c r="G387" i="2"/>
  <c r="F387" i="2"/>
  <c r="E387" i="2"/>
  <c r="C387" i="2"/>
  <c r="A387" i="2"/>
  <c r="K386" i="2"/>
  <c r="G386" i="2"/>
  <c r="F386" i="2"/>
  <c r="E386" i="2"/>
  <c r="C386" i="2"/>
  <c r="A386" i="2"/>
  <c r="K385" i="2"/>
  <c r="G385" i="2"/>
  <c r="F385" i="2"/>
  <c r="E385" i="2"/>
  <c r="C385" i="2"/>
  <c r="A385" i="2"/>
  <c r="K384" i="2"/>
  <c r="G384" i="2"/>
  <c r="F384" i="2"/>
  <c r="E384" i="2"/>
  <c r="C384" i="2"/>
  <c r="A384" i="2"/>
  <c r="K383" i="2"/>
  <c r="G383" i="2"/>
  <c r="F383" i="2"/>
  <c r="E383" i="2"/>
  <c r="C383" i="2"/>
  <c r="A383" i="2"/>
  <c r="K382" i="2"/>
  <c r="G382" i="2"/>
  <c r="F382" i="2"/>
  <c r="E382" i="2"/>
  <c r="C382" i="2"/>
  <c r="A382" i="2"/>
  <c r="K381" i="2"/>
  <c r="G381" i="2"/>
  <c r="F381" i="2"/>
  <c r="E381" i="2"/>
  <c r="C381" i="2"/>
  <c r="A381" i="2"/>
  <c r="K380" i="2"/>
  <c r="G380" i="2"/>
  <c r="F380" i="2"/>
  <c r="E380" i="2"/>
  <c r="C380" i="2"/>
  <c r="A380" i="2"/>
  <c r="K379" i="2"/>
  <c r="G379" i="2"/>
  <c r="F379" i="2"/>
  <c r="E379" i="2"/>
  <c r="C379" i="2"/>
  <c r="A379" i="2"/>
  <c r="K378" i="2"/>
  <c r="G378" i="2"/>
  <c r="F378" i="2"/>
  <c r="E378" i="2"/>
  <c r="C378" i="2"/>
  <c r="A378" i="2"/>
  <c r="K377" i="2"/>
  <c r="G377" i="2"/>
  <c r="F377" i="2"/>
  <c r="E377" i="2"/>
  <c r="C377" i="2"/>
  <c r="A377" i="2"/>
  <c r="K376" i="2"/>
  <c r="G376" i="2"/>
  <c r="F376" i="2"/>
  <c r="E376" i="2"/>
  <c r="C376" i="2"/>
  <c r="A376" i="2"/>
  <c r="K375" i="2"/>
  <c r="G375" i="2"/>
  <c r="F375" i="2"/>
  <c r="E375" i="2"/>
  <c r="C375" i="2"/>
  <c r="A375" i="2"/>
  <c r="K374" i="2"/>
  <c r="G374" i="2"/>
  <c r="F374" i="2"/>
  <c r="E374" i="2"/>
  <c r="C374" i="2"/>
  <c r="A374" i="2"/>
  <c r="K373" i="2"/>
  <c r="G373" i="2"/>
  <c r="F373" i="2"/>
  <c r="E373" i="2"/>
  <c r="C373" i="2"/>
  <c r="A373" i="2"/>
  <c r="K372" i="2"/>
  <c r="G372" i="2"/>
  <c r="F372" i="2"/>
  <c r="E372" i="2"/>
  <c r="C372" i="2"/>
  <c r="A372" i="2"/>
  <c r="K371" i="2"/>
  <c r="G371" i="2"/>
  <c r="F371" i="2"/>
  <c r="E371" i="2"/>
  <c r="C371" i="2"/>
  <c r="A371" i="2"/>
  <c r="K370" i="2"/>
  <c r="G370" i="2"/>
  <c r="F370" i="2"/>
  <c r="E370" i="2"/>
  <c r="C370" i="2"/>
  <c r="A370" i="2"/>
  <c r="K369" i="2"/>
  <c r="G369" i="2"/>
  <c r="F369" i="2"/>
  <c r="E369" i="2"/>
  <c r="C369" i="2"/>
  <c r="A369" i="2"/>
  <c r="K368" i="2"/>
  <c r="G368" i="2"/>
  <c r="F368" i="2"/>
  <c r="E368" i="2"/>
  <c r="C368" i="2"/>
  <c r="A368" i="2"/>
  <c r="K367" i="2"/>
  <c r="G367" i="2"/>
  <c r="F367" i="2"/>
  <c r="E367" i="2"/>
  <c r="C367" i="2"/>
  <c r="A367" i="2"/>
  <c r="K366" i="2"/>
  <c r="G366" i="2"/>
  <c r="F366" i="2"/>
  <c r="E366" i="2"/>
  <c r="C366" i="2"/>
  <c r="A366" i="2"/>
  <c r="K365" i="2"/>
  <c r="G365" i="2"/>
  <c r="F365" i="2"/>
  <c r="E365" i="2"/>
  <c r="C365" i="2"/>
  <c r="A365" i="2"/>
  <c r="K364" i="2"/>
  <c r="G364" i="2"/>
  <c r="F364" i="2"/>
  <c r="E364" i="2"/>
  <c r="C364" i="2"/>
  <c r="A364" i="2"/>
  <c r="K363" i="2"/>
  <c r="G363" i="2"/>
  <c r="F363" i="2"/>
  <c r="E363" i="2"/>
  <c r="C363" i="2"/>
  <c r="A363" i="2"/>
  <c r="K362" i="2"/>
  <c r="G362" i="2"/>
  <c r="F362" i="2"/>
  <c r="E362" i="2"/>
  <c r="C362" i="2"/>
  <c r="A362" i="2"/>
  <c r="K361" i="2"/>
  <c r="G361" i="2"/>
  <c r="F361" i="2"/>
  <c r="E361" i="2"/>
  <c r="C361" i="2"/>
  <c r="A361" i="2"/>
  <c r="K360" i="2"/>
  <c r="G360" i="2"/>
  <c r="F360" i="2"/>
  <c r="E360" i="2"/>
  <c r="C360" i="2"/>
  <c r="A360" i="2"/>
  <c r="K359" i="2"/>
  <c r="G359" i="2"/>
  <c r="F359" i="2"/>
  <c r="E359" i="2"/>
  <c r="C359" i="2"/>
  <c r="A359" i="2"/>
  <c r="K358" i="2"/>
  <c r="G358" i="2"/>
  <c r="F358" i="2"/>
  <c r="E358" i="2"/>
  <c r="C358" i="2"/>
  <c r="A358" i="2"/>
  <c r="K357" i="2"/>
  <c r="G357" i="2"/>
  <c r="F357" i="2"/>
  <c r="E357" i="2"/>
  <c r="C357" i="2"/>
  <c r="A357" i="2"/>
  <c r="K356" i="2"/>
  <c r="G356" i="2"/>
  <c r="F356" i="2"/>
  <c r="E356" i="2"/>
  <c r="C356" i="2"/>
  <c r="A356" i="2"/>
  <c r="K355" i="2"/>
  <c r="G355" i="2"/>
  <c r="F355" i="2"/>
  <c r="E355" i="2"/>
  <c r="C355" i="2"/>
  <c r="A355" i="2"/>
  <c r="K354" i="2"/>
  <c r="G354" i="2"/>
  <c r="F354" i="2"/>
  <c r="E354" i="2"/>
  <c r="C354" i="2"/>
  <c r="A354" i="2"/>
  <c r="K353" i="2"/>
  <c r="G353" i="2"/>
  <c r="F353" i="2"/>
  <c r="E353" i="2"/>
  <c r="C353" i="2"/>
  <c r="A353" i="2"/>
  <c r="K352" i="2"/>
  <c r="G352" i="2"/>
  <c r="F352" i="2"/>
  <c r="E352" i="2"/>
  <c r="C352" i="2"/>
  <c r="A352" i="2"/>
  <c r="K351" i="2"/>
  <c r="G351" i="2"/>
  <c r="F351" i="2"/>
  <c r="E351" i="2"/>
  <c r="C351" i="2"/>
  <c r="A351" i="2"/>
  <c r="K350" i="2"/>
  <c r="G350" i="2"/>
  <c r="F350" i="2"/>
  <c r="E350" i="2"/>
  <c r="C350" i="2"/>
  <c r="A350" i="2"/>
  <c r="K349" i="2"/>
  <c r="G349" i="2"/>
  <c r="F349" i="2"/>
  <c r="E349" i="2"/>
  <c r="C349" i="2"/>
  <c r="A349" i="2"/>
  <c r="K348" i="2"/>
  <c r="G348" i="2"/>
  <c r="F348" i="2"/>
  <c r="E348" i="2"/>
  <c r="C348" i="2"/>
  <c r="A348" i="2"/>
  <c r="K347" i="2"/>
  <c r="G347" i="2"/>
  <c r="F347" i="2"/>
  <c r="E347" i="2"/>
  <c r="C347" i="2"/>
  <c r="A347" i="2"/>
  <c r="K346" i="2"/>
  <c r="G346" i="2"/>
  <c r="F346" i="2"/>
  <c r="E346" i="2"/>
  <c r="C346" i="2"/>
  <c r="A346" i="2"/>
  <c r="K345" i="2"/>
  <c r="G345" i="2"/>
  <c r="F345" i="2"/>
  <c r="E345" i="2"/>
  <c r="C345" i="2"/>
  <c r="A345" i="2"/>
  <c r="K344" i="2"/>
  <c r="G344" i="2"/>
  <c r="F344" i="2"/>
  <c r="E344" i="2"/>
  <c r="C344" i="2"/>
  <c r="A344" i="2"/>
  <c r="K343" i="2"/>
  <c r="G343" i="2"/>
  <c r="F343" i="2"/>
  <c r="E343" i="2"/>
  <c r="C343" i="2"/>
  <c r="A343" i="2"/>
  <c r="K342" i="2"/>
  <c r="G342" i="2"/>
  <c r="F342" i="2"/>
  <c r="E342" i="2"/>
  <c r="C342" i="2"/>
  <c r="A342" i="2"/>
  <c r="K341" i="2"/>
  <c r="G341" i="2"/>
  <c r="F341" i="2"/>
  <c r="E341" i="2"/>
  <c r="C341" i="2"/>
  <c r="A341" i="2"/>
  <c r="K340" i="2"/>
  <c r="G340" i="2"/>
  <c r="F340" i="2"/>
  <c r="E340" i="2"/>
  <c r="C340" i="2"/>
  <c r="A340" i="2"/>
  <c r="K339" i="2"/>
  <c r="G339" i="2"/>
  <c r="F339" i="2"/>
  <c r="E339" i="2"/>
  <c r="C339" i="2"/>
  <c r="A339" i="2"/>
  <c r="K338" i="2"/>
  <c r="G338" i="2"/>
  <c r="F338" i="2"/>
  <c r="E338" i="2"/>
  <c r="C338" i="2"/>
  <c r="A338" i="2"/>
  <c r="K337" i="2"/>
  <c r="G337" i="2"/>
  <c r="F337" i="2"/>
  <c r="E337" i="2"/>
  <c r="C337" i="2"/>
  <c r="A337" i="2"/>
  <c r="K336" i="2"/>
  <c r="G336" i="2"/>
  <c r="F336" i="2"/>
  <c r="E336" i="2"/>
  <c r="C336" i="2"/>
  <c r="A336" i="2"/>
  <c r="K335" i="2"/>
  <c r="G335" i="2"/>
  <c r="F335" i="2"/>
  <c r="E335" i="2"/>
  <c r="C335" i="2"/>
  <c r="A335" i="2"/>
  <c r="K334" i="2"/>
  <c r="G334" i="2"/>
  <c r="F334" i="2"/>
  <c r="E334" i="2"/>
  <c r="C334" i="2"/>
  <c r="A334" i="2"/>
  <c r="K333" i="2"/>
  <c r="G333" i="2"/>
  <c r="F333" i="2"/>
  <c r="E333" i="2"/>
  <c r="C333" i="2"/>
  <c r="A333" i="2"/>
  <c r="K332" i="2"/>
  <c r="G332" i="2"/>
  <c r="F332" i="2"/>
  <c r="E332" i="2"/>
  <c r="C332" i="2"/>
  <c r="A332" i="2"/>
  <c r="K331" i="2"/>
  <c r="G331" i="2"/>
  <c r="F331" i="2"/>
  <c r="E331" i="2"/>
  <c r="C331" i="2"/>
  <c r="A331" i="2"/>
  <c r="K330" i="2"/>
  <c r="G330" i="2"/>
  <c r="F330" i="2"/>
  <c r="E330" i="2"/>
  <c r="C330" i="2"/>
  <c r="A330" i="2"/>
  <c r="K329" i="2"/>
  <c r="G329" i="2"/>
  <c r="F329" i="2"/>
  <c r="E329" i="2"/>
  <c r="C329" i="2"/>
  <c r="A329" i="2"/>
  <c r="K328" i="2"/>
  <c r="G328" i="2"/>
  <c r="F328" i="2"/>
  <c r="E328" i="2"/>
  <c r="C328" i="2"/>
  <c r="A328" i="2"/>
  <c r="K327" i="2"/>
  <c r="G327" i="2"/>
  <c r="F327" i="2"/>
  <c r="E327" i="2"/>
  <c r="C327" i="2"/>
  <c r="A327" i="2"/>
  <c r="K326" i="2"/>
  <c r="G326" i="2"/>
  <c r="F326" i="2"/>
  <c r="E326" i="2"/>
  <c r="C326" i="2"/>
  <c r="A326" i="2"/>
  <c r="K325" i="2"/>
  <c r="G325" i="2"/>
  <c r="F325" i="2"/>
  <c r="E325" i="2"/>
  <c r="C325" i="2"/>
  <c r="A325" i="2"/>
  <c r="K324" i="2"/>
  <c r="G324" i="2"/>
  <c r="F324" i="2"/>
  <c r="E324" i="2"/>
  <c r="C324" i="2"/>
  <c r="A324" i="2"/>
  <c r="K323" i="2"/>
  <c r="G323" i="2"/>
  <c r="F323" i="2"/>
  <c r="E323" i="2"/>
  <c r="C323" i="2"/>
  <c r="A323" i="2"/>
  <c r="K322" i="2"/>
  <c r="G322" i="2"/>
  <c r="F322" i="2"/>
  <c r="E322" i="2"/>
  <c r="C322" i="2"/>
  <c r="A322" i="2"/>
  <c r="K321" i="2"/>
  <c r="G321" i="2"/>
  <c r="F321" i="2"/>
  <c r="E321" i="2"/>
  <c r="C321" i="2"/>
  <c r="A321" i="2"/>
  <c r="K320" i="2"/>
  <c r="G320" i="2"/>
  <c r="F320" i="2"/>
  <c r="E320" i="2"/>
  <c r="C320" i="2"/>
  <c r="A320" i="2"/>
  <c r="K319" i="2"/>
  <c r="G319" i="2"/>
  <c r="F319" i="2"/>
  <c r="E319" i="2"/>
  <c r="C319" i="2"/>
  <c r="A319" i="2"/>
  <c r="K318" i="2"/>
  <c r="G318" i="2"/>
  <c r="F318" i="2"/>
  <c r="E318" i="2"/>
  <c r="C318" i="2"/>
  <c r="A318" i="2"/>
  <c r="K317" i="2"/>
  <c r="G317" i="2"/>
  <c r="F317" i="2"/>
  <c r="E317" i="2"/>
  <c r="C317" i="2"/>
  <c r="A317" i="2"/>
  <c r="K316" i="2"/>
  <c r="G316" i="2"/>
  <c r="F316" i="2"/>
  <c r="E316" i="2"/>
  <c r="C316" i="2"/>
  <c r="A316" i="2"/>
  <c r="K315" i="2"/>
  <c r="G315" i="2"/>
  <c r="F315" i="2"/>
  <c r="E315" i="2"/>
  <c r="C315" i="2"/>
  <c r="A315" i="2"/>
  <c r="K314" i="2"/>
  <c r="G314" i="2"/>
  <c r="F314" i="2"/>
  <c r="E314" i="2"/>
  <c r="C314" i="2"/>
  <c r="A314" i="2"/>
  <c r="K313" i="2"/>
  <c r="G313" i="2"/>
  <c r="F313" i="2"/>
  <c r="E313" i="2"/>
  <c r="C313" i="2"/>
  <c r="A313" i="2"/>
  <c r="K312" i="2"/>
  <c r="G312" i="2"/>
  <c r="F312" i="2"/>
  <c r="E312" i="2"/>
  <c r="C312" i="2"/>
  <c r="A312" i="2"/>
  <c r="K311" i="2"/>
  <c r="G311" i="2"/>
  <c r="F311" i="2"/>
  <c r="E311" i="2"/>
  <c r="C311" i="2"/>
  <c r="A311" i="2"/>
  <c r="K310" i="2"/>
  <c r="G310" i="2"/>
  <c r="F310" i="2"/>
  <c r="E310" i="2"/>
  <c r="C310" i="2"/>
  <c r="A310" i="2"/>
  <c r="K309" i="2"/>
  <c r="G309" i="2"/>
  <c r="F309" i="2"/>
  <c r="E309" i="2"/>
  <c r="C309" i="2"/>
  <c r="A309" i="2"/>
  <c r="K308" i="2"/>
  <c r="G308" i="2"/>
  <c r="F308" i="2"/>
  <c r="E308" i="2"/>
  <c r="C308" i="2"/>
  <c r="A308" i="2"/>
  <c r="K307" i="2"/>
  <c r="G307" i="2"/>
  <c r="F307" i="2"/>
  <c r="E307" i="2"/>
  <c r="C307" i="2"/>
  <c r="A307" i="2"/>
  <c r="K306" i="2"/>
  <c r="G306" i="2"/>
  <c r="F306" i="2"/>
  <c r="E306" i="2"/>
  <c r="C306" i="2"/>
  <c r="A306" i="2"/>
  <c r="K305" i="2"/>
  <c r="G305" i="2"/>
  <c r="F305" i="2"/>
  <c r="E305" i="2"/>
  <c r="C305" i="2"/>
  <c r="A305" i="2"/>
  <c r="K304" i="2"/>
  <c r="G304" i="2"/>
  <c r="F304" i="2"/>
  <c r="E304" i="2"/>
  <c r="C304" i="2"/>
  <c r="A304" i="2"/>
  <c r="K303" i="2"/>
  <c r="G303" i="2"/>
  <c r="F303" i="2"/>
  <c r="E303" i="2"/>
  <c r="C303" i="2"/>
  <c r="A303" i="2"/>
  <c r="K302" i="2"/>
  <c r="G302" i="2"/>
  <c r="F302" i="2"/>
  <c r="E302" i="2"/>
  <c r="C302" i="2"/>
  <c r="A302" i="2"/>
  <c r="K301" i="2"/>
  <c r="G301" i="2"/>
  <c r="F301" i="2"/>
  <c r="E301" i="2"/>
  <c r="C301" i="2"/>
  <c r="A301" i="2"/>
  <c r="K300" i="2"/>
  <c r="G300" i="2"/>
  <c r="F300" i="2"/>
  <c r="E300" i="2"/>
  <c r="C300" i="2"/>
  <c r="A300" i="2"/>
  <c r="K299" i="2"/>
  <c r="G299" i="2"/>
  <c r="F299" i="2"/>
  <c r="E299" i="2"/>
  <c r="C299" i="2"/>
  <c r="A299" i="2"/>
  <c r="K298" i="2"/>
  <c r="G298" i="2"/>
  <c r="F298" i="2"/>
  <c r="E298" i="2"/>
  <c r="C298" i="2"/>
  <c r="A298" i="2"/>
  <c r="K297" i="2"/>
  <c r="G297" i="2"/>
  <c r="F297" i="2"/>
  <c r="E297" i="2"/>
  <c r="C297" i="2"/>
  <c r="A297" i="2"/>
  <c r="K296" i="2"/>
  <c r="G296" i="2"/>
  <c r="F296" i="2"/>
  <c r="E296" i="2"/>
  <c r="C296" i="2"/>
  <c r="A296" i="2"/>
  <c r="K295" i="2"/>
  <c r="G295" i="2"/>
  <c r="F295" i="2"/>
  <c r="E295" i="2"/>
  <c r="C295" i="2"/>
  <c r="A295" i="2"/>
  <c r="K294" i="2"/>
  <c r="G294" i="2"/>
  <c r="F294" i="2"/>
  <c r="E294" i="2"/>
  <c r="C294" i="2"/>
  <c r="A294" i="2"/>
  <c r="K293" i="2"/>
  <c r="G293" i="2"/>
  <c r="F293" i="2"/>
  <c r="E293" i="2"/>
  <c r="C293" i="2"/>
  <c r="A293" i="2"/>
  <c r="K292" i="2"/>
  <c r="G292" i="2"/>
  <c r="F292" i="2"/>
  <c r="E292" i="2"/>
  <c r="C292" i="2"/>
  <c r="A292" i="2"/>
  <c r="K291" i="2"/>
  <c r="G291" i="2"/>
  <c r="F291" i="2"/>
  <c r="E291" i="2"/>
  <c r="C291" i="2"/>
  <c r="A291" i="2"/>
  <c r="K290" i="2"/>
  <c r="G290" i="2"/>
  <c r="F290" i="2"/>
  <c r="E290" i="2"/>
  <c r="C290" i="2"/>
  <c r="A290" i="2"/>
  <c r="K289" i="2"/>
  <c r="G289" i="2"/>
  <c r="F289" i="2"/>
  <c r="E289" i="2"/>
  <c r="C289" i="2"/>
  <c r="A289" i="2"/>
  <c r="K288" i="2"/>
  <c r="G288" i="2"/>
  <c r="F288" i="2"/>
  <c r="E288" i="2"/>
  <c r="C288" i="2"/>
  <c r="A288" i="2"/>
  <c r="K287" i="2"/>
  <c r="G287" i="2"/>
  <c r="F287" i="2"/>
  <c r="E287" i="2"/>
  <c r="C287" i="2"/>
  <c r="A287" i="2"/>
  <c r="K286" i="2"/>
  <c r="G286" i="2"/>
  <c r="F286" i="2"/>
  <c r="E286" i="2"/>
  <c r="C286" i="2"/>
  <c r="A286" i="2"/>
  <c r="K285" i="2"/>
  <c r="G285" i="2"/>
  <c r="F285" i="2"/>
  <c r="E285" i="2"/>
  <c r="C285" i="2"/>
  <c r="A285" i="2"/>
  <c r="K284" i="2"/>
  <c r="G284" i="2"/>
  <c r="F284" i="2"/>
  <c r="E284" i="2"/>
  <c r="C284" i="2"/>
  <c r="A284" i="2"/>
  <c r="K283" i="2"/>
  <c r="G283" i="2"/>
  <c r="F283" i="2"/>
  <c r="E283" i="2"/>
  <c r="C283" i="2"/>
  <c r="A283" i="2"/>
  <c r="K282" i="2"/>
  <c r="G282" i="2"/>
  <c r="F282" i="2"/>
  <c r="E282" i="2"/>
  <c r="C282" i="2"/>
  <c r="A282" i="2"/>
  <c r="K281" i="2"/>
  <c r="G281" i="2"/>
  <c r="F281" i="2"/>
  <c r="E281" i="2"/>
  <c r="C281" i="2"/>
  <c r="A281" i="2"/>
  <c r="K280" i="2"/>
  <c r="G280" i="2"/>
  <c r="F280" i="2"/>
  <c r="E280" i="2"/>
  <c r="C280" i="2"/>
  <c r="A280" i="2"/>
  <c r="K279" i="2"/>
  <c r="G279" i="2"/>
  <c r="F279" i="2"/>
  <c r="E279" i="2"/>
  <c r="C279" i="2"/>
  <c r="A279" i="2"/>
  <c r="K278" i="2"/>
  <c r="G278" i="2"/>
  <c r="F278" i="2"/>
  <c r="E278" i="2"/>
  <c r="C278" i="2"/>
  <c r="A278" i="2"/>
  <c r="K277" i="2"/>
  <c r="G277" i="2"/>
  <c r="F277" i="2"/>
  <c r="E277" i="2"/>
  <c r="C277" i="2"/>
  <c r="A277" i="2"/>
  <c r="K276" i="2"/>
  <c r="G276" i="2"/>
  <c r="F276" i="2"/>
  <c r="E276" i="2"/>
  <c r="C276" i="2"/>
  <c r="A276" i="2"/>
  <c r="K275" i="2"/>
  <c r="G275" i="2"/>
  <c r="F275" i="2"/>
  <c r="E275" i="2"/>
  <c r="C275" i="2"/>
  <c r="A275" i="2"/>
  <c r="K274" i="2"/>
  <c r="G274" i="2"/>
  <c r="F274" i="2"/>
  <c r="E274" i="2"/>
  <c r="C274" i="2"/>
  <c r="A274" i="2"/>
  <c r="K273" i="2"/>
  <c r="G273" i="2"/>
  <c r="F273" i="2"/>
  <c r="E273" i="2"/>
  <c r="C273" i="2"/>
  <c r="A273" i="2"/>
  <c r="K272" i="2"/>
  <c r="G272" i="2"/>
  <c r="F272" i="2"/>
  <c r="E272" i="2"/>
  <c r="C272" i="2"/>
  <c r="A272" i="2"/>
  <c r="K271" i="2"/>
  <c r="G271" i="2"/>
  <c r="F271" i="2"/>
  <c r="E271" i="2"/>
  <c r="C271" i="2"/>
  <c r="A271" i="2"/>
  <c r="K270" i="2"/>
  <c r="G270" i="2"/>
  <c r="F270" i="2"/>
  <c r="E270" i="2"/>
  <c r="C270" i="2"/>
  <c r="A270" i="2"/>
  <c r="K269" i="2"/>
  <c r="G269" i="2"/>
  <c r="F269" i="2"/>
  <c r="E269" i="2"/>
  <c r="C269" i="2"/>
  <c r="A269" i="2"/>
  <c r="K268" i="2"/>
  <c r="G268" i="2"/>
  <c r="F268" i="2"/>
  <c r="E268" i="2"/>
  <c r="C268" i="2"/>
  <c r="A268" i="2"/>
  <c r="K267" i="2"/>
  <c r="G267" i="2"/>
  <c r="F267" i="2"/>
  <c r="E267" i="2"/>
  <c r="C267" i="2"/>
  <c r="A267" i="2"/>
  <c r="K266" i="2"/>
  <c r="G266" i="2"/>
  <c r="F266" i="2"/>
  <c r="E266" i="2"/>
  <c r="C266" i="2"/>
  <c r="A266" i="2"/>
  <c r="K265" i="2"/>
  <c r="G265" i="2"/>
  <c r="F265" i="2"/>
  <c r="E265" i="2"/>
  <c r="C265" i="2"/>
  <c r="A265" i="2"/>
  <c r="K264" i="2"/>
  <c r="G264" i="2"/>
  <c r="F264" i="2"/>
  <c r="E264" i="2"/>
  <c r="C264" i="2"/>
  <c r="A264" i="2"/>
  <c r="K263" i="2"/>
  <c r="G263" i="2"/>
  <c r="F263" i="2"/>
  <c r="E263" i="2"/>
  <c r="C263" i="2"/>
  <c r="A263" i="2"/>
  <c r="K262" i="2"/>
  <c r="G262" i="2"/>
  <c r="F262" i="2"/>
  <c r="E262" i="2"/>
  <c r="C262" i="2"/>
  <c r="A262" i="2"/>
  <c r="K261" i="2"/>
  <c r="G261" i="2"/>
  <c r="F261" i="2"/>
  <c r="E261" i="2"/>
  <c r="C261" i="2"/>
  <c r="A261" i="2"/>
  <c r="K260" i="2"/>
  <c r="G260" i="2"/>
  <c r="F260" i="2"/>
  <c r="E260" i="2"/>
  <c r="C260" i="2"/>
  <c r="A260" i="2"/>
  <c r="K259" i="2"/>
  <c r="G259" i="2"/>
  <c r="F259" i="2"/>
  <c r="E259" i="2"/>
  <c r="C259" i="2"/>
  <c r="A259" i="2"/>
  <c r="K258" i="2"/>
  <c r="G258" i="2"/>
  <c r="F258" i="2"/>
  <c r="E258" i="2"/>
  <c r="C258" i="2"/>
  <c r="A258" i="2"/>
  <c r="K257" i="2"/>
  <c r="G257" i="2"/>
  <c r="F257" i="2"/>
  <c r="E257" i="2"/>
  <c r="C257" i="2"/>
  <c r="A257" i="2"/>
  <c r="K256" i="2"/>
  <c r="G256" i="2"/>
  <c r="F256" i="2"/>
  <c r="E256" i="2"/>
  <c r="C256" i="2"/>
  <c r="A256" i="2"/>
  <c r="K255" i="2"/>
  <c r="G255" i="2"/>
  <c r="F255" i="2"/>
  <c r="E255" i="2"/>
  <c r="C255" i="2"/>
  <c r="A255" i="2"/>
  <c r="K254" i="2"/>
  <c r="G254" i="2"/>
  <c r="F254" i="2"/>
  <c r="E254" i="2"/>
  <c r="C254" i="2"/>
  <c r="A254" i="2"/>
  <c r="K253" i="2"/>
  <c r="G253" i="2"/>
  <c r="F253" i="2"/>
  <c r="E253" i="2"/>
  <c r="C253" i="2"/>
  <c r="A253" i="2"/>
  <c r="K252" i="2"/>
  <c r="G252" i="2"/>
  <c r="F252" i="2"/>
  <c r="E252" i="2"/>
  <c r="C252" i="2"/>
  <c r="A252" i="2"/>
  <c r="K251" i="2"/>
  <c r="G251" i="2"/>
  <c r="F251" i="2"/>
  <c r="E251" i="2"/>
  <c r="C251" i="2"/>
  <c r="A251" i="2"/>
  <c r="K250" i="2"/>
  <c r="G250" i="2"/>
  <c r="F250" i="2"/>
  <c r="E250" i="2"/>
  <c r="C250" i="2"/>
  <c r="A250" i="2"/>
  <c r="K249" i="2"/>
  <c r="G249" i="2"/>
  <c r="F249" i="2"/>
  <c r="E249" i="2"/>
  <c r="C249" i="2"/>
  <c r="A249" i="2"/>
  <c r="K248" i="2"/>
  <c r="G248" i="2"/>
  <c r="F248" i="2"/>
  <c r="E248" i="2"/>
  <c r="C248" i="2"/>
  <c r="A248" i="2"/>
  <c r="K247" i="2"/>
  <c r="G247" i="2"/>
  <c r="F247" i="2"/>
  <c r="E247" i="2"/>
  <c r="C247" i="2"/>
  <c r="A247" i="2"/>
  <c r="K246" i="2"/>
  <c r="G246" i="2"/>
  <c r="F246" i="2"/>
  <c r="E246" i="2"/>
  <c r="C246" i="2"/>
  <c r="A246" i="2"/>
  <c r="K245" i="2"/>
  <c r="G245" i="2"/>
  <c r="F245" i="2"/>
  <c r="E245" i="2"/>
  <c r="C245" i="2"/>
  <c r="A245" i="2"/>
  <c r="K244" i="2"/>
  <c r="G244" i="2"/>
  <c r="F244" i="2"/>
  <c r="E244" i="2"/>
  <c r="C244" i="2"/>
  <c r="A244" i="2"/>
  <c r="K243" i="2"/>
  <c r="G243" i="2"/>
  <c r="F243" i="2"/>
  <c r="E243" i="2"/>
  <c r="C243" i="2"/>
  <c r="A243" i="2"/>
  <c r="K242" i="2"/>
  <c r="G242" i="2"/>
  <c r="F242" i="2"/>
  <c r="E242" i="2"/>
  <c r="C242" i="2"/>
  <c r="A242" i="2"/>
  <c r="K241" i="2"/>
  <c r="G241" i="2"/>
  <c r="F241" i="2"/>
  <c r="E241" i="2"/>
  <c r="C241" i="2"/>
  <c r="A241" i="2"/>
  <c r="K240" i="2"/>
  <c r="G240" i="2"/>
  <c r="F240" i="2"/>
  <c r="E240" i="2"/>
  <c r="C240" i="2"/>
  <c r="A240" i="2"/>
  <c r="K239" i="2"/>
  <c r="G239" i="2"/>
  <c r="F239" i="2"/>
  <c r="E239" i="2"/>
  <c r="C239" i="2"/>
  <c r="A239" i="2"/>
  <c r="K238" i="2"/>
  <c r="G238" i="2"/>
  <c r="F238" i="2"/>
  <c r="E238" i="2"/>
  <c r="C238" i="2"/>
  <c r="A238" i="2"/>
  <c r="K237" i="2"/>
  <c r="G237" i="2"/>
  <c r="F237" i="2"/>
  <c r="E237" i="2"/>
  <c r="C237" i="2"/>
  <c r="A237" i="2"/>
  <c r="K236" i="2"/>
  <c r="G236" i="2"/>
  <c r="F236" i="2"/>
  <c r="E236" i="2"/>
  <c r="C236" i="2"/>
  <c r="A236" i="2"/>
  <c r="K235" i="2"/>
  <c r="G235" i="2"/>
  <c r="F235" i="2"/>
  <c r="E235" i="2"/>
  <c r="C235" i="2"/>
  <c r="A235" i="2"/>
  <c r="K234" i="2"/>
  <c r="G234" i="2"/>
  <c r="F234" i="2"/>
  <c r="E234" i="2"/>
  <c r="C234" i="2"/>
  <c r="A234" i="2"/>
  <c r="K233" i="2"/>
  <c r="G233" i="2"/>
  <c r="F233" i="2"/>
  <c r="E233" i="2"/>
  <c r="C233" i="2"/>
  <c r="A233" i="2"/>
  <c r="K232" i="2"/>
  <c r="G232" i="2"/>
  <c r="F232" i="2"/>
  <c r="E232" i="2"/>
  <c r="C232" i="2"/>
  <c r="A232" i="2"/>
  <c r="K231" i="2"/>
  <c r="G231" i="2"/>
  <c r="F231" i="2"/>
  <c r="E231" i="2"/>
  <c r="C231" i="2"/>
  <c r="A231" i="2"/>
  <c r="K230" i="2"/>
  <c r="G230" i="2"/>
  <c r="F230" i="2"/>
  <c r="E230" i="2"/>
  <c r="C230" i="2"/>
  <c r="A230" i="2"/>
  <c r="K229" i="2"/>
  <c r="G229" i="2"/>
  <c r="F229" i="2"/>
  <c r="E229" i="2"/>
  <c r="C229" i="2"/>
  <c r="A229" i="2"/>
  <c r="K228" i="2"/>
  <c r="G228" i="2"/>
  <c r="F228" i="2"/>
  <c r="E228" i="2"/>
  <c r="C228" i="2"/>
  <c r="A228" i="2"/>
  <c r="K227" i="2"/>
  <c r="G227" i="2"/>
  <c r="F227" i="2"/>
  <c r="E227" i="2"/>
  <c r="C227" i="2"/>
  <c r="A227" i="2"/>
  <c r="K226" i="2"/>
  <c r="G226" i="2"/>
  <c r="F226" i="2"/>
  <c r="E226" i="2"/>
  <c r="C226" i="2"/>
  <c r="A226" i="2"/>
  <c r="K225" i="2"/>
  <c r="G225" i="2"/>
  <c r="F225" i="2"/>
  <c r="E225" i="2"/>
  <c r="C225" i="2"/>
  <c r="A225" i="2"/>
  <c r="K224" i="2"/>
  <c r="G224" i="2"/>
  <c r="F224" i="2"/>
  <c r="E224" i="2"/>
  <c r="C224" i="2"/>
  <c r="A224" i="2"/>
  <c r="K223" i="2"/>
  <c r="G223" i="2"/>
  <c r="F223" i="2"/>
  <c r="E223" i="2"/>
  <c r="C223" i="2"/>
  <c r="A223" i="2"/>
  <c r="K222" i="2"/>
  <c r="G222" i="2"/>
  <c r="F222" i="2"/>
  <c r="E222" i="2"/>
  <c r="C222" i="2"/>
  <c r="A222" i="2"/>
  <c r="K221" i="2"/>
  <c r="G221" i="2"/>
  <c r="F221" i="2"/>
  <c r="E221" i="2"/>
  <c r="C221" i="2"/>
  <c r="A221" i="2"/>
  <c r="K220" i="2"/>
  <c r="G220" i="2"/>
  <c r="F220" i="2"/>
  <c r="E220" i="2"/>
  <c r="C220" i="2"/>
  <c r="A220" i="2"/>
  <c r="K219" i="2"/>
  <c r="G219" i="2"/>
  <c r="F219" i="2"/>
  <c r="E219" i="2"/>
  <c r="C219" i="2"/>
  <c r="A219" i="2"/>
  <c r="K218" i="2"/>
  <c r="G218" i="2"/>
  <c r="F218" i="2"/>
  <c r="E218" i="2"/>
  <c r="C218" i="2"/>
  <c r="A218" i="2"/>
  <c r="K217" i="2"/>
  <c r="G217" i="2"/>
  <c r="F217" i="2"/>
  <c r="E217" i="2"/>
  <c r="C217" i="2"/>
  <c r="A217" i="2"/>
  <c r="K216" i="2"/>
  <c r="G216" i="2"/>
  <c r="F216" i="2"/>
  <c r="E216" i="2"/>
  <c r="C216" i="2"/>
  <c r="A216" i="2"/>
  <c r="K215" i="2"/>
  <c r="G215" i="2"/>
  <c r="F215" i="2"/>
  <c r="E215" i="2"/>
  <c r="C215" i="2"/>
  <c r="A215" i="2"/>
  <c r="K214" i="2"/>
  <c r="G214" i="2"/>
  <c r="F214" i="2"/>
  <c r="E214" i="2"/>
  <c r="C214" i="2"/>
  <c r="A214" i="2"/>
  <c r="K213" i="2"/>
  <c r="G213" i="2"/>
  <c r="F213" i="2"/>
  <c r="E213" i="2"/>
  <c r="C213" i="2"/>
  <c r="A213" i="2"/>
  <c r="K212" i="2"/>
  <c r="G212" i="2"/>
  <c r="F212" i="2"/>
  <c r="E212" i="2"/>
  <c r="C212" i="2"/>
  <c r="A212" i="2"/>
  <c r="K211" i="2"/>
  <c r="G211" i="2"/>
  <c r="F211" i="2"/>
  <c r="E211" i="2"/>
  <c r="C211" i="2"/>
  <c r="A211" i="2"/>
  <c r="K210" i="2"/>
  <c r="G210" i="2"/>
  <c r="F210" i="2"/>
  <c r="E210" i="2"/>
  <c r="C210" i="2"/>
  <c r="A210" i="2"/>
  <c r="K209" i="2"/>
  <c r="G209" i="2"/>
  <c r="F209" i="2"/>
  <c r="E209" i="2"/>
  <c r="C209" i="2"/>
  <c r="A209" i="2"/>
  <c r="K208" i="2"/>
  <c r="G208" i="2"/>
  <c r="F208" i="2"/>
  <c r="E208" i="2"/>
  <c r="C208" i="2"/>
  <c r="A208" i="2"/>
  <c r="K207" i="2"/>
  <c r="G207" i="2"/>
  <c r="F207" i="2"/>
  <c r="E207" i="2"/>
  <c r="C207" i="2"/>
  <c r="A207" i="2"/>
  <c r="K206" i="2"/>
  <c r="G206" i="2"/>
  <c r="F206" i="2"/>
  <c r="E206" i="2"/>
  <c r="C206" i="2"/>
  <c r="A206" i="2"/>
  <c r="K205" i="2"/>
  <c r="G205" i="2"/>
  <c r="F205" i="2"/>
  <c r="E205" i="2"/>
  <c r="C205" i="2"/>
  <c r="A205" i="2"/>
  <c r="K204" i="2"/>
  <c r="G204" i="2"/>
  <c r="F204" i="2"/>
  <c r="E204" i="2"/>
  <c r="C204" i="2"/>
  <c r="A204" i="2"/>
  <c r="K203" i="2"/>
  <c r="G203" i="2"/>
  <c r="F203" i="2"/>
  <c r="E203" i="2"/>
  <c r="C203" i="2"/>
  <c r="A203" i="2"/>
  <c r="K202" i="2"/>
  <c r="G202" i="2"/>
  <c r="F202" i="2"/>
  <c r="E202" i="2"/>
  <c r="C202" i="2"/>
  <c r="A202" i="2"/>
  <c r="K201" i="2"/>
  <c r="G201" i="2"/>
  <c r="F201" i="2"/>
  <c r="E201" i="2"/>
  <c r="C201" i="2"/>
  <c r="A201" i="2"/>
  <c r="K200" i="2"/>
  <c r="G200" i="2"/>
  <c r="F200" i="2"/>
  <c r="E200" i="2"/>
  <c r="C200" i="2"/>
  <c r="A200" i="2"/>
  <c r="K199" i="2"/>
  <c r="G199" i="2"/>
  <c r="F199" i="2"/>
  <c r="E199" i="2"/>
  <c r="C199" i="2"/>
  <c r="A199" i="2"/>
  <c r="K198" i="2"/>
  <c r="G198" i="2"/>
  <c r="F198" i="2"/>
  <c r="E198" i="2"/>
  <c r="C198" i="2"/>
  <c r="A198" i="2"/>
  <c r="K197" i="2"/>
  <c r="G197" i="2"/>
  <c r="F197" i="2"/>
  <c r="E197" i="2"/>
  <c r="C197" i="2"/>
  <c r="A197" i="2"/>
  <c r="K196" i="2"/>
  <c r="G196" i="2"/>
  <c r="F196" i="2"/>
  <c r="E196" i="2"/>
  <c r="C196" i="2"/>
  <c r="A196" i="2"/>
  <c r="K195" i="2"/>
  <c r="G195" i="2"/>
  <c r="F195" i="2"/>
  <c r="E195" i="2"/>
  <c r="C195" i="2"/>
  <c r="A195" i="2"/>
  <c r="K194" i="2"/>
  <c r="G194" i="2"/>
  <c r="F194" i="2"/>
  <c r="E194" i="2"/>
  <c r="C194" i="2"/>
  <c r="A194" i="2"/>
  <c r="K193" i="2"/>
  <c r="G193" i="2"/>
  <c r="F193" i="2"/>
  <c r="E193" i="2"/>
  <c r="C193" i="2"/>
  <c r="A193" i="2"/>
  <c r="K192" i="2"/>
  <c r="G192" i="2"/>
  <c r="F192" i="2"/>
  <c r="E192" i="2"/>
  <c r="C192" i="2"/>
  <c r="A192" i="2"/>
  <c r="K191" i="2"/>
  <c r="G191" i="2"/>
  <c r="F191" i="2"/>
  <c r="E191" i="2"/>
  <c r="C191" i="2"/>
  <c r="A191" i="2"/>
  <c r="K190" i="2"/>
  <c r="G190" i="2"/>
  <c r="F190" i="2"/>
  <c r="E190" i="2"/>
  <c r="C190" i="2"/>
  <c r="A190" i="2"/>
  <c r="K189" i="2"/>
  <c r="G189" i="2"/>
  <c r="F189" i="2"/>
  <c r="E189" i="2"/>
  <c r="C189" i="2"/>
  <c r="A189" i="2"/>
  <c r="K188" i="2"/>
  <c r="G188" i="2"/>
  <c r="F188" i="2"/>
  <c r="E188" i="2"/>
  <c r="C188" i="2"/>
  <c r="A188" i="2"/>
  <c r="K187" i="2"/>
  <c r="G187" i="2"/>
  <c r="F187" i="2"/>
  <c r="E187" i="2"/>
  <c r="C187" i="2"/>
  <c r="A187" i="2"/>
  <c r="K186" i="2"/>
  <c r="G186" i="2"/>
  <c r="F186" i="2"/>
  <c r="E186" i="2"/>
  <c r="C186" i="2"/>
  <c r="A186" i="2"/>
  <c r="K185" i="2"/>
  <c r="G185" i="2"/>
  <c r="F185" i="2"/>
  <c r="E185" i="2"/>
  <c r="C185" i="2"/>
  <c r="A185" i="2"/>
  <c r="K184" i="2"/>
  <c r="G184" i="2"/>
  <c r="F184" i="2"/>
  <c r="E184" i="2"/>
  <c r="C184" i="2"/>
  <c r="A184" i="2"/>
  <c r="K183" i="2"/>
  <c r="G183" i="2"/>
  <c r="F183" i="2"/>
  <c r="E183" i="2"/>
  <c r="C183" i="2"/>
  <c r="A183" i="2"/>
  <c r="K182" i="2"/>
  <c r="G182" i="2"/>
  <c r="F182" i="2"/>
  <c r="E182" i="2"/>
  <c r="C182" i="2"/>
  <c r="A182" i="2"/>
  <c r="K181" i="2"/>
  <c r="G181" i="2"/>
  <c r="F181" i="2"/>
  <c r="E181" i="2"/>
  <c r="C181" i="2"/>
  <c r="A181" i="2"/>
  <c r="K180" i="2"/>
  <c r="G180" i="2"/>
  <c r="F180" i="2"/>
  <c r="E180" i="2"/>
  <c r="C180" i="2"/>
  <c r="A180" i="2"/>
  <c r="K179" i="2"/>
  <c r="G179" i="2"/>
  <c r="F179" i="2"/>
  <c r="E179" i="2"/>
  <c r="C179" i="2"/>
  <c r="A179" i="2"/>
  <c r="K178" i="2"/>
  <c r="G178" i="2"/>
  <c r="F178" i="2"/>
  <c r="E178" i="2"/>
  <c r="C178" i="2"/>
  <c r="A178" i="2"/>
  <c r="K177" i="2"/>
  <c r="G177" i="2"/>
  <c r="F177" i="2"/>
  <c r="E177" i="2"/>
  <c r="C177" i="2"/>
  <c r="A177" i="2"/>
  <c r="K176" i="2"/>
  <c r="G176" i="2"/>
  <c r="F176" i="2"/>
  <c r="E176" i="2"/>
  <c r="C176" i="2"/>
  <c r="A176" i="2"/>
  <c r="K175" i="2"/>
  <c r="G175" i="2"/>
  <c r="F175" i="2"/>
  <c r="E175" i="2"/>
  <c r="C175" i="2"/>
  <c r="A175" i="2"/>
  <c r="K174" i="2"/>
  <c r="G174" i="2"/>
  <c r="F174" i="2"/>
  <c r="E174" i="2"/>
  <c r="C174" i="2"/>
  <c r="A174" i="2"/>
  <c r="K173" i="2"/>
  <c r="G173" i="2"/>
  <c r="F173" i="2"/>
  <c r="E173" i="2"/>
  <c r="C173" i="2"/>
  <c r="A173" i="2"/>
  <c r="K172" i="2"/>
  <c r="G172" i="2"/>
  <c r="F172" i="2"/>
  <c r="E172" i="2"/>
  <c r="C172" i="2"/>
  <c r="A172" i="2"/>
  <c r="K171" i="2"/>
  <c r="G171" i="2"/>
  <c r="F171" i="2"/>
  <c r="E171" i="2"/>
  <c r="C171" i="2"/>
  <c r="A171" i="2"/>
  <c r="K170" i="2"/>
  <c r="G170" i="2"/>
  <c r="F170" i="2"/>
  <c r="E170" i="2"/>
  <c r="C170" i="2"/>
  <c r="A170" i="2"/>
  <c r="K169" i="2"/>
  <c r="G169" i="2"/>
  <c r="F169" i="2"/>
  <c r="E169" i="2"/>
  <c r="C169" i="2"/>
  <c r="A169" i="2"/>
  <c r="K168" i="2"/>
  <c r="G168" i="2"/>
  <c r="F168" i="2"/>
  <c r="E168" i="2"/>
  <c r="C168" i="2"/>
  <c r="A168" i="2"/>
  <c r="K167" i="2"/>
  <c r="G167" i="2"/>
  <c r="F167" i="2"/>
  <c r="E167" i="2"/>
  <c r="C167" i="2"/>
  <c r="A167" i="2"/>
  <c r="K166" i="2"/>
  <c r="G166" i="2"/>
  <c r="F166" i="2"/>
  <c r="E166" i="2"/>
  <c r="C166" i="2"/>
  <c r="A166" i="2"/>
  <c r="K165" i="2"/>
  <c r="G165" i="2"/>
  <c r="F165" i="2"/>
  <c r="E165" i="2"/>
  <c r="C165" i="2"/>
  <c r="A165" i="2"/>
  <c r="K164" i="2"/>
  <c r="G164" i="2"/>
  <c r="F164" i="2"/>
  <c r="E164" i="2"/>
  <c r="C164" i="2"/>
  <c r="A164" i="2"/>
  <c r="K163" i="2"/>
  <c r="G163" i="2"/>
  <c r="F163" i="2"/>
  <c r="E163" i="2"/>
  <c r="C163" i="2"/>
  <c r="A163" i="2"/>
  <c r="K162" i="2"/>
  <c r="G162" i="2"/>
  <c r="F162" i="2"/>
  <c r="E162" i="2"/>
  <c r="C162" i="2"/>
  <c r="A162" i="2"/>
  <c r="K161" i="2"/>
  <c r="G161" i="2"/>
  <c r="F161" i="2"/>
  <c r="E161" i="2"/>
  <c r="C161" i="2"/>
  <c r="A161" i="2"/>
  <c r="K160" i="2"/>
  <c r="G160" i="2"/>
  <c r="F160" i="2"/>
  <c r="E160" i="2"/>
  <c r="C160" i="2"/>
  <c r="A160" i="2"/>
  <c r="K159" i="2"/>
  <c r="G159" i="2"/>
  <c r="F159" i="2"/>
  <c r="E159" i="2"/>
  <c r="C159" i="2"/>
  <c r="A159" i="2"/>
  <c r="K158" i="2"/>
  <c r="G158" i="2"/>
  <c r="F158" i="2"/>
  <c r="E158" i="2"/>
  <c r="C158" i="2"/>
  <c r="A158" i="2"/>
  <c r="K157" i="2"/>
  <c r="G157" i="2"/>
  <c r="F157" i="2"/>
  <c r="E157" i="2"/>
  <c r="C157" i="2"/>
  <c r="A157" i="2"/>
  <c r="K156" i="2"/>
  <c r="G156" i="2"/>
  <c r="F156" i="2"/>
  <c r="E156" i="2"/>
  <c r="C156" i="2"/>
  <c r="A156" i="2"/>
  <c r="K155" i="2"/>
  <c r="G155" i="2"/>
  <c r="F155" i="2"/>
  <c r="E155" i="2"/>
  <c r="C155" i="2"/>
  <c r="A155" i="2"/>
  <c r="K154" i="2"/>
  <c r="G154" i="2"/>
  <c r="F154" i="2"/>
  <c r="E154" i="2"/>
  <c r="C154" i="2"/>
  <c r="A154" i="2"/>
  <c r="K153" i="2"/>
  <c r="G153" i="2"/>
  <c r="F153" i="2"/>
  <c r="E153" i="2"/>
  <c r="C153" i="2"/>
  <c r="A153" i="2"/>
  <c r="K152" i="2"/>
  <c r="G152" i="2"/>
  <c r="F152" i="2"/>
  <c r="E152" i="2"/>
  <c r="C152" i="2"/>
  <c r="A152" i="2"/>
  <c r="K151" i="2"/>
  <c r="G151" i="2"/>
  <c r="F151" i="2"/>
  <c r="E151" i="2"/>
  <c r="C151" i="2"/>
  <c r="A151" i="2"/>
  <c r="K150" i="2"/>
  <c r="G150" i="2"/>
  <c r="F150" i="2"/>
  <c r="E150" i="2"/>
  <c r="C150" i="2"/>
  <c r="A150" i="2"/>
  <c r="K149" i="2"/>
  <c r="G149" i="2"/>
  <c r="F149" i="2"/>
  <c r="E149" i="2"/>
  <c r="C149" i="2"/>
  <c r="A149" i="2"/>
  <c r="K148" i="2"/>
  <c r="G148" i="2"/>
  <c r="F148" i="2"/>
  <c r="E148" i="2"/>
  <c r="C148" i="2"/>
  <c r="A148" i="2"/>
  <c r="K147" i="2"/>
  <c r="G147" i="2"/>
  <c r="F147" i="2"/>
  <c r="E147" i="2"/>
  <c r="C147" i="2"/>
  <c r="A147" i="2"/>
  <c r="K146" i="2"/>
  <c r="G146" i="2"/>
  <c r="F146" i="2"/>
  <c r="E146" i="2"/>
  <c r="C146" i="2"/>
  <c r="A146" i="2"/>
  <c r="K145" i="2"/>
  <c r="G145" i="2"/>
  <c r="F145" i="2"/>
  <c r="E145" i="2"/>
  <c r="C145" i="2"/>
  <c r="A145" i="2"/>
  <c r="K144" i="2"/>
  <c r="G144" i="2"/>
  <c r="F144" i="2"/>
  <c r="E144" i="2"/>
  <c r="C144" i="2"/>
  <c r="A144" i="2"/>
  <c r="K143" i="2"/>
  <c r="G143" i="2"/>
  <c r="F143" i="2"/>
  <c r="E143" i="2"/>
  <c r="C143" i="2"/>
  <c r="A143" i="2"/>
  <c r="K142" i="2"/>
  <c r="G142" i="2"/>
  <c r="F142" i="2"/>
  <c r="E142" i="2"/>
  <c r="C142" i="2"/>
  <c r="A142" i="2"/>
  <c r="K141" i="2"/>
  <c r="G141" i="2"/>
  <c r="F141" i="2"/>
  <c r="E141" i="2"/>
  <c r="C141" i="2"/>
  <c r="A141" i="2"/>
  <c r="K140" i="2"/>
  <c r="G140" i="2"/>
  <c r="F140" i="2"/>
  <c r="E140" i="2"/>
  <c r="C140" i="2"/>
  <c r="A140" i="2"/>
  <c r="K139" i="2"/>
  <c r="G139" i="2"/>
  <c r="F139" i="2"/>
  <c r="E139" i="2"/>
  <c r="C139" i="2"/>
  <c r="A139" i="2"/>
  <c r="K138" i="2"/>
  <c r="G138" i="2"/>
  <c r="F138" i="2"/>
  <c r="E138" i="2"/>
  <c r="C138" i="2"/>
  <c r="A138" i="2"/>
  <c r="K137" i="2"/>
  <c r="G137" i="2"/>
  <c r="F137" i="2"/>
  <c r="E137" i="2"/>
  <c r="C137" i="2"/>
  <c r="A137" i="2"/>
  <c r="K136" i="2"/>
  <c r="G136" i="2"/>
  <c r="F136" i="2"/>
  <c r="E136" i="2"/>
  <c r="C136" i="2"/>
  <c r="A136" i="2"/>
  <c r="K135" i="2"/>
  <c r="G135" i="2"/>
  <c r="F135" i="2"/>
  <c r="E135" i="2"/>
  <c r="C135" i="2"/>
  <c r="A135" i="2"/>
  <c r="K134" i="2"/>
  <c r="G134" i="2"/>
  <c r="F134" i="2"/>
  <c r="E134" i="2"/>
  <c r="C134" i="2"/>
  <c r="A134" i="2"/>
  <c r="K133" i="2"/>
  <c r="G133" i="2"/>
  <c r="F133" i="2"/>
  <c r="E133" i="2"/>
  <c r="C133" i="2"/>
  <c r="A133" i="2"/>
  <c r="K132" i="2"/>
  <c r="G132" i="2"/>
  <c r="F132" i="2"/>
  <c r="E132" i="2"/>
  <c r="C132" i="2"/>
  <c r="A132" i="2"/>
  <c r="K131" i="2"/>
  <c r="G131" i="2"/>
  <c r="F131" i="2"/>
  <c r="E131" i="2"/>
  <c r="C131" i="2"/>
  <c r="A131" i="2"/>
  <c r="K130" i="2"/>
  <c r="G130" i="2"/>
  <c r="F130" i="2"/>
  <c r="E130" i="2"/>
  <c r="C130" i="2"/>
  <c r="A130" i="2"/>
  <c r="K129" i="2"/>
  <c r="G129" i="2"/>
  <c r="F129" i="2"/>
  <c r="E129" i="2"/>
  <c r="C129" i="2"/>
  <c r="A129" i="2"/>
  <c r="K128" i="2"/>
  <c r="G128" i="2"/>
  <c r="F128" i="2"/>
  <c r="E128" i="2"/>
  <c r="C128" i="2"/>
  <c r="A128" i="2"/>
  <c r="K127" i="2"/>
  <c r="G127" i="2"/>
  <c r="F127" i="2"/>
  <c r="E127" i="2"/>
  <c r="C127" i="2"/>
  <c r="A127" i="2"/>
  <c r="K126" i="2"/>
  <c r="G126" i="2"/>
  <c r="F126" i="2"/>
  <c r="E126" i="2"/>
  <c r="C126" i="2"/>
  <c r="A126" i="2"/>
  <c r="K125" i="2"/>
  <c r="G125" i="2"/>
  <c r="F125" i="2"/>
  <c r="E125" i="2"/>
  <c r="C125" i="2"/>
  <c r="A125" i="2"/>
  <c r="K124" i="2"/>
  <c r="G124" i="2"/>
  <c r="F124" i="2"/>
  <c r="E124" i="2"/>
  <c r="C124" i="2"/>
  <c r="A124" i="2"/>
  <c r="K123" i="2"/>
  <c r="G123" i="2"/>
  <c r="F123" i="2"/>
  <c r="E123" i="2"/>
  <c r="C123" i="2"/>
  <c r="A123" i="2"/>
  <c r="K122" i="2"/>
  <c r="G122" i="2"/>
  <c r="F122" i="2"/>
  <c r="E122" i="2"/>
  <c r="C122" i="2"/>
  <c r="A122" i="2"/>
  <c r="K121" i="2"/>
  <c r="G121" i="2"/>
  <c r="F121" i="2"/>
  <c r="E121" i="2"/>
  <c r="C121" i="2"/>
  <c r="A121" i="2"/>
  <c r="K120" i="2"/>
  <c r="G120" i="2"/>
  <c r="F120" i="2"/>
  <c r="E120" i="2"/>
  <c r="C120" i="2"/>
  <c r="A120" i="2"/>
  <c r="K119" i="2"/>
  <c r="G119" i="2"/>
  <c r="F119" i="2"/>
  <c r="E119" i="2"/>
  <c r="C119" i="2"/>
  <c r="A119" i="2"/>
  <c r="K118" i="2"/>
  <c r="G118" i="2"/>
  <c r="F118" i="2"/>
  <c r="E118" i="2"/>
  <c r="C118" i="2"/>
  <c r="A118" i="2"/>
  <c r="K117" i="2"/>
  <c r="G117" i="2"/>
  <c r="F117" i="2"/>
  <c r="E117" i="2"/>
  <c r="C117" i="2"/>
  <c r="A117" i="2"/>
  <c r="K116" i="2"/>
  <c r="G116" i="2"/>
  <c r="F116" i="2"/>
  <c r="E116" i="2"/>
  <c r="C116" i="2"/>
  <c r="A116" i="2"/>
  <c r="K115" i="2"/>
  <c r="G115" i="2"/>
  <c r="F115" i="2"/>
  <c r="E115" i="2"/>
  <c r="C115" i="2"/>
  <c r="A115" i="2"/>
  <c r="K114" i="2"/>
  <c r="G114" i="2"/>
  <c r="F114" i="2"/>
  <c r="E114" i="2"/>
  <c r="C114" i="2"/>
  <c r="A114" i="2"/>
  <c r="K113" i="2"/>
  <c r="G113" i="2"/>
  <c r="F113" i="2"/>
  <c r="E113" i="2"/>
  <c r="C113" i="2"/>
  <c r="A113" i="2"/>
  <c r="K112" i="2"/>
  <c r="G112" i="2"/>
  <c r="F112" i="2"/>
  <c r="E112" i="2"/>
  <c r="C112" i="2"/>
  <c r="A112" i="2"/>
  <c r="K111" i="2"/>
  <c r="G111" i="2"/>
  <c r="F111" i="2"/>
  <c r="E111" i="2"/>
  <c r="C111" i="2"/>
  <c r="A111" i="2"/>
  <c r="K110" i="2"/>
  <c r="G110" i="2"/>
  <c r="F110" i="2"/>
  <c r="E110" i="2"/>
  <c r="C110" i="2"/>
  <c r="A110" i="2"/>
  <c r="K109" i="2"/>
  <c r="G109" i="2"/>
  <c r="F109" i="2"/>
  <c r="E109" i="2"/>
  <c r="C109" i="2"/>
  <c r="A109" i="2"/>
  <c r="K108" i="2"/>
  <c r="G108" i="2"/>
  <c r="F108" i="2"/>
  <c r="E108" i="2"/>
  <c r="C108" i="2"/>
  <c r="A108" i="2"/>
  <c r="K107" i="2"/>
  <c r="G107" i="2"/>
  <c r="F107" i="2"/>
  <c r="E107" i="2"/>
  <c r="C107" i="2"/>
  <c r="A107" i="2"/>
  <c r="K106" i="2"/>
  <c r="G106" i="2"/>
  <c r="F106" i="2"/>
  <c r="E106" i="2"/>
  <c r="C106" i="2"/>
  <c r="A106" i="2"/>
  <c r="K105" i="2"/>
  <c r="G105" i="2"/>
  <c r="F105" i="2"/>
  <c r="E105" i="2"/>
  <c r="C105" i="2"/>
  <c r="A105" i="2"/>
  <c r="K104" i="2"/>
  <c r="G104" i="2"/>
  <c r="F104" i="2"/>
  <c r="E104" i="2"/>
  <c r="C104" i="2"/>
  <c r="A104" i="2"/>
  <c r="K103" i="2"/>
  <c r="G103" i="2"/>
  <c r="F103" i="2"/>
  <c r="E103" i="2"/>
  <c r="C103" i="2"/>
  <c r="A103" i="2"/>
  <c r="K102" i="2"/>
  <c r="G102" i="2"/>
  <c r="F102" i="2"/>
  <c r="E102" i="2"/>
  <c r="C102" i="2"/>
  <c r="A102" i="2"/>
  <c r="K101" i="2"/>
  <c r="G101" i="2"/>
  <c r="F101" i="2"/>
  <c r="E101" i="2"/>
  <c r="C101" i="2"/>
  <c r="A101" i="2"/>
  <c r="K100" i="2"/>
  <c r="G100" i="2"/>
  <c r="F100" i="2"/>
  <c r="E100" i="2"/>
  <c r="C100" i="2"/>
  <c r="A100" i="2"/>
  <c r="K99" i="2"/>
  <c r="G99" i="2"/>
  <c r="F99" i="2"/>
  <c r="E99" i="2"/>
  <c r="C99" i="2"/>
  <c r="A99" i="2"/>
  <c r="K98" i="2"/>
  <c r="G98" i="2"/>
  <c r="F98" i="2"/>
  <c r="E98" i="2"/>
  <c r="C98" i="2"/>
  <c r="A98" i="2"/>
  <c r="K97" i="2"/>
  <c r="G97" i="2"/>
  <c r="F97" i="2"/>
  <c r="E97" i="2"/>
  <c r="C97" i="2"/>
  <c r="A97" i="2"/>
  <c r="K96" i="2"/>
  <c r="G96" i="2"/>
  <c r="F96" i="2"/>
  <c r="E96" i="2"/>
  <c r="C96" i="2"/>
  <c r="A96" i="2"/>
  <c r="K95" i="2"/>
  <c r="G95" i="2"/>
  <c r="F95" i="2"/>
  <c r="E95" i="2"/>
  <c r="C95" i="2"/>
  <c r="A95" i="2"/>
  <c r="K94" i="2"/>
  <c r="G94" i="2"/>
  <c r="F94" i="2"/>
  <c r="E94" i="2"/>
  <c r="C94" i="2"/>
  <c r="A94" i="2"/>
  <c r="K93" i="2"/>
  <c r="G93" i="2"/>
  <c r="F93" i="2"/>
  <c r="E93" i="2"/>
  <c r="C93" i="2"/>
  <c r="A93" i="2"/>
  <c r="K92" i="2"/>
  <c r="G92" i="2"/>
  <c r="F92" i="2"/>
  <c r="E92" i="2"/>
  <c r="C92" i="2"/>
  <c r="A92" i="2"/>
  <c r="K91" i="2"/>
  <c r="G91" i="2"/>
  <c r="F91" i="2"/>
  <c r="E91" i="2"/>
  <c r="C91" i="2"/>
  <c r="A91" i="2"/>
  <c r="K90" i="2"/>
  <c r="G90" i="2"/>
  <c r="F90" i="2"/>
  <c r="E90" i="2"/>
  <c r="C90" i="2"/>
  <c r="A90" i="2"/>
  <c r="K89" i="2"/>
  <c r="G89" i="2"/>
  <c r="F89" i="2"/>
  <c r="E89" i="2"/>
  <c r="C89" i="2"/>
  <c r="A89" i="2"/>
  <c r="K88" i="2"/>
  <c r="G88" i="2"/>
  <c r="F88" i="2"/>
  <c r="E88" i="2"/>
  <c r="C88" i="2"/>
  <c r="A88" i="2"/>
  <c r="K87" i="2"/>
  <c r="G87" i="2"/>
  <c r="F87" i="2"/>
  <c r="E87" i="2"/>
  <c r="C87" i="2"/>
  <c r="A87" i="2"/>
  <c r="K86" i="2"/>
  <c r="G86" i="2"/>
  <c r="F86" i="2"/>
  <c r="E86" i="2"/>
  <c r="C86" i="2"/>
  <c r="A86" i="2"/>
  <c r="K85" i="2"/>
  <c r="G85" i="2"/>
  <c r="F85" i="2"/>
  <c r="E85" i="2"/>
  <c r="C85" i="2"/>
  <c r="A85" i="2"/>
  <c r="K84" i="2"/>
  <c r="G84" i="2"/>
  <c r="F84" i="2"/>
  <c r="E84" i="2"/>
  <c r="C84" i="2"/>
  <c r="A84" i="2"/>
  <c r="K83" i="2"/>
  <c r="G83" i="2"/>
  <c r="F83" i="2"/>
  <c r="E83" i="2"/>
  <c r="C83" i="2"/>
  <c r="A83" i="2"/>
  <c r="K82" i="2"/>
  <c r="G82" i="2"/>
  <c r="F82" i="2"/>
  <c r="E82" i="2"/>
  <c r="C82" i="2"/>
  <c r="A82" i="2"/>
  <c r="K81" i="2"/>
  <c r="G81" i="2"/>
  <c r="F81" i="2"/>
  <c r="E81" i="2"/>
  <c r="C81" i="2"/>
  <c r="A81" i="2"/>
  <c r="K80" i="2"/>
  <c r="G80" i="2"/>
  <c r="F80" i="2"/>
  <c r="E80" i="2"/>
  <c r="C80" i="2"/>
  <c r="A80" i="2"/>
  <c r="K79" i="2"/>
  <c r="G79" i="2"/>
  <c r="F79" i="2"/>
  <c r="E79" i="2"/>
  <c r="C79" i="2"/>
  <c r="A79" i="2"/>
  <c r="K78" i="2"/>
  <c r="G78" i="2"/>
  <c r="F78" i="2"/>
  <c r="E78" i="2"/>
  <c r="C78" i="2"/>
  <c r="A78" i="2"/>
  <c r="K77" i="2"/>
  <c r="G77" i="2"/>
  <c r="F77" i="2"/>
  <c r="E77" i="2"/>
  <c r="C77" i="2"/>
  <c r="A77" i="2"/>
  <c r="K76" i="2"/>
  <c r="G76" i="2"/>
  <c r="F76" i="2"/>
  <c r="E76" i="2"/>
  <c r="C76" i="2"/>
  <c r="A76" i="2"/>
  <c r="K75" i="2"/>
  <c r="G75" i="2"/>
  <c r="F75" i="2"/>
  <c r="E75" i="2"/>
  <c r="C75" i="2"/>
  <c r="A75" i="2"/>
  <c r="K74" i="2"/>
  <c r="G74" i="2"/>
  <c r="F74" i="2"/>
  <c r="E74" i="2"/>
  <c r="C74" i="2"/>
  <c r="A74" i="2"/>
  <c r="K73" i="2"/>
  <c r="G73" i="2"/>
  <c r="F73" i="2"/>
  <c r="E73" i="2"/>
  <c r="C73" i="2"/>
  <c r="A73" i="2"/>
  <c r="K72" i="2"/>
  <c r="G72" i="2"/>
  <c r="F72" i="2"/>
  <c r="E72" i="2"/>
  <c r="C72" i="2"/>
  <c r="A72" i="2"/>
  <c r="K71" i="2"/>
  <c r="G71" i="2"/>
  <c r="F71" i="2"/>
  <c r="E71" i="2"/>
  <c r="C71" i="2"/>
  <c r="A71" i="2"/>
  <c r="K70" i="2"/>
  <c r="G70" i="2"/>
  <c r="F70" i="2"/>
  <c r="E70" i="2"/>
  <c r="C70" i="2"/>
  <c r="A70" i="2"/>
  <c r="K69" i="2"/>
  <c r="G69" i="2"/>
  <c r="F69" i="2"/>
  <c r="E69" i="2"/>
  <c r="C69" i="2"/>
  <c r="A69" i="2"/>
  <c r="K68" i="2"/>
  <c r="G68" i="2"/>
  <c r="F68" i="2"/>
  <c r="E68" i="2"/>
  <c r="C68" i="2"/>
  <c r="A68" i="2"/>
  <c r="K67" i="2"/>
  <c r="G67" i="2"/>
  <c r="F67" i="2"/>
  <c r="E67" i="2"/>
  <c r="C67" i="2"/>
  <c r="A67" i="2"/>
  <c r="K66" i="2"/>
  <c r="G66" i="2"/>
  <c r="F66" i="2"/>
  <c r="E66" i="2"/>
  <c r="C66" i="2"/>
  <c r="A66" i="2"/>
  <c r="K65" i="2"/>
  <c r="G65" i="2"/>
  <c r="F65" i="2"/>
  <c r="E65" i="2"/>
  <c r="C65" i="2"/>
  <c r="A65" i="2"/>
  <c r="K64" i="2"/>
  <c r="G64" i="2"/>
  <c r="F64" i="2"/>
  <c r="E64" i="2"/>
  <c r="C64" i="2"/>
  <c r="A64" i="2"/>
  <c r="K63" i="2"/>
  <c r="G63" i="2"/>
  <c r="F63" i="2"/>
  <c r="E63" i="2"/>
  <c r="C63" i="2"/>
  <c r="A63" i="2"/>
  <c r="K62" i="2"/>
  <c r="G62" i="2"/>
  <c r="F62" i="2"/>
  <c r="E62" i="2"/>
  <c r="C62" i="2"/>
  <c r="A62" i="2"/>
  <c r="K61" i="2"/>
  <c r="G61" i="2"/>
  <c r="F61" i="2"/>
  <c r="E61" i="2"/>
  <c r="C61" i="2"/>
  <c r="A61" i="2"/>
  <c r="K60" i="2"/>
  <c r="G60" i="2"/>
  <c r="F60" i="2"/>
  <c r="E60" i="2"/>
  <c r="C60" i="2"/>
  <c r="A60" i="2"/>
  <c r="K59" i="2"/>
  <c r="G59" i="2"/>
  <c r="F59" i="2"/>
  <c r="E59" i="2"/>
  <c r="C59" i="2"/>
  <c r="A59" i="2"/>
  <c r="K58" i="2"/>
  <c r="G58" i="2"/>
  <c r="F58" i="2"/>
  <c r="E58" i="2"/>
  <c r="C58" i="2"/>
  <c r="A58" i="2"/>
  <c r="K57" i="2"/>
  <c r="G57" i="2"/>
  <c r="F57" i="2"/>
  <c r="E57" i="2"/>
  <c r="C57" i="2"/>
  <c r="A57" i="2"/>
  <c r="K56" i="2"/>
  <c r="G56" i="2"/>
  <c r="F56" i="2"/>
  <c r="E56" i="2"/>
  <c r="C56" i="2"/>
  <c r="A56" i="2"/>
  <c r="K55" i="2"/>
  <c r="G55" i="2"/>
  <c r="F55" i="2"/>
  <c r="E55" i="2"/>
  <c r="C55" i="2"/>
  <c r="A55" i="2"/>
  <c r="K54" i="2"/>
  <c r="G54" i="2"/>
  <c r="F54" i="2"/>
  <c r="E54" i="2"/>
  <c r="C54" i="2"/>
  <c r="A54" i="2"/>
  <c r="K53" i="2"/>
  <c r="G53" i="2"/>
  <c r="F53" i="2"/>
  <c r="E53" i="2"/>
  <c r="C53" i="2"/>
  <c r="A53" i="2"/>
  <c r="K52" i="2"/>
  <c r="G52" i="2"/>
  <c r="F52" i="2"/>
  <c r="E52" i="2"/>
  <c r="C52" i="2"/>
  <c r="A52" i="2"/>
  <c r="K51" i="2"/>
  <c r="G51" i="2"/>
  <c r="F51" i="2"/>
  <c r="E51" i="2"/>
  <c r="C51" i="2"/>
  <c r="A51" i="2"/>
  <c r="K50" i="2"/>
  <c r="G50" i="2"/>
  <c r="F50" i="2"/>
  <c r="E50" i="2"/>
  <c r="C50" i="2"/>
  <c r="A50" i="2"/>
  <c r="K49" i="2"/>
  <c r="G49" i="2"/>
  <c r="F49" i="2"/>
  <c r="E49" i="2"/>
  <c r="C49" i="2"/>
  <c r="A49" i="2"/>
  <c r="K48" i="2"/>
  <c r="G48" i="2"/>
  <c r="F48" i="2"/>
  <c r="E48" i="2"/>
  <c r="C48" i="2"/>
  <c r="A48" i="2"/>
  <c r="K47" i="2"/>
  <c r="G47" i="2"/>
  <c r="F47" i="2"/>
  <c r="E47" i="2"/>
  <c r="C47" i="2"/>
  <c r="A47" i="2"/>
  <c r="K46" i="2"/>
  <c r="G46" i="2"/>
  <c r="F46" i="2"/>
  <c r="E46" i="2"/>
  <c r="C46" i="2"/>
  <c r="A46" i="2"/>
  <c r="K45" i="2"/>
  <c r="G45" i="2"/>
  <c r="F45" i="2"/>
  <c r="E45" i="2"/>
  <c r="C45" i="2"/>
  <c r="A45" i="2"/>
  <c r="K44" i="2"/>
  <c r="G44" i="2"/>
  <c r="F44" i="2"/>
  <c r="E44" i="2"/>
  <c r="C44" i="2"/>
  <c r="A44" i="2"/>
  <c r="K43" i="2"/>
  <c r="G43" i="2"/>
  <c r="F43" i="2"/>
  <c r="E43" i="2"/>
  <c r="C43" i="2"/>
  <c r="A43" i="2"/>
  <c r="K42" i="2"/>
  <c r="G42" i="2"/>
  <c r="F42" i="2"/>
  <c r="E42" i="2"/>
  <c r="C42" i="2"/>
  <c r="A42" i="2"/>
  <c r="K41" i="2"/>
  <c r="G41" i="2"/>
  <c r="F41" i="2"/>
  <c r="E41" i="2"/>
  <c r="C41" i="2"/>
  <c r="A41" i="2"/>
  <c r="K40" i="2"/>
  <c r="G40" i="2"/>
  <c r="F40" i="2"/>
  <c r="E40" i="2"/>
  <c r="C40" i="2"/>
  <c r="A40" i="2"/>
  <c r="K39" i="2"/>
  <c r="G39" i="2"/>
  <c r="F39" i="2"/>
  <c r="E39" i="2"/>
  <c r="C39" i="2"/>
  <c r="A39" i="2"/>
  <c r="K38" i="2"/>
  <c r="G38" i="2"/>
  <c r="F38" i="2"/>
  <c r="E38" i="2"/>
  <c r="C38" i="2"/>
  <c r="A38" i="2"/>
  <c r="K37" i="2"/>
  <c r="G37" i="2"/>
  <c r="F37" i="2"/>
  <c r="E37" i="2"/>
  <c r="C37" i="2"/>
  <c r="A37" i="2"/>
  <c r="K36" i="2"/>
  <c r="G36" i="2"/>
  <c r="F36" i="2"/>
  <c r="E36" i="2"/>
  <c r="C36" i="2"/>
  <c r="A36" i="2"/>
  <c r="K35" i="2"/>
  <c r="G35" i="2"/>
  <c r="F35" i="2"/>
  <c r="E35" i="2"/>
  <c r="C35" i="2"/>
  <c r="A35" i="2"/>
  <c r="K34" i="2"/>
  <c r="G34" i="2"/>
  <c r="F34" i="2"/>
  <c r="E34" i="2"/>
  <c r="C34" i="2"/>
  <c r="A34" i="2"/>
  <c r="K33" i="2"/>
  <c r="G33" i="2"/>
  <c r="F33" i="2"/>
  <c r="E33" i="2"/>
  <c r="C33" i="2"/>
  <c r="A33" i="2"/>
  <c r="K32" i="2"/>
  <c r="G32" i="2"/>
  <c r="F32" i="2"/>
  <c r="E32" i="2"/>
  <c r="C32" i="2"/>
  <c r="A32" i="2"/>
  <c r="K31" i="2"/>
  <c r="G31" i="2"/>
  <c r="F31" i="2"/>
  <c r="E31" i="2"/>
  <c r="C31" i="2"/>
  <c r="A31" i="2"/>
  <c r="K30" i="2"/>
  <c r="G30" i="2"/>
  <c r="F30" i="2"/>
  <c r="E30" i="2"/>
  <c r="C30" i="2"/>
  <c r="A30" i="2"/>
  <c r="K29" i="2"/>
  <c r="G29" i="2"/>
  <c r="F29" i="2"/>
  <c r="E29" i="2"/>
  <c r="C29" i="2"/>
  <c r="A29" i="2"/>
  <c r="K28" i="2"/>
  <c r="G28" i="2"/>
  <c r="F28" i="2"/>
  <c r="E28" i="2"/>
  <c r="C28" i="2"/>
  <c r="A28" i="2"/>
  <c r="K27" i="2"/>
  <c r="G27" i="2"/>
  <c r="F27" i="2"/>
  <c r="E27" i="2"/>
  <c r="C27" i="2"/>
  <c r="A27" i="2"/>
  <c r="K26" i="2"/>
  <c r="G26" i="2"/>
  <c r="F26" i="2"/>
  <c r="E26" i="2"/>
  <c r="C26" i="2"/>
  <c r="A26" i="2"/>
  <c r="K25" i="2"/>
  <c r="G25" i="2"/>
  <c r="F25" i="2"/>
  <c r="E25" i="2"/>
  <c r="C25" i="2"/>
  <c r="A25" i="2"/>
  <c r="K24" i="2"/>
  <c r="G24" i="2"/>
  <c r="F24" i="2"/>
  <c r="E24" i="2"/>
  <c r="C24" i="2"/>
  <c r="A24" i="2"/>
  <c r="K23" i="2"/>
  <c r="G23" i="2"/>
  <c r="F23" i="2"/>
  <c r="E23" i="2"/>
  <c r="C23" i="2"/>
  <c r="A23" i="2"/>
  <c r="K22" i="2"/>
  <c r="G22" i="2"/>
  <c r="F22" i="2"/>
  <c r="E22" i="2"/>
  <c r="C22" i="2"/>
  <c r="A22" i="2"/>
  <c r="K21" i="2"/>
  <c r="G21" i="2"/>
  <c r="F21" i="2"/>
  <c r="E21" i="2"/>
  <c r="C21" i="2"/>
  <c r="A21" i="2"/>
  <c r="K20" i="2"/>
  <c r="G20" i="2"/>
  <c r="F20" i="2"/>
  <c r="E20" i="2"/>
  <c r="C20" i="2"/>
  <c r="A20" i="2"/>
  <c r="K19" i="2"/>
  <c r="G19" i="2"/>
  <c r="F19" i="2"/>
  <c r="E19" i="2"/>
  <c r="C19" i="2"/>
  <c r="A19" i="2"/>
  <c r="K18" i="2"/>
  <c r="G18" i="2"/>
  <c r="F18" i="2"/>
  <c r="E18" i="2"/>
  <c r="C18" i="2"/>
  <c r="A18" i="2"/>
  <c r="K17" i="2"/>
  <c r="G17" i="2"/>
  <c r="F17" i="2"/>
  <c r="E17" i="2"/>
  <c r="C17" i="2"/>
  <c r="A17" i="2"/>
  <c r="K16" i="2"/>
  <c r="G16" i="2"/>
  <c r="F16" i="2"/>
  <c r="E16" i="2"/>
  <c r="C16" i="2"/>
  <c r="A16" i="2"/>
  <c r="K15" i="2"/>
  <c r="G15" i="2"/>
  <c r="F15" i="2"/>
  <c r="E15" i="2"/>
  <c r="C15" i="2"/>
  <c r="A15" i="2"/>
  <c r="K14" i="2"/>
  <c r="G14" i="2"/>
  <c r="F14" i="2"/>
  <c r="E14" i="2"/>
  <c r="C14" i="2"/>
  <c r="A14" i="2"/>
  <c r="K13" i="2"/>
  <c r="G13" i="2"/>
  <c r="F13" i="2"/>
  <c r="E13" i="2"/>
  <c r="C13" i="2"/>
  <c r="A13" i="2"/>
  <c r="K12" i="2"/>
  <c r="G12" i="2"/>
  <c r="F12" i="2"/>
  <c r="E12" i="2"/>
  <c r="C12" i="2"/>
  <c r="A12" i="2"/>
  <c r="K11" i="2"/>
  <c r="G11" i="2"/>
  <c r="F11" i="2"/>
  <c r="E11" i="2"/>
  <c r="C11" i="2"/>
  <c r="A11" i="2"/>
  <c r="K10" i="2"/>
  <c r="G10" i="2"/>
  <c r="F10" i="2"/>
  <c r="E10" i="2"/>
  <c r="C10" i="2"/>
  <c r="A10" i="2"/>
  <c r="K9" i="2"/>
  <c r="G9" i="2"/>
  <c r="F9" i="2"/>
  <c r="E9" i="2"/>
  <c r="C9" i="2"/>
  <c r="A9" i="2"/>
  <c r="K8" i="2"/>
  <c r="G8" i="2"/>
  <c r="F8" i="2"/>
  <c r="E8" i="2"/>
  <c r="C8" i="2"/>
  <c r="A8" i="2"/>
  <c r="K7" i="2"/>
  <c r="G7" i="2"/>
  <c r="F7" i="2"/>
  <c r="E7" i="2"/>
  <c r="C7" i="2"/>
  <c r="A7" i="2"/>
  <c r="K6" i="2"/>
  <c r="G6" i="2"/>
  <c r="F6" i="2"/>
  <c r="E6" i="2"/>
  <c r="C6" i="2"/>
  <c r="A6" i="2"/>
  <c r="K5" i="2"/>
  <c r="G5" i="2"/>
  <c r="F5" i="2"/>
  <c r="E5" i="2"/>
  <c r="C5" i="2"/>
  <c r="A5" i="2"/>
  <c r="K4" i="2"/>
  <c r="G4" i="2"/>
  <c r="F4" i="2"/>
  <c r="E4" i="2"/>
  <c r="C4" i="2"/>
  <c r="A4" i="2"/>
  <c r="K3" i="2"/>
  <c r="G3" i="2"/>
  <c r="F3" i="2"/>
  <c r="E3" i="2"/>
  <c r="C3" i="2"/>
  <c r="A3" i="2"/>
  <c r="K1402" i="1"/>
  <c r="G1402" i="1"/>
  <c r="F1402" i="1"/>
  <c r="E1402" i="1"/>
  <c r="C1402" i="1"/>
  <c r="A1402" i="1"/>
  <c r="K1401" i="1"/>
  <c r="G1401" i="1"/>
  <c r="F1401" i="1"/>
  <c r="E1401" i="1"/>
  <c r="C1401" i="1"/>
  <c r="A1401" i="1"/>
  <c r="K1400" i="1"/>
  <c r="G1400" i="1"/>
  <c r="F1400" i="1"/>
  <c r="E1400" i="1"/>
  <c r="C1400" i="1"/>
  <c r="A1400" i="1"/>
  <c r="K1399" i="1"/>
  <c r="G1399" i="1"/>
  <c r="F1399" i="1"/>
  <c r="E1399" i="1"/>
  <c r="C1399" i="1"/>
  <c r="A1399" i="1"/>
  <c r="K1398" i="1"/>
  <c r="G1398" i="1"/>
  <c r="F1398" i="1"/>
  <c r="E1398" i="1"/>
  <c r="C1398" i="1"/>
  <c r="A1398" i="1"/>
  <c r="K1397" i="1"/>
  <c r="G1397" i="1"/>
  <c r="F1397" i="1"/>
  <c r="E1397" i="1"/>
  <c r="C1397" i="1"/>
  <c r="A1397" i="1"/>
  <c r="K1396" i="1"/>
  <c r="G1396" i="1"/>
  <c r="F1396" i="1"/>
  <c r="E1396" i="1"/>
  <c r="C1396" i="1"/>
  <c r="A1396" i="1"/>
  <c r="K1395" i="1"/>
  <c r="G1395" i="1"/>
  <c r="F1395" i="1"/>
  <c r="E1395" i="1"/>
  <c r="C1395" i="1"/>
  <c r="A1395" i="1"/>
  <c r="K1394" i="1"/>
  <c r="G1394" i="1"/>
  <c r="F1394" i="1"/>
  <c r="E1394" i="1"/>
  <c r="C1394" i="1"/>
  <c r="A1394" i="1"/>
  <c r="K1393" i="1"/>
  <c r="G1393" i="1"/>
  <c r="F1393" i="1"/>
  <c r="E1393" i="1"/>
  <c r="C1393" i="1"/>
  <c r="A1393" i="1"/>
  <c r="K1392" i="1"/>
  <c r="G1392" i="1"/>
  <c r="F1392" i="1"/>
  <c r="E1392" i="1"/>
  <c r="C1392" i="1"/>
  <c r="A1392" i="1"/>
  <c r="K1391" i="1"/>
  <c r="G1391" i="1"/>
  <c r="F1391" i="1"/>
  <c r="E1391" i="1"/>
  <c r="C1391" i="1"/>
  <c r="A1391" i="1"/>
  <c r="K1390" i="1"/>
  <c r="G1390" i="1"/>
  <c r="F1390" i="1"/>
  <c r="E1390" i="1"/>
  <c r="C1390" i="1"/>
  <c r="A1390" i="1"/>
  <c r="K1389" i="1"/>
  <c r="G1389" i="1"/>
  <c r="F1389" i="1"/>
  <c r="E1389" i="1"/>
  <c r="C1389" i="1"/>
  <c r="A1389" i="1"/>
  <c r="K1388" i="1"/>
  <c r="G1388" i="1"/>
  <c r="F1388" i="1"/>
  <c r="E1388" i="1"/>
  <c r="C1388" i="1"/>
  <c r="A1388" i="1"/>
  <c r="K1387" i="1"/>
  <c r="G1387" i="1"/>
  <c r="F1387" i="1"/>
  <c r="E1387" i="1"/>
  <c r="C1387" i="1"/>
  <c r="A1387" i="1"/>
  <c r="K1386" i="1"/>
  <c r="G1386" i="1"/>
  <c r="F1386" i="1"/>
  <c r="E1386" i="1"/>
  <c r="C1386" i="1"/>
  <c r="A1386" i="1"/>
  <c r="K1385" i="1"/>
  <c r="G1385" i="1"/>
  <c r="F1385" i="1"/>
  <c r="E1385" i="1"/>
  <c r="C1385" i="1"/>
  <c r="A1385" i="1"/>
  <c r="K1384" i="1"/>
  <c r="G1384" i="1"/>
  <c r="F1384" i="1"/>
  <c r="E1384" i="1"/>
  <c r="C1384" i="1"/>
  <c r="A1384" i="1"/>
  <c r="K1383" i="1"/>
  <c r="G1383" i="1"/>
  <c r="F1383" i="1"/>
  <c r="E1383" i="1"/>
  <c r="C1383" i="1"/>
  <c r="A1383" i="1"/>
  <c r="K1382" i="1"/>
  <c r="G1382" i="1"/>
  <c r="F1382" i="1"/>
  <c r="E1382" i="1"/>
  <c r="C1382" i="1"/>
  <c r="A1382" i="1"/>
  <c r="K1381" i="1"/>
  <c r="G1381" i="1"/>
  <c r="F1381" i="1"/>
  <c r="E1381" i="1"/>
  <c r="C1381" i="1"/>
  <c r="A1381" i="1"/>
  <c r="K1380" i="1"/>
  <c r="G1380" i="1"/>
  <c r="F1380" i="1"/>
  <c r="E1380" i="1"/>
  <c r="C1380" i="1"/>
  <c r="A1380" i="1"/>
  <c r="K1379" i="1"/>
  <c r="G1379" i="1"/>
  <c r="F1379" i="1"/>
  <c r="E1379" i="1"/>
  <c r="C1379" i="1"/>
  <c r="A1379" i="1"/>
  <c r="K1378" i="1"/>
  <c r="G1378" i="1"/>
  <c r="F1378" i="1"/>
  <c r="E1378" i="1"/>
  <c r="C1378" i="1"/>
  <c r="A1378" i="1"/>
  <c r="K1377" i="1"/>
  <c r="G1377" i="1"/>
  <c r="F1377" i="1"/>
  <c r="E1377" i="1"/>
  <c r="C1377" i="1"/>
  <c r="A1377" i="1"/>
  <c r="K1376" i="1"/>
  <c r="G1376" i="1"/>
  <c r="F1376" i="1"/>
  <c r="E1376" i="1"/>
  <c r="C1376" i="1"/>
  <c r="A1376" i="1"/>
  <c r="K1375" i="1"/>
  <c r="G1375" i="1"/>
  <c r="F1375" i="1"/>
  <c r="E1375" i="1"/>
  <c r="C1375" i="1"/>
  <c r="A1375" i="1"/>
  <c r="K1374" i="1"/>
  <c r="G1374" i="1"/>
  <c r="F1374" i="1"/>
  <c r="E1374" i="1"/>
  <c r="C1374" i="1"/>
  <c r="A1374" i="1"/>
  <c r="K1373" i="1"/>
  <c r="G1373" i="1"/>
  <c r="F1373" i="1"/>
  <c r="E1373" i="1"/>
  <c r="C1373" i="1"/>
  <c r="A1373" i="1"/>
  <c r="K1372" i="1"/>
  <c r="G1372" i="1"/>
  <c r="F1372" i="1"/>
  <c r="E1372" i="1"/>
  <c r="C1372" i="1"/>
  <c r="A1372" i="1"/>
  <c r="K1371" i="1"/>
  <c r="G1371" i="1"/>
  <c r="F1371" i="1"/>
  <c r="E1371" i="1"/>
  <c r="C1371" i="1"/>
  <c r="A1371" i="1"/>
  <c r="K1370" i="1"/>
  <c r="G1370" i="1"/>
  <c r="F1370" i="1"/>
  <c r="E1370" i="1"/>
  <c r="C1370" i="1"/>
  <c r="A1370" i="1"/>
  <c r="K1369" i="1"/>
  <c r="G1369" i="1"/>
  <c r="F1369" i="1"/>
  <c r="E1369" i="1"/>
  <c r="C1369" i="1"/>
  <c r="A1369" i="1"/>
  <c r="K1368" i="1"/>
  <c r="G1368" i="1"/>
  <c r="F1368" i="1"/>
  <c r="E1368" i="1"/>
  <c r="C1368" i="1"/>
  <c r="A1368" i="1"/>
  <c r="K1367" i="1"/>
  <c r="G1367" i="1"/>
  <c r="F1367" i="1"/>
  <c r="E1367" i="1"/>
  <c r="C1367" i="1"/>
  <c r="A1367" i="1"/>
  <c r="K1366" i="1"/>
  <c r="G1366" i="1"/>
  <c r="F1366" i="1"/>
  <c r="E1366" i="1"/>
  <c r="C1366" i="1"/>
  <c r="A1366" i="1"/>
  <c r="K1365" i="1"/>
  <c r="G1365" i="1"/>
  <c r="F1365" i="1"/>
  <c r="E1365" i="1"/>
  <c r="C1365" i="1"/>
  <c r="A1365" i="1"/>
  <c r="K1364" i="1"/>
  <c r="G1364" i="1"/>
  <c r="F1364" i="1"/>
  <c r="E1364" i="1"/>
  <c r="C1364" i="1"/>
  <c r="A1364" i="1"/>
  <c r="K1363" i="1"/>
  <c r="G1363" i="1"/>
  <c r="F1363" i="1"/>
  <c r="E1363" i="1"/>
  <c r="C1363" i="1"/>
  <c r="A1363" i="1"/>
  <c r="K1362" i="1"/>
  <c r="G1362" i="1"/>
  <c r="F1362" i="1"/>
  <c r="E1362" i="1"/>
  <c r="C1362" i="1"/>
  <c r="A1362" i="1"/>
  <c r="K1361" i="1"/>
  <c r="G1361" i="1"/>
  <c r="F1361" i="1"/>
  <c r="E1361" i="1"/>
  <c r="C1361" i="1"/>
  <c r="A1361" i="1"/>
  <c r="K1360" i="1"/>
  <c r="G1360" i="1"/>
  <c r="F1360" i="1"/>
  <c r="E1360" i="1"/>
  <c r="C1360" i="1"/>
  <c r="A1360" i="1"/>
  <c r="K1359" i="1"/>
  <c r="G1359" i="1"/>
  <c r="F1359" i="1"/>
  <c r="E1359" i="1"/>
  <c r="C1359" i="1"/>
  <c r="A1359" i="1"/>
  <c r="K1358" i="1"/>
  <c r="G1358" i="1"/>
  <c r="F1358" i="1"/>
  <c r="E1358" i="1"/>
  <c r="C1358" i="1"/>
  <c r="A1358" i="1"/>
  <c r="K1357" i="1"/>
  <c r="G1357" i="1"/>
  <c r="F1357" i="1"/>
  <c r="E1357" i="1"/>
  <c r="C1357" i="1"/>
  <c r="A1357" i="1"/>
  <c r="K1356" i="1"/>
  <c r="G1356" i="1"/>
  <c r="F1356" i="1"/>
  <c r="E1356" i="1"/>
  <c r="C1356" i="1"/>
  <c r="A1356" i="1"/>
  <c r="K1355" i="1"/>
  <c r="G1355" i="1"/>
  <c r="F1355" i="1"/>
  <c r="E1355" i="1"/>
  <c r="C1355" i="1"/>
  <c r="A1355" i="1"/>
  <c r="K1354" i="1"/>
  <c r="G1354" i="1"/>
  <c r="F1354" i="1"/>
  <c r="E1354" i="1"/>
  <c r="C1354" i="1"/>
  <c r="A1354" i="1"/>
  <c r="K1353" i="1"/>
  <c r="G1353" i="1"/>
  <c r="F1353" i="1"/>
  <c r="E1353" i="1"/>
  <c r="C1353" i="1"/>
  <c r="A1353" i="1"/>
  <c r="K1352" i="1"/>
  <c r="G1352" i="1"/>
  <c r="F1352" i="1"/>
  <c r="E1352" i="1"/>
  <c r="C1352" i="1"/>
  <c r="A1352" i="1"/>
  <c r="K1351" i="1"/>
  <c r="G1351" i="1"/>
  <c r="F1351" i="1"/>
  <c r="E1351" i="1"/>
  <c r="C1351" i="1"/>
  <c r="A1351" i="1"/>
  <c r="K1350" i="1"/>
  <c r="G1350" i="1"/>
  <c r="F1350" i="1"/>
  <c r="E1350" i="1"/>
  <c r="C1350" i="1"/>
  <c r="A1350" i="1"/>
  <c r="K1349" i="1"/>
  <c r="G1349" i="1"/>
  <c r="F1349" i="1"/>
  <c r="E1349" i="1"/>
  <c r="C1349" i="1"/>
  <c r="A1349" i="1"/>
  <c r="K1348" i="1"/>
  <c r="G1348" i="1"/>
  <c r="F1348" i="1"/>
  <c r="E1348" i="1"/>
  <c r="C1348" i="1"/>
  <c r="A1348" i="1"/>
  <c r="K1347" i="1"/>
  <c r="G1347" i="1"/>
  <c r="F1347" i="1"/>
  <c r="E1347" i="1"/>
  <c r="C1347" i="1"/>
  <c r="A1347" i="1"/>
  <c r="K1346" i="1"/>
  <c r="G1346" i="1"/>
  <c r="F1346" i="1"/>
  <c r="E1346" i="1"/>
  <c r="C1346" i="1"/>
  <c r="A1346" i="1"/>
  <c r="K1345" i="1"/>
  <c r="G1345" i="1"/>
  <c r="F1345" i="1"/>
  <c r="E1345" i="1"/>
  <c r="C1345" i="1"/>
  <c r="A1345" i="1"/>
  <c r="K1344" i="1"/>
  <c r="G1344" i="1"/>
  <c r="F1344" i="1"/>
  <c r="E1344" i="1"/>
  <c r="C1344" i="1"/>
  <c r="A1344" i="1"/>
  <c r="K1343" i="1"/>
  <c r="G1343" i="1"/>
  <c r="F1343" i="1"/>
  <c r="E1343" i="1"/>
  <c r="C1343" i="1"/>
  <c r="A1343" i="1"/>
  <c r="K1342" i="1"/>
  <c r="G1342" i="1"/>
  <c r="F1342" i="1"/>
  <c r="E1342" i="1"/>
  <c r="C1342" i="1"/>
  <c r="A1342" i="1"/>
  <c r="K1341" i="1"/>
  <c r="G1341" i="1"/>
  <c r="F1341" i="1"/>
  <c r="E1341" i="1"/>
  <c r="C1341" i="1"/>
  <c r="A1341" i="1"/>
  <c r="K1340" i="1"/>
  <c r="G1340" i="1"/>
  <c r="F1340" i="1"/>
  <c r="E1340" i="1"/>
  <c r="C1340" i="1"/>
  <c r="A1340" i="1"/>
  <c r="K1339" i="1"/>
  <c r="G1339" i="1"/>
  <c r="F1339" i="1"/>
  <c r="E1339" i="1"/>
  <c r="C1339" i="1"/>
  <c r="A1339" i="1"/>
  <c r="K1338" i="1"/>
  <c r="G1338" i="1"/>
  <c r="F1338" i="1"/>
  <c r="E1338" i="1"/>
  <c r="C1338" i="1"/>
  <c r="A1338" i="1"/>
  <c r="K1337" i="1"/>
  <c r="G1337" i="1"/>
  <c r="F1337" i="1"/>
  <c r="E1337" i="1"/>
  <c r="C1337" i="1"/>
  <c r="A1337" i="1"/>
  <c r="K1336" i="1"/>
  <c r="G1336" i="1"/>
  <c r="F1336" i="1"/>
  <c r="E1336" i="1"/>
  <c r="C1336" i="1"/>
  <c r="A1336" i="1"/>
  <c r="K1335" i="1"/>
  <c r="G1335" i="1"/>
  <c r="F1335" i="1"/>
  <c r="E1335" i="1"/>
  <c r="C1335" i="1"/>
  <c r="A1335" i="1"/>
  <c r="K1334" i="1"/>
  <c r="G1334" i="1"/>
  <c r="F1334" i="1"/>
  <c r="E1334" i="1"/>
  <c r="C1334" i="1"/>
  <c r="A1334" i="1"/>
  <c r="K1333" i="1"/>
  <c r="G1333" i="1"/>
  <c r="F1333" i="1"/>
  <c r="E1333" i="1"/>
  <c r="C1333" i="1"/>
  <c r="A1333" i="1"/>
  <c r="K1332" i="1"/>
  <c r="G1332" i="1"/>
  <c r="F1332" i="1"/>
  <c r="E1332" i="1"/>
  <c r="C1332" i="1"/>
  <c r="A1332" i="1"/>
  <c r="K1331" i="1"/>
  <c r="G1331" i="1"/>
  <c r="F1331" i="1"/>
  <c r="E1331" i="1"/>
  <c r="C1331" i="1"/>
  <c r="A1331" i="1"/>
  <c r="K1330" i="1"/>
  <c r="G1330" i="1"/>
  <c r="F1330" i="1"/>
  <c r="E1330" i="1"/>
  <c r="C1330" i="1"/>
  <c r="A1330" i="1"/>
  <c r="K1329" i="1"/>
  <c r="G1329" i="1"/>
  <c r="F1329" i="1"/>
  <c r="E1329" i="1"/>
  <c r="C1329" i="1"/>
  <c r="A1329" i="1"/>
  <c r="K1328" i="1"/>
  <c r="G1328" i="1"/>
  <c r="F1328" i="1"/>
  <c r="E1328" i="1"/>
  <c r="C1328" i="1"/>
  <c r="A1328" i="1"/>
  <c r="K1327" i="1"/>
  <c r="G1327" i="1"/>
  <c r="F1327" i="1"/>
  <c r="E1327" i="1"/>
  <c r="C1327" i="1"/>
  <c r="A1327" i="1"/>
  <c r="K1326" i="1"/>
  <c r="G1326" i="1"/>
  <c r="F1326" i="1"/>
  <c r="E1326" i="1"/>
  <c r="C1326" i="1"/>
  <c r="A1326" i="1"/>
  <c r="K1325" i="1"/>
  <c r="G1325" i="1"/>
  <c r="F1325" i="1"/>
  <c r="E1325" i="1"/>
  <c r="C1325" i="1"/>
  <c r="A1325" i="1"/>
  <c r="K1324" i="1"/>
  <c r="G1324" i="1"/>
  <c r="F1324" i="1"/>
  <c r="E1324" i="1"/>
  <c r="C1324" i="1"/>
  <c r="A1324" i="1"/>
  <c r="K1323" i="1"/>
  <c r="G1323" i="1"/>
  <c r="F1323" i="1"/>
  <c r="E1323" i="1"/>
  <c r="C1323" i="1"/>
  <c r="A1323" i="1"/>
  <c r="K1322" i="1"/>
  <c r="G1322" i="1"/>
  <c r="F1322" i="1"/>
  <c r="E1322" i="1"/>
  <c r="C1322" i="1"/>
  <c r="A1322" i="1"/>
  <c r="K1321" i="1"/>
  <c r="G1321" i="1"/>
  <c r="F1321" i="1"/>
  <c r="E1321" i="1"/>
  <c r="C1321" i="1"/>
  <c r="A1321" i="1"/>
  <c r="K1320" i="1"/>
  <c r="G1320" i="1"/>
  <c r="F1320" i="1"/>
  <c r="E1320" i="1"/>
  <c r="C1320" i="1"/>
  <c r="A1320" i="1"/>
  <c r="K1319" i="1"/>
  <c r="G1319" i="1"/>
  <c r="F1319" i="1"/>
  <c r="E1319" i="1"/>
  <c r="C1319" i="1"/>
  <c r="A1319" i="1"/>
  <c r="K1318" i="1"/>
  <c r="G1318" i="1"/>
  <c r="F1318" i="1"/>
  <c r="E1318" i="1"/>
  <c r="C1318" i="1"/>
  <c r="A1318" i="1"/>
  <c r="K1317" i="1"/>
  <c r="G1317" i="1"/>
  <c r="F1317" i="1"/>
  <c r="E1317" i="1"/>
  <c r="C1317" i="1"/>
  <c r="A1317" i="1"/>
  <c r="K1316" i="1"/>
  <c r="G1316" i="1"/>
  <c r="F1316" i="1"/>
  <c r="E1316" i="1"/>
  <c r="C1316" i="1"/>
  <c r="A1316" i="1"/>
  <c r="K1315" i="1"/>
  <c r="G1315" i="1"/>
  <c r="F1315" i="1"/>
  <c r="E1315" i="1"/>
  <c r="C1315" i="1"/>
  <c r="A1315" i="1"/>
  <c r="K1314" i="1"/>
  <c r="G1314" i="1"/>
  <c r="F1314" i="1"/>
  <c r="E1314" i="1"/>
  <c r="C1314" i="1"/>
  <c r="A1314" i="1"/>
  <c r="K1313" i="1"/>
  <c r="G1313" i="1"/>
  <c r="F1313" i="1"/>
  <c r="E1313" i="1"/>
  <c r="C1313" i="1"/>
  <c r="A1313" i="1"/>
  <c r="K1312" i="1"/>
  <c r="G1312" i="1"/>
  <c r="F1312" i="1"/>
  <c r="E1312" i="1"/>
  <c r="C1312" i="1"/>
  <c r="A1312" i="1"/>
  <c r="K1311" i="1"/>
  <c r="G1311" i="1"/>
  <c r="F1311" i="1"/>
  <c r="E1311" i="1"/>
  <c r="C1311" i="1"/>
  <c r="A1311" i="1"/>
  <c r="K1310" i="1"/>
  <c r="G1310" i="1"/>
  <c r="F1310" i="1"/>
  <c r="E1310" i="1"/>
  <c r="C1310" i="1"/>
  <c r="A1310" i="1"/>
  <c r="K1309" i="1"/>
  <c r="G1309" i="1"/>
  <c r="F1309" i="1"/>
  <c r="E1309" i="1"/>
  <c r="C1309" i="1"/>
  <c r="A1309" i="1"/>
  <c r="K1308" i="1"/>
  <c r="G1308" i="1"/>
  <c r="F1308" i="1"/>
  <c r="E1308" i="1"/>
  <c r="C1308" i="1"/>
  <c r="A1308" i="1"/>
  <c r="K1307" i="1"/>
  <c r="G1307" i="1"/>
  <c r="F1307" i="1"/>
  <c r="E1307" i="1"/>
  <c r="C1307" i="1"/>
  <c r="A1307" i="1"/>
  <c r="K1306" i="1"/>
  <c r="G1306" i="1"/>
  <c r="F1306" i="1"/>
  <c r="E1306" i="1"/>
  <c r="C1306" i="1"/>
  <c r="A1306" i="1"/>
  <c r="K1305" i="1"/>
  <c r="G1305" i="1"/>
  <c r="F1305" i="1"/>
  <c r="E1305" i="1"/>
  <c r="C1305" i="1"/>
  <c r="A1305" i="1"/>
  <c r="K1304" i="1"/>
  <c r="G1304" i="1"/>
  <c r="F1304" i="1"/>
  <c r="E1304" i="1"/>
  <c r="C1304" i="1"/>
  <c r="A1304" i="1"/>
  <c r="K1303" i="1"/>
  <c r="G1303" i="1"/>
  <c r="F1303" i="1"/>
  <c r="E1303" i="1"/>
  <c r="C1303" i="1"/>
  <c r="A1303" i="1"/>
  <c r="K1302" i="1"/>
  <c r="G1302" i="1"/>
  <c r="F1302" i="1"/>
  <c r="E1302" i="1"/>
  <c r="C1302" i="1"/>
  <c r="A1302" i="1"/>
  <c r="K1301" i="1"/>
  <c r="G1301" i="1"/>
  <c r="F1301" i="1"/>
  <c r="E1301" i="1"/>
  <c r="C1301" i="1"/>
  <c r="A1301" i="1"/>
  <c r="K1300" i="1"/>
  <c r="G1300" i="1"/>
  <c r="F1300" i="1"/>
  <c r="E1300" i="1"/>
  <c r="C1300" i="1"/>
  <c r="A1300" i="1"/>
  <c r="K1299" i="1"/>
  <c r="G1299" i="1"/>
  <c r="F1299" i="1"/>
  <c r="E1299" i="1"/>
  <c r="C1299" i="1"/>
  <c r="A1299" i="1"/>
  <c r="K1298" i="1"/>
  <c r="G1298" i="1"/>
  <c r="F1298" i="1"/>
  <c r="E1298" i="1"/>
  <c r="C1298" i="1"/>
  <c r="A1298" i="1"/>
  <c r="K1297" i="1"/>
  <c r="G1297" i="1"/>
  <c r="F1297" i="1"/>
  <c r="E1297" i="1"/>
  <c r="C1297" i="1"/>
  <c r="A1297" i="1"/>
  <c r="K1296" i="1"/>
  <c r="G1296" i="1"/>
  <c r="F1296" i="1"/>
  <c r="E1296" i="1"/>
  <c r="C1296" i="1"/>
  <c r="A1296" i="1"/>
  <c r="K1295" i="1"/>
  <c r="G1295" i="1"/>
  <c r="F1295" i="1"/>
  <c r="E1295" i="1"/>
  <c r="C1295" i="1"/>
  <c r="A1295" i="1"/>
  <c r="K1294" i="1"/>
  <c r="G1294" i="1"/>
  <c r="F1294" i="1"/>
  <c r="E1294" i="1"/>
  <c r="C1294" i="1"/>
  <c r="A1294" i="1"/>
  <c r="K1293" i="1"/>
  <c r="G1293" i="1"/>
  <c r="F1293" i="1"/>
  <c r="E1293" i="1"/>
  <c r="C1293" i="1"/>
  <c r="A1293" i="1"/>
  <c r="K1292" i="1"/>
  <c r="G1292" i="1"/>
  <c r="F1292" i="1"/>
  <c r="E1292" i="1"/>
  <c r="C1292" i="1"/>
  <c r="A1292" i="1"/>
  <c r="K1291" i="1"/>
  <c r="G1291" i="1"/>
  <c r="F1291" i="1"/>
  <c r="E1291" i="1"/>
  <c r="C1291" i="1"/>
  <c r="A1291" i="1"/>
  <c r="K1290" i="1"/>
  <c r="G1290" i="1"/>
  <c r="F1290" i="1"/>
  <c r="E1290" i="1"/>
  <c r="C1290" i="1"/>
  <c r="A1290" i="1"/>
  <c r="K1289" i="1"/>
  <c r="G1289" i="1"/>
  <c r="F1289" i="1"/>
  <c r="E1289" i="1"/>
  <c r="C1289" i="1"/>
  <c r="A1289" i="1"/>
  <c r="K1288" i="1"/>
  <c r="G1288" i="1"/>
  <c r="F1288" i="1"/>
  <c r="E1288" i="1"/>
  <c r="C1288" i="1"/>
  <c r="A1288" i="1"/>
  <c r="K1287" i="1"/>
  <c r="G1287" i="1"/>
  <c r="F1287" i="1"/>
  <c r="E1287" i="1"/>
  <c r="C1287" i="1"/>
  <c r="A1287" i="1"/>
  <c r="K1286" i="1"/>
  <c r="G1286" i="1"/>
  <c r="F1286" i="1"/>
  <c r="E1286" i="1"/>
  <c r="C1286" i="1"/>
  <c r="A1286" i="1"/>
  <c r="K1285" i="1"/>
  <c r="G1285" i="1"/>
  <c r="F1285" i="1"/>
  <c r="E1285" i="1"/>
  <c r="C1285" i="1"/>
  <c r="A1285" i="1"/>
  <c r="K1284" i="1"/>
  <c r="G1284" i="1"/>
  <c r="F1284" i="1"/>
  <c r="E1284" i="1"/>
  <c r="C1284" i="1"/>
  <c r="A1284" i="1"/>
  <c r="K1283" i="1"/>
  <c r="G1283" i="1"/>
  <c r="F1283" i="1"/>
  <c r="E1283" i="1"/>
  <c r="C1283" i="1"/>
  <c r="A1283" i="1"/>
  <c r="K1282" i="1"/>
  <c r="G1282" i="1"/>
  <c r="F1282" i="1"/>
  <c r="E1282" i="1"/>
  <c r="C1282" i="1"/>
  <c r="A1282" i="1"/>
  <c r="K1281" i="1"/>
  <c r="G1281" i="1"/>
  <c r="F1281" i="1"/>
  <c r="E1281" i="1"/>
  <c r="C1281" i="1"/>
  <c r="A1281" i="1"/>
  <c r="K1280" i="1"/>
  <c r="G1280" i="1"/>
  <c r="F1280" i="1"/>
  <c r="E1280" i="1"/>
  <c r="C1280" i="1"/>
  <c r="A1280" i="1"/>
  <c r="K1279" i="1"/>
  <c r="G1279" i="1"/>
  <c r="F1279" i="1"/>
  <c r="E1279" i="1"/>
  <c r="C1279" i="1"/>
  <c r="A1279" i="1"/>
  <c r="K1278" i="1"/>
  <c r="G1278" i="1"/>
  <c r="F1278" i="1"/>
  <c r="E1278" i="1"/>
  <c r="C1278" i="1"/>
  <c r="A1278" i="1"/>
  <c r="K1277" i="1"/>
  <c r="G1277" i="1"/>
  <c r="F1277" i="1"/>
  <c r="E1277" i="1"/>
  <c r="C1277" i="1"/>
  <c r="A1277" i="1"/>
  <c r="K1276" i="1"/>
  <c r="G1276" i="1"/>
  <c r="F1276" i="1"/>
  <c r="E1276" i="1"/>
  <c r="C1276" i="1"/>
  <c r="A1276" i="1"/>
  <c r="K1275" i="1"/>
  <c r="G1275" i="1"/>
  <c r="F1275" i="1"/>
  <c r="E1275" i="1"/>
  <c r="C1275" i="1"/>
  <c r="A1275" i="1"/>
  <c r="K1274" i="1"/>
  <c r="G1274" i="1"/>
  <c r="F1274" i="1"/>
  <c r="E1274" i="1"/>
  <c r="C1274" i="1"/>
  <c r="A1274" i="1"/>
  <c r="K1273" i="1"/>
  <c r="G1273" i="1"/>
  <c r="F1273" i="1"/>
  <c r="E1273" i="1"/>
  <c r="C1273" i="1"/>
  <c r="A1273" i="1"/>
  <c r="K1272" i="1"/>
  <c r="G1272" i="1"/>
  <c r="F1272" i="1"/>
  <c r="E1272" i="1"/>
  <c r="C1272" i="1"/>
  <c r="A1272" i="1"/>
  <c r="K1271" i="1"/>
  <c r="G1271" i="1"/>
  <c r="F1271" i="1"/>
  <c r="E1271" i="1"/>
  <c r="C1271" i="1"/>
  <c r="A1271" i="1"/>
  <c r="K1270" i="1"/>
  <c r="G1270" i="1"/>
  <c r="F1270" i="1"/>
  <c r="E1270" i="1"/>
  <c r="C1270" i="1"/>
  <c r="A1270" i="1"/>
  <c r="K1269" i="1"/>
  <c r="G1269" i="1"/>
  <c r="F1269" i="1"/>
  <c r="E1269" i="1"/>
  <c r="C1269" i="1"/>
  <c r="A1269" i="1"/>
  <c r="K1268" i="1"/>
  <c r="G1268" i="1"/>
  <c r="F1268" i="1"/>
  <c r="E1268" i="1"/>
  <c r="C1268" i="1"/>
  <c r="A1268" i="1"/>
  <c r="K1267" i="1"/>
  <c r="G1267" i="1"/>
  <c r="F1267" i="1"/>
  <c r="E1267" i="1"/>
  <c r="C1267" i="1"/>
  <c r="A1267" i="1"/>
  <c r="K1266" i="1"/>
  <c r="G1266" i="1"/>
  <c r="F1266" i="1"/>
  <c r="E1266" i="1"/>
  <c r="C1266" i="1"/>
  <c r="A1266" i="1"/>
  <c r="K1265" i="1"/>
  <c r="G1265" i="1"/>
  <c r="F1265" i="1"/>
  <c r="E1265" i="1"/>
  <c r="C1265" i="1"/>
  <c r="A1265" i="1"/>
  <c r="K1264" i="1"/>
  <c r="G1264" i="1"/>
  <c r="F1264" i="1"/>
  <c r="E1264" i="1"/>
  <c r="C1264" i="1"/>
  <c r="A1264" i="1"/>
  <c r="K1263" i="1"/>
  <c r="G1263" i="1"/>
  <c r="F1263" i="1"/>
  <c r="E1263" i="1"/>
  <c r="C1263" i="1"/>
  <c r="A1263" i="1"/>
  <c r="K1262" i="1"/>
  <c r="G1262" i="1"/>
  <c r="F1262" i="1"/>
  <c r="E1262" i="1"/>
  <c r="C1262" i="1"/>
  <c r="A1262" i="1"/>
  <c r="K1261" i="1"/>
  <c r="G1261" i="1"/>
  <c r="F1261" i="1"/>
  <c r="E1261" i="1"/>
  <c r="C1261" i="1"/>
  <c r="A1261" i="1"/>
  <c r="K1260" i="1"/>
  <c r="G1260" i="1"/>
  <c r="F1260" i="1"/>
  <c r="E1260" i="1"/>
  <c r="C1260" i="1"/>
  <c r="A1260" i="1"/>
  <c r="K1259" i="1"/>
  <c r="G1259" i="1"/>
  <c r="F1259" i="1"/>
  <c r="E1259" i="1"/>
  <c r="C1259" i="1"/>
  <c r="A1259" i="1"/>
  <c r="K1258" i="1"/>
  <c r="G1258" i="1"/>
  <c r="F1258" i="1"/>
  <c r="E1258" i="1"/>
  <c r="C1258" i="1"/>
  <c r="A1258" i="1"/>
  <c r="K1257" i="1"/>
  <c r="G1257" i="1"/>
  <c r="F1257" i="1"/>
  <c r="E1257" i="1"/>
  <c r="C1257" i="1"/>
  <c r="A1257" i="1"/>
  <c r="K1256" i="1"/>
  <c r="G1256" i="1"/>
  <c r="F1256" i="1"/>
  <c r="E1256" i="1"/>
  <c r="C1256" i="1"/>
  <c r="A1256" i="1"/>
  <c r="K1255" i="1"/>
  <c r="G1255" i="1"/>
  <c r="F1255" i="1"/>
  <c r="E1255" i="1"/>
  <c r="C1255" i="1"/>
  <c r="A1255" i="1"/>
  <c r="K1254" i="1"/>
  <c r="G1254" i="1"/>
  <c r="F1254" i="1"/>
  <c r="E1254" i="1"/>
  <c r="C1254" i="1"/>
  <c r="A1254" i="1"/>
  <c r="K1253" i="1"/>
  <c r="G1253" i="1"/>
  <c r="F1253" i="1"/>
  <c r="E1253" i="1"/>
  <c r="C1253" i="1"/>
  <c r="A1253" i="1"/>
  <c r="K1252" i="1"/>
  <c r="G1252" i="1"/>
  <c r="F1252" i="1"/>
  <c r="E1252" i="1"/>
  <c r="C1252" i="1"/>
  <c r="A1252" i="1"/>
  <c r="K1251" i="1"/>
  <c r="G1251" i="1"/>
  <c r="F1251" i="1"/>
  <c r="E1251" i="1"/>
  <c r="C1251" i="1"/>
  <c r="A1251" i="1"/>
  <c r="K1250" i="1"/>
  <c r="G1250" i="1"/>
  <c r="F1250" i="1"/>
  <c r="E1250" i="1"/>
  <c r="C1250" i="1"/>
  <c r="A1250" i="1"/>
  <c r="K1249" i="1"/>
  <c r="G1249" i="1"/>
  <c r="F1249" i="1"/>
  <c r="E1249" i="1"/>
  <c r="C1249" i="1"/>
  <c r="A1249" i="1"/>
  <c r="K1248" i="1"/>
  <c r="G1248" i="1"/>
  <c r="F1248" i="1"/>
  <c r="E1248" i="1"/>
  <c r="C1248" i="1"/>
  <c r="A1248" i="1"/>
  <c r="K1247" i="1"/>
  <c r="G1247" i="1"/>
  <c r="F1247" i="1"/>
  <c r="E1247" i="1"/>
  <c r="C1247" i="1"/>
  <c r="A1247" i="1"/>
  <c r="K1246" i="1"/>
  <c r="G1246" i="1"/>
  <c r="F1246" i="1"/>
  <c r="E1246" i="1"/>
  <c r="C1246" i="1"/>
  <c r="A1246" i="1"/>
  <c r="K1245" i="1"/>
  <c r="G1245" i="1"/>
  <c r="F1245" i="1"/>
  <c r="E1245" i="1"/>
  <c r="C1245" i="1"/>
  <c r="A1245" i="1"/>
  <c r="K1244" i="1"/>
  <c r="G1244" i="1"/>
  <c r="F1244" i="1"/>
  <c r="E1244" i="1"/>
  <c r="C1244" i="1"/>
  <c r="A1244" i="1"/>
  <c r="K1243" i="1"/>
  <c r="G1243" i="1"/>
  <c r="F1243" i="1"/>
  <c r="E1243" i="1"/>
  <c r="C1243" i="1"/>
  <c r="A1243" i="1"/>
  <c r="K1242" i="1"/>
  <c r="G1242" i="1"/>
  <c r="F1242" i="1"/>
  <c r="E1242" i="1"/>
  <c r="C1242" i="1"/>
  <c r="A1242" i="1"/>
  <c r="K1241" i="1"/>
  <c r="G1241" i="1"/>
  <c r="F1241" i="1"/>
  <c r="E1241" i="1"/>
  <c r="C1241" i="1"/>
  <c r="A1241" i="1"/>
  <c r="K1240" i="1"/>
  <c r="G1240" i="1"/>
  <c r="F1240" i="1"/>
  <c r="E1240" i="1"/>
  <c r="C1240" i="1"/>
  <c r="A1240" i="1"/>
  <c r="K1239" i="1"/>
  <c r="G1239" i="1"/>
  <c r="F1239" i="1"/>
  <c r="E1239" i="1"/>
  <c r="C1239" i="1"/>
  <c r="A1239" i="1"/>
  <c r="K1238" i="1"/>
  <c r="G1238" i="1"/>
  <c r="F1238" i="1"/>
  <c r="E1238" i="1"/>
  <c r="C1238" i="1"/>
  <c r="A1238" i="1"/>
  <c r="K1237" i="1"/>
  <c r="G1237" i="1"/>
  <c r="F1237" i="1"/>
  <c r="E1237" i="1"/>
  <c r="C1237" i="1"/>
  <c r="A1237" i="1"/>
  <c r="K1236" i="1"/>
  <c r="G1236" i="1"/>
  <c r="F1236" i="1"/>
  <c r="E1236" i="1"/>
  <c r="C1236" i="1"/>
  <c r="A1236" i="1"/>
  <c r="K1235" i="1"/>
  <c r="G1235" i="1"/>
  <c r="F1235" i="1"/>
  <c r="E1235" i="1"/>
  <c r="C1235" i="1"/>
  <c r="A1235" i="1"/>
  <c r="K1234" i="1"/>
  <c r="G1234" i="1"/>
  <c r="F1234" i="1"/>
  <c r="E1234" i="1"/>
  <c r="C1234" i="1"/>
  <c r="A1234" i="1"/>
  <c r="K1233" i="1"/>
  <c r="G1233" i="1"/>
  <c r="F1233" i="1"/>
  <c r="E1233" i="1"/>
  <c r="C1233" i="1"/>
  <c r="A1233" i="1"/>
  <c r="K1232" i="1"/>
  <c r="G1232" i="1"/>
  <c r="F1232" i="1"/>
  <c r="E1232" i="1"/>
  <c r="C1232" i="1"/>
  <c r="A1232" i="1"/>
  <c r="K1231" i="1"/>
  <c r="G1231" i="1"/>
  <c r="F1231" i="1"/>
  <c r="E1231" i="1"/>
  <c r="C1231" i="1"/>
  <c r="A1231" i="1"/>
  <c r="K1230" i="1"/>
  <c r="G1230" i="1"/>
  <c r="F1230" i="1"/>
  <c r="E1230" i="1"/>
  <c r="C1230" i="1"/>
  <c r="A1230" i="1"/>
  <c r="K1229" i="1"/>
  <c r="G1229" i="1"/>
  <c r="F1229" i="1"/>
  <c r="E1229" i="1"/>
  <c r="C1229" i="1"/>
  <c r="A1229" i="1"/>
  <c r="K1228" i="1"/>
  <c r="G1228" i="1"/>
  <c r="F1228" i="1"/>
  <c r="E1228" i="1"/>
  <c r="C1228" i="1"/>
  <c r="A1228" i="1"/>
  <c r="K1227" i="1"/>
  <c r="G1227" i="1"/>
  <c r="F1227" i="1"/>
  <c r="E1227" i="1"/>
  <c r="C1227" i="1"/>
  <c r="A1227" i="1"/>
  <c r="K1226" i="1"/>
  <c r="G1226" i="1"/>
  <c r="F1226" i="1"/>
  <c r="E1226" i="1"/>
  <c r="C1226" i="1"/>
  <c r="A1226" i="1"/>
  <c r="K1225" i="1"/>
  <c r="G1225" i="1"/>
  <c r="F1225" i="1"/>
  <c r="E1225" i="1"/>
  <c r="C1225" i="1"/>
  <c r="A1225" i="1"/>
  <c r="K1224" i="1"/>
  <c r="G1224" i="1"/>
  <c r="F1224" i="1"/>
  <c r="E1224" i="1"/>
  <c r="C1224" i="1"/>
  <c r="A1224" i="1"/>
  <c r="K1223" i="1"/>
  <c r="G1223" i="1"/>
  <c r="F1223" i="1"/>
  <c r="E1223" i="1"/>
  <c r="C1223" i="1"/>
  <c r="A1223" i="1"/>
  <c r="K1222" i="1"/>
  <c r="G1222" i="1"/>
  <c r="F1222" i="1"/>
  <c r="E1222" i="1"/>
  <c r="C1222" i="1"/>
  <c r="A1222" i="1"/>
  <c r="K1221" i="1"/>
  <c r="G1221" i="1"/>
  <c r="F1221" i="1"/>
  <c r="E1221" i="1"/>
  <c r="C1221" i="1"/>
  <c r="A1221" i="1"/>
  <c r="K1220" i="1"/>
  <c r="G1220" i="1"/>
  <c r="F1220" i="1"/>
  <c r="E1220" i="1"/>
  <c r="C1220" i="1"/>
  <c r="A1220" i="1"/>
  <c r="K1219" i="1"/>
  <c r="G1219" i="1"/>
  <c r="F1219" i="1"/>
  <c r="E1219" i="1"/>
  <c r="C1219" i="1"/>
  <c r="A1219" i="1"/>
  <c r="K1218" i="1"/>
  <c r="G1218" i="1"/>
  <c r="F1218" i="1"/>
  <c r="E1218" i="1"/>
  <c r="C1218" i="1"/>
  <c r="A1218" i="1"/>
  <c r="K1217" i="1"/>
  <c r="G1217" i="1"/>
  <c r="F1217" i="1"/>
  <c r="E1217" i="1"/>
  <c r="C1217" i="1"/>
  <c r="A1217" i="1"/>
  <c r="K1216" i="1"/>
  <c r="G1216" i="1"/>
  <c r="F1216" i="1"/>
  <c r="E1216" i="1"/>
  <c r="C1216" i="1"/>
  <c r="A1216" i="1"/>
  <c r="K1215" i="1"/>
  <c r="G1215" i="1"/>
  <c r="F1215" i="1"/>
  <c r="E1215" i="1"/>
  <c r="C1215" i="1"/>
  <c r="A1215" i="1"/>
  <c r="K1214" i="1"/>
  <c r="G1214" i="1"/>
  <c r="F1214" i="1"/>
  <c r="E1214" i="1"/>
  <c r="C1214" i="1"/>
  <c r="A1214" i="1"/>
  <c r="K1213" i="1"/>
  <c r="G1213" i="1"/>
  <c r="F1213" i="1"/>
  <c r="E1213" i="1"/>
  <c r="C1213" i="1"/>
  <c r="A1213" i="1"/>
  <c r="K1212" i="1"/>
  <c r="G1212" i="1"/>
  <c r="F1212" i="1"/>
  <c r="E1212" i="1"/>
  <c r="C1212" i="1"/>
  <c r="A1212" i="1"/>
  <c r="K1211" i="1"/>
  <c r="G1211" i="1"/>
  <c r="F1211" i="1"/>
  <c r="E1211" i="1"/>
  <c r="C1211" i="1"/>
  <c r="A1211" i="1"/>
  <c r="K1210" i="1"/>
  <c r="G1210" i="1"/>
  <c r="F1210" i="1"/>
  <c r="E1210" i="1"/>
  <c r="C1210" i="1"/>
  <c r="A1210" i="1"/>
  <c r="K1209" i="1"/>
  <c r="G1209" i="1"/>
  <c r="F1209" i="1"/>
  <c r="E1209" i="1"/>
  <c r="C1209" i="1"/>
  <c r="A1209" i="1"/>
  <c r="K1208" i="1"/>
  <c r="G1208" i="1"/>
  <c r="F1208" i="1"/>
  <c r="E1208" i="1"/>
  <c r="C1208" i="1"/>
  <c r="A1208" i="1"/>
  <c r="K1207" i="1"/>
  <c r="G1207" i="1"/>
  <c r="F1207" i="1"/>
  <c r="E1207" i="1"/>
  <c r="C1207" i="1"/>
  <c r="A1207" i="1"/>
  <c r="K1206" i="1"/>
  <c r="G1206" i="1"/>
  <c r="F1206" i="1"/>
  <c r="E1206" i="1"/>
  <c r="C1206" i="1"/>
  <c r="A1206" i="1"/>
  <c r="K1205" i="1"/>
  <c r="G1205" i="1"/>
  <c r="F1205" i="1"/>
  <c r="E1205" i="1"/>
  <c r="C1205" i="1"/>
  <c r="A1205" i="1"/>
  <c r="K1204" i="1"/>
  <c r="G1204" i="1"/>
  <c r="F1204" i="1"/>
  <c r="E1204" i="1"/>
  <c r="C1204" i="1"/>
  <c r="A1204" i="1"/>
  <c r="K1203" i="1"/>
  <c r="G1203" i="1"/>
  <c r="F1203" i="1"/>
  <c r="E1203" i="1"/>
  <c r="C1203" i="1"/>
  <c r="A1203" i="1"/>
  <c r="K1202" i="1"/>
  <c r="G1202" i="1"/>
  <c r="F1202" i="1"/>
  <c r="E1202" i="1"/>
  <c r="C1202" i="1"/>
  <c r="A1202" i="1"/>
  <c r="K1201" i="1"/>
  <c r="G1201" i="1"/>
  <c r="F1201" i="1"/>
  <c r="E1201" i="1"/>
  <c r="C1201" i="1"/>
  <c r="A1201" i="1"/>
  <c r="K1200" i="1"/>
  <c r="G1200" i="1"/>
  <c r="F1200" i="1"/>
  <c r="E1200" i="1"/>
  <c r="C1200" i="1"/>
  <c r="A1200" i="1"/>
  <c r="K1199" i="1"/>
  <c r="G1199" i="1"/>
  <c r="F1199" i="1"/>
  <c r="E1199" i="1"/>
  <c r="C1199" i="1"/>
  <c r="A1199" i="1"/>
  <c r="K1198" i="1"/>
  <c r="G1198" i="1"/>
  <c r="F1198" i="1"/>
  <c r="E1198" i="1"/>
  <c r="C1198" i="1"/>
  <c r="A1198" i="1"/>
  <c r="K1197" i="1"/>
  <c r="G1197" i="1"/>
  <c r="F1197" i="1"/>
  <c r="E1197" i="1"/>
  <c r="C1197" i="1"/>
  <c r="A1197" i="1"/>
  <c r="K1196" i="1"/>
  <c r="G1196" i="1"/>
  <c r="F1196" i="1"/>
  <c r="E1196" i="1"/>
  <c r="C1196" i="1"/>
  <c r="A1196" i="1"/>
  <c r="K1195" i="1"/>
  <c r="G1195" i="1"/>
  <c r="F1195" i="1"/>
  <c r="E1195" i="1"/>
  <c r="C1195" i="1"/>
  <c r="A1195" i="1"/>
  <c r="K1194" i="1"/>
  <c r="G1194" i="1"/>
  <c r="F1194" i="1"/>
  <c r="E1194" i="1"/>
  <c r="C1194" i="1"/>
  <c r="A1194" i="1"/>
  <c r="K1193" i="1"/>
  <c r="G1193" i="1"/>
  <c r="F1193" i="1"/>
  <c r="E1193" i="1"/>
  <c r="C1193" i="1"/>
  <c r="A1193" i="1"/>
  <c r="K1192" i="1"/>
  <c r="G1192" i="1"/>
  <c r="F1192" i="1"/>
  <c r="E1192" i="1"/>
  <c r="C1192" i="1"/>
  <c r="A1192" i="1"/>
  <c r="K1191" i="1"/>
  <c r="G1191" i="1"/>
  <c r="F1191" i="1"/>
  <c r="E1191" i="1"/>
  <c r="C1191" i="1"/>
  <c r="A1191" i="1"/>
  <c r="K1190" i="1"/>
  <c r="G1190" i="1"/>
  <c r="F1190" i="1"/>
  <c r="E1190" i="1"/>
  <c r="C1190" i="1"/>
  <c r="A1190" i="1"/>
  <c r="K1189" i="1"/>
  <c r="G1189" i="1"/>
  <c r="F1189" i="1"/>
  <c r="E1189" i="1"/>
  <c r="C1189" i="1"/>
  <c r="A1189" i="1"/>
  <c r="K1188" i="1"/>
  <c r="G1188" i="1"/>
  <c r="F1188" i="1"/>
  <c r="E1188" i="1"/>
  <c r="C1188" i="1"/>
  <c r="A1188" i="1"/>
  <c r="K1187" i="1"/>
  <c r="G1187" i="1"/>
  <c r="F1187" i="1"/>
  <c r="E1187" i="1"/>
  <c r="C1187" i="1"/>
  <c r="A1187" i="1"/>
  <c r="K1186" i="1"/>
  <c r="G1186" i="1"/>
  <c r="F1186" i="1"/>
  <c r="E1186" i="1"/>
  <c r="C1186" i="1"/>
  <c r="A1186" i="1"/>
  <c r="K1185" i="1"/>
  <c r="G1185" i="1"/>
  <c r="F1185" i="1"/>
  <c r="E1185" i="1"/>
  <c r="C1185" i="1"/>
  <c r="A1185" i="1"/>
  <c r="K1184" i="1"/>
  <c r="G1184" i="1"/>
  <c r="F1184" i="1"/>
  <c r="E1184" i="1"/>
  <c r="C1184" i="1"/>
  <c r="A1184" i="1"/>
  <c r="K1183" i="1"/>
  <c r="G1183" i="1"/>
  <c r="F1183" i="1"/>
  <c r="E1183" i="1"/>
  <c r="C1183" i="1"/>
  <c r="A1183" i="1"/>
  <c r="K1182" i="1"/>
  <c r="G1182" i="1"/>
  <c r="F1182" i="1"/>
  <c r="E1182" i="1"/>
  <c r="C1182" i="1"/>
  <c r="A1182" i="1"/>
  <c r="K1181" i="1"/>
  <c r="G1181" i="1"/>
  <c r="F1181" i="1"/>
  <c r="E1181" i="1"/>
  <c r="C1181" i="1"/>
  <c r="A1181" i="1"/>
  <c r="K1180" i="1"/>
  <c r="G1180" i="1"/>
  <c r="F1180" i="1"/>
  <c r="E1180" i="1"/>
  <c r="C1180" i="1"/>
  <c r="A1180" i="1"/>
  <c r="K1179" i="1"/>
  <c r="G1179" i="1"/>
  <c r="F1179" i="1"/>
  <c r="E1179" i="1"/>
  <c r="C1179" i="1"/>
  <c r="A1179" i="1"/>
  <c r="K1178" i="1"/>
  <c r="G1178" i="1"/>
  <c r="F1178" i="1"/>
  <c r="E1178" i="1"/>
  <c r="C1178" i="1"/>
  <c r="A1178" i="1"/>
  <c r="K1177" i="1"/>
  <c r="G1177" i="1"/>
  <c r="F1177" i="1"/>
  <c r="E1177" i="1"/>
  <c r="C1177" i="1"/>
  <c r="A1177" i="1"/>
  <c r="K1176" i="1"/>
  <c r="G1176" i="1"/>
  <c r="F1176" i="1"/>
  <c r="E1176" i="1"/>
  <c r="C1176" i="1"/>
  <c r="A1176" i="1"/>
  <c r="K1175" i="1"/>
  <c r="G1175" i="1"/>
  <c r="F1175" i="1"/>
  <c r="E1175" i="1"/>
  <c r="C1175" i="1"/>
  <c r="A1175" i="1"/>
  <c r="K1174" i="1"/>
  <c r="G1174" i="1"/>
  <c r="F1174" i="1"/>
  <c r="E1174" i="1"/>
  <c r="C1174" i="1"/>
  <c r="A1174" i="1"/>
  <c r="K1173" i="1"/>
  <c r="G1173" i="1"/>
  <c r="F1173" i="1"/>
  <c r="E1173" i="1"/>
  <c r="C1173" i="1"/>
  <c r="A1173" i="1"/>
  <c r="K1172" i="1"/>
  <c r="G1172" i="1"/>
  <c r="F1172" i="1"/>
  <c r="E1172" i="1"/>
  <c r="C1172" i="1"/>
  <c r="A1172" i="1"/>
  <c r="K1171" i="1"/>
  <c r="G1171" i="1"/>
  <c r="F1171" i="1"/>
  <c r="E1171" i="1"/>
  <c r="C1171" i="1"/>
  <c r="A1171" i="1"/>
  <c r="K1170" i="1"/>
  <c r="G1170" i="1"/>
  <c r="F1170" i="1"/>
  <c r="E1170" i="1"/>
  <c r="C1170" i="1"/>
  <c r="A1170" i="1"/>
  <c r="K1169" i="1"/>
  <c r="G1169" i="1"/>
  <c r="F1169" i="1"/>
  <c r="E1169" i="1"/>
  <c r="C1169" i="1"/>
  <c r="A1169" i="1"/>
  <c r="K1168" i="1"/>
  <c r="G1168" i="1"/>
  <c r="F1168" i="1"/>
  <c r="E1168" i="1"/>
  <c r="C1168" i="1"/>
  <c r="A1168" i="1"/>
  <c r="K1167" i="1"/>
  <c r="G1167" i="1"/>
  <c r="F1167" i="1"/>
  <c r="E1167" i="1"/>
  <c r="C1167" i="1"/>
  <c r="A1167" i="1"/>
  <c r="K1166" i="1"/>
  <c r="G1166" i="1"/>
  <c r="F1166" i="1"/>
  <c r="E1166" i="1"/>
  <c r="C1166" i="1"/>
  <c r="A1166" i="1"/>
  <c r="K1165" i="1"/>
  <c r="G1165" i="1"/>
  <c r="F1165" i="1"/>
  <c r="E1165" i="1"/>
  <c r="C1165" i="1"/>
  <c r="A1165" i="1"/>
  <c r="K1164" i="1"/>
  <c r="G1164" i="1"/>
  <c r="F1164" i="1"/>
  <c r="E1164" i="1"/>
  <c r="C1164" i="1"/>
  <c r="A1164" i="1"/>
  <c r="K1163" i="1"/>
  <c r="G1163" i="1"/>
  <c r="F1163" i="1"/>
  <c r="E1163" i="1"/>
  <c r="C1163" i="1"/>
  <c r="A1163" i="1"/>
  <c r="K1162" i="1"/>
  <c r="G1162" i="1"/>
  <c r="F1162" i="1"/>
  <c r="E1162" i="1"/>
  <c r="C1162" i="1"/>
  <c r="A1162" i="1"/>
  <c r="K1161" i="1"/>
  <c r="G1161" i="1"/>
  <c r="F1161" i="1"/>
  <c r="E1161" i="1"/>
  <c r="C1161" i="1"/>
  <c r="A1161" i="1"/>
  <c r="K1160" i="1"/>
  <c r="G1160" i="1"/>
  <c r="F1160" i="1"/>
  <c r="E1160" i="1"/>
  <c r="C1160" i="1"/>
  <c r="A1160" i="1"/>
  <c r="K1159" i="1"/>
  <c r="G1159" i="1"/>
  <c r="F1159" i="1"/>
  <c r="E1159" i="1"/>
  <c r="C1159" i="1"/>
  <c r="A1159" i="1"/>
  <c r="K1158" i="1"/>
  <c r="G1158" i="1"/>
  <c r="F1158" i="1"/>
  <c r="E1158" i="1"/>
  <c r="C1158" i="1"/>
  <c r="A1158" i="1"/>
  <c r="K1157" i="1"/>
  <c r="G1157" i="1"/>
  <c r="F1157" i="1"/>
  <c r="E1157" i="1"/>
  <c r="C1157" i="1"/>
  <c r="A1157" i="1"/>
  <c r="K1156" i="1"/>
  <c r="G1156" i="1"/>
  <c r="F1156" i="1"/>
  <c r="E1156" i="1"/>
  <c r="C1156" i="1"/>
  <c r="A1156" i="1"/>
  <c r="K1155" i="1"/>
  <c r="G1155" i="1"/>
  <c r="F1155" i="1"/>
  <c r="E1155" i="1"/>
  <c r="C1155" i="1"/>
  <c r="A1155" i="1"/>
  <c r="K1154" i="1"/>
  <c r="G1154" i="1"/>
  <c r="F1154" i="1"/>
  <c r="E1154" i="1"/>
  <c r="C1154" i="1"/>
  <c r="A1154" i="1"/>
  <c r="K1153" i="1"/>
  <c r="G1153" i="1"/>
  <c r="F1153" i="1"/>
  <c r="E1153" i="1"/>
  <c r="C1153" i="1"/>
  <c r="A1153" i="1"/>
  <c r="K1152" i="1"/>
  <c r="G1152" i="1"/>
  <c r="F1152" i="1"/>
  <c r="E1152" i="1"/>
  <c r="C1152" i="1"/>
  <c r="A1152" i="1"/>
  <c r="K1151" i="1"/>
  <c r="G1151" i="1"/>
  <c r="F1151" i="1"/>
  <c r="E1151" i="1"/>
  <c r="C1151" i="1"/>
  <c r="A1151" i="1"/>
  <c r="K1150" i="1"/>
  <c r="G1150" i="1"/>
  <c r="F1150" i="1"/>
  <c r="E1150" i="1"/>
  <c r="C1150" i="1"/>
  <c r="A1150" i="1"/>
  <c r="K1149" i="1"/>
  <c r="G1149" i="1"/>
  <c r="F1149" i="1"/>
  <c r="E1149" i="1"/>
  <c r="C1149" i="1"/>
  <c r="A1149" i="1"/>
  <c r="K1148" i="1"/>
  <c r="G1148" i="1"/>
  <c r="F1148" i="1"/>
  <c r="E1148" i="1"/>
  <c r="C1148" i="1"/>
  <c r="A1148" i="1"/>
  <c r="K1147" i="1"/>
  <c r="G1147" i="1"/>
  <c r="F1147" i="1"/>
  <c r="E1147" i="1"/>
  <c r="C1147" i="1"/>
  <c r="A1147" i="1"/>
  <c r="K1146" i="1"/>
  <c r="G1146" i="1"/>
  <c r="F1146" i="1"/>
  <c r="E1146" i="1"/>
  <c r="C1146" i="1"/>
  <c r="A1146" i="1"/>
  <c r="K1145" i="1"/>
  <c r="G1145" i="1"/>
  <c r="F1145" i="1"/>
  <c r="E1145" i="1"/>
  <c r="C1145" i="1"/>
  <c r="A1145" i="1"/>
  <c r="K1144" i="1"/>
  <c r="G1144" i="1"/>
  <c r="F1144" i="1"/>
  <c r="E1144" i="1"/>
  <c r="C1144" i="1"/>
  <c r="A1144" i="1"/>
  <c r="K1143" i="1"/>
  <c r="G1143" i="1"/>
  <c r="F1143" i="1"/>
  <c r="E1143" i="1"/>
  <c r="C1143" i="1"/>
  <c r="A1143" i="1"/>
  <c r="K1142" i="1"/>
  <c r="G1142" i="1"/>
  <c r="F1142" i="1"/>
  <c r="E1142" i="1"/>
  <c r="C1142" i="1"/>
  <c r="A1142" i="1"/>
  <c r="K1141" i="1"/>
  <c r="G1141" i="1"/>
  <c r="F1141" i="1"/>
  <c r="E1141" i="1"/>
  <c r="C1141" i="1"/>
  <c r="A1141" i="1"/>
  <c r="K1140" i="1"/>
  <c r="G1140" i="1"/>
  <c r="F1140" i="1"/>
  <c r="E1140" i="1"/>
  <c r="C1140" i="1"/>
  <c r="A1140" i="1"/>
  <c r="K1139" i="1"/>
  <c r="G1139" i="1"/>
  <c r="F1139" i="1"/>
  <c r="E1139" i="1"/>
  <c r="C1139" i="1"/>
  <c r="A1139" i="1"/>
  <c r="K1138" i="1"/>
  <c r="G1138" i="1"/>
  <c r="F1138" i="1"/>
  <c r="E1138" i="1"/>
  <c r="C1138" i="1"/>
  <c r="A1138" i="1"/>
  <c r="K1137" i="1"/>
  <c r="G1137" i="1"/>
  <c r="F1137" i="1"/>
  <c r="E1137" i="1"/>
  <c r="C1137" i="1"/>
  <c r="A1137" i="1"/>
  <c r="K1136" i="1"/>
  <c r="G1136" i="1"/>
  <c r="F1136" i="1"/>
  <c r="E1136" i="1"/>
  <c r="C1136" i="1"/>
  <c r="A1136" i="1"/>
  <c r="K1135" i="1"/>
  <c r="G1135" i="1"/>
  <c r="F1135" i="1"/>
  <c r="E1135" i="1"/>
  <c r="C1135" i="1"/>
  <c r="A1135" i="1"/>
  <c r="K1134" i="1"/>
  <c r="G1134" i="1"/>
  <c r="F1134" i="1"/>
  <c r="E1134" i="1"/>
  <c r="C1134" i="1"/>
  <c r="A1134" i="1"/>
  <c r="K1133" i="1"/>
  <c r="G1133" i="1"/>
  <c r="F1133" i="1"/>
  <c r="E1133" i="1"/>
  <c r="C1133" i="1"/>
  <c r="A1133" i="1"/>
  <c r="K1132" i="1"/>
  <c r="G1132" i="1"/>
  <c r="F1132" i="1"/>
  <c r="E1132" i="1"/>
  <c r="C1132" i="1"/>
  <c r="A1132" i="1"/>
  <c r="K1131" i="1"/>
  <c r="G1131" i="1"/>
  <c r="F1131" i="1"/>
  <c r="E1131" i="1"/>
  <c r="C1131" i="1"/>
  <c r="A1131" i="1"/>
  <c r="K1130" i="1"/>
  <c r="G1130" i="1"/>
  <c r="F1130" i="1"/>
  <c r="E1130" i="1"/>
  <c r="C1130" i="1"/>
  <c r="A1130" i="1"/>
  <c r="K1129" i="1"/>
  <c r="G1129" i="1"/>
  <c r="F1129" i="1"/>
  <c r="E1129" i="1"/>
  <c r="C1129" i="1"/>
  <c r="A1129" i="1"/>
  <c r="K1128" i="1"/>
  <c r="G1128" i="1"/>
  <c r="F1128" i="1"/>
  <c r="E1128" i="1"/>
  <c r="C1128" i="1"/>
  <c r="A1128" i="1"/>
  <c r="K1127" i="1"/>
  <c r="G1127" i="1"/>
  <c r="F1127" i="1"/>
  <c r="E1127" i="1"/>
  <c r="C1127" i="1"/>
  <c r="A1127" i="1"/>
  <c r="K1126" i="1"/>
  <c r="G1126" i="1"/>
  <c r="F1126" i="1"/>
  <c r="E1126" i="1"/>
  <c r="C1126" i="1"/>
  <c r="A1126" i="1"/>
  <c r="K1125" i="1"/>
  <c r="G1125" i="1"/>
  <c r="F1125" i="1"/>
  <c r="E1125" i="1"/>
  <c r="C1125" i="1"/>
  <c r="A1125" i="1"/>
  <c r="K1124" i="1"/>
  <c r="G1124" i="1"/>
  <c r="F1124" i="1"/>
  <c r="E1124" i="1"/>
  <c r="C1124" i="1"/>
  <c r="A1124" i="1"/>
  <c r="K1123" i="1"/>
  <c r="G1123" i="1"/>
  <c r="F1123" i="1"/>
  <c r="E1123" i="1"/>
  <c r="C1123" i="1"/>
  <c r="A1123" i="1"/>
  <c r="K1122" i="1"/>
  <c r="G1122" i="1"/>
  <c r="F1122" i="1"/>
  <c r="E1122" i="1"/>
  <c r="C1122" i="1"/>
  <c r="A1122" i="1"/>
  <c r="K1121" i="1"/>
  <c r="G1121" i="1"/>
  <c r="F1121" i="1"/>
  <c r="E1121" i="1"/>
  <c r="C1121" i="1"/>
  <c r="A1121" i="1"/>
  <c r="K1120" i="1"/>
  <c r="G1120" i="1"/>
  <c r="F1120" i="1"/>
  <c r="E1120" i="1"/>
  <c r="C1120" i="1"/>
  <c r="A1120" i="1"/>
  <c r="K1119" i="1"/>
  <c r="G1119" i="1"/>
  <c r="F1119" i="1"/>
  <c r="E1119" i="1"/>
  <c r="C1119" i="1"/>
  <c r="A1119" i="1"/>
  <c r="K1118" i="1"/>
  <c r="G1118" i="1"/>
  <c r="F1118" i="1"/>
  <c r="E1118" i="1"/>
  <c r="C1118" i="1"/>
  <c r="A1118" i="1"/>
  <c r="K1117" i="1"/>
  <c r="G1117" i="1"/>
  <c r="F1117" i="1"/>
  <c r="E1117" i="1"/>
  <c r="C1117" i="1"/>
  <c r="A1117" i="1"/>
  <c r="K1116" i="1"/>
  <c r="G1116" i="1"/>
  <c r="F1116" i="1"/>
  <c r="E1116" i="1"/>
  <c r="C1116" i="1"/>
  <c r="A1116" i="1"/>
  <c r="K1115" i="1"/>
  <c r="G1115" i="1"/>
  <c r="F1115" i="1"/>
  <c r="E1115" i="1"/>
  <c r="C1115" i="1"/>
  <c r="A1115" i="1"/>
  <c r="K1114" i="1"/>
  <c r="G1114" i="1"/>
  <c r="F1114" i="1"/>
  <c r="E1114" i="1"/>
  <c r="C1114" i="1"/>
  <c r="A1114" i="1"/>
  <c r="K1113" i="1"/>
  <c r="G1113" i="1"/>
  <c r="F1113" i="1"/>
  <c r="E1113" i="1"/>
  <c r="C1113" i="1"/>
  <c r="A1113" i="1"/>
  <c r="K1112" i="1"/>
  <c r="G1112" i="1"/>
  <c r="F1112" i="1"/>
  <c r="E1112" i="1"/>
  <c r="C1112" i="1"/>
  <c r="A1112" i="1"/>
  <c r="K1111" i="1"/>
  <c r="G1111" i="1"/>
  <c r="F1111" i="1"/>
  <c r="E1111" i="1"/>
  <c r="C1111" i="1"/>
  <c r="A1111" i="1"/>
  <c r="K1110" i="1"/>
  <c r="G1110" i="1"/>
  <c r="F1110" i="1"/>
  <c r="E1110" i="1"/>
  <c r="C1110" i="1"/>
  <c r="A1110" i="1"/>
  <c r="K1109" i="1"/>
  <c r="G1109" i="1"/>
  <c r="F1109" i="1"/>
  <c r="E1109" i="1"/>
  <c r="C1109" i="1"/>
  <c r="A1109" i="1"/>
  <c r="K1108" i="1"/>
  <c r="G1108" i="1"/>
  <c r="F1108" i="1"/>
  <c r="E1108" i="1"/>
  <c r="C1108" i="1"/>
  <c r="A1108" i="1"/>
  <c r="K1107" i="1"/>
  <c r="G1107" i="1"/>
  <c r="F1107" i="1"/>
  <c r="E1107" i="1"/>
  <c r="C1107" i="1"/>
  <c r="A1107" i="1"/>
  <c r="K1106" i="1"/>
  <c r="G1106" i="1"/>
  <c r="F1106" i="1"/>
  <c r="E1106" i="1"/>
  <c r="C1106" i="1"/>
  <c r="A1106" i="1"/>
  <c r="K1105" i="1"/>
  <c r="G1105" i="1"/>
  <c r="F1105" i="1"/>
  <c r="E1105" i="1"/>
  <c r="C1105" i="1"/>
  <c r="A1105" i="1"/>
  <c r="K1104" i="1"/>
  <c r="G1104" i="1"/>
  <c r="F1104" i="1"/>
  <c r="E1104" i="1"/>
  <c r="C1104" i="1"/>
  <c r="A1104" i="1"/>
  <c r="K1103" i="1"/>
  <c r="G1103" i="1"/>
  <c r="F1103" i="1"/>
  <c r="E1103" i="1"/>
  <c r="C1103" i="1"/>
  <c r="A1103" i="1"/>
  <c r="K1102" i="1"/>
  <c r="G1102" i="1"/>
  <c r="F1102" i="1"/>
  <c r="E1102" i="1"/>
  <c r="C1102" i="1"/>
  <c r="A1102" i="1"/>
  <c r="K1101" i="1"/>
  <c r="G1101" i="1"/>
  <c r="F1101" i="1"/>
  <c r="E1101" i="1"/>
  <c r="C1101" i="1"/>
  <c r="A1101" i="1"/>
  <c r="K1100" i="1"/>
  <c r="G1100" i="1"/>
  <c r="F1100" i="1"/>
  <c r="E1100" i="1"/>
  <c r="C1100" i="1"/>
  <c r="A1100" i="1"/>
  <c r="K1099" i="1"/>
  <c r="G1099" i="1"/>
  <c r="F1099" i="1"/>
  <c r="E1099" i="1"/>
  <c r="C1099" i="1"/>
  <c r="A1099" i="1"/>
  <c r="K1098" i="1"/>
  <c r="G1098" i="1"/>
  <c r="F1098" i="1"/>
  <c r="E1098" i="1"/>
  <c r="C1098" i="1"/>
  <c r="A1098" i="1"/>
  <c r="K1097" i="1"/>
  <c r="G1097" i="1"/>
  <c r="F1097" i="1"/>
  <c r="E1097" i="1"/>
  <c r="C1097" i="1"/>
  <c r="A1097" i="1"/>
  <c r="K1096" i="1"/>
  <c r="G1096" i="1"/>
  <c r="F1096" i="1"/>
  <c r="E1096" i="1"/>
  <c r="C1096" i="1"/>
  <c r="A1096" i="1"/>
  <c r="K1095" i="1"/>
  <c r="G1095" i="1"/>
  <c r="F1095" i="1"/>
  <c r="E1095" i="1"/>
  <c r="C1095" i="1"/>
  <c r="A1095" i="1"/>
  <c r="K1094" i="1"/>
  <c r="G1094" i="1"/>
  <c r="F1094" i="1"/>
  <c r="E1094" i="1"/>
  <c r="C1094" i="1"/>
  <c r="A1094" i="1"/>
  <c r="K1093" i="1"/>
  <c r="G1093" i="1"/>
  <c r="F1093" i="1"/>
  <c r="E1093" i="1"/>
  <c r="C1093" i="1"/>
  <c r="A1093" i="1"/>
  <c r="K1092" i="1"/>
  <c r="G1092" i="1"/>
  <c r="F1092" i="1"/>
  <c r="E1092" i="1"/>
  <c r="C1092" i="1"/>
  <c r="A1092" i="1"/>
  <c r="K1091" i="1"/>
  <c r="G1091" i="1"/>
  <c r="F1091" i="1"/>
  <c r="E1091" i="1"/>
  <c r="C1091" i="1"/>
  <c r="A1091" i="1"/>
  <c r="K1090" i="1"/>
  <c r="G1090" i="1"/>
  <c r="F1090" i="1"/>
  <c r="E1090" i="1"/>
  <c r="C1090" i="1"/>
  <c r="A1090" i="1"/>
  <c r="K1089" i="1"/>
  <c r="G1089" i="1"/>
  <c r="F1089" i="1"/>
  <c r="E1089" i="1"/>
  <c r="C1089" i="1"/>
  <c r="A1089" i="1"/>
  <c r="K1088" i="1"/>
  <c r="G1088" i="1"/>
  <c r="F1088" i="1"/>
  <c r="E1088" i="1"/>
  <c r="C1088" i="1"/>
  <c r="A1088" i="1"/>
  <c r="K1087" i="1"/>
  <c r="G1087" i="1"/>
  <c r="F1087" i="1"/>
  <c r="E1087" i="1"/>
  <c r="C1087" i="1"/>
  <c r="A1087" i="1"/>
  <c r="K1086" i="1"/>
  <c r="G1086" i="1"/>
  <c r="F1086" i="1"/>
  <c r="E1086" i="1"/>
  <c r="C1086" i="1"/>
  <c r="A1086" i="1"/>
  <c r="K1085" i="1"/>
  <c r="G1085" i="1"/>
  <c r="F1085" i="1"/>
  <c r="E1085" i="1"/>
  <c r="C1085" i="1"/>
  <c r="A1085" i="1"/>
  <c r="K1084" i="1"/>
  <c r="G1084" i="1"/>
  <c r="F1084" i="1"/>
  <c r="E1084" i="1"/>
  <c r="C1084" i="1"/>
  <c r="A1084" i="1"/>
  <c r="K1083" i="1"/>
  <c r="G1083" i="1"/>
  <c r="F1083" i="1"/>
  <c r="E1083" i="1"/>
  <c r="C1083" i="1"/>
  <c r="A1083" i="1"/>
  <c r="K1082" i="1"/>
  <c r="G1082" i="1"/>
  <c r="F1082" i="1"/>
  <c r="E1082" i="1"/>
  <c r="C1082" i="1"/>
  <c r="A1082" i="1"/>
  <c r="K1081" i="1"/>
  <c r="G1081" i="1"/>
  <c r="F1081" i="1"/>
  <c r="E1081" i="1"/>
  <c r="C1081" i="1"/>
  <c r="A1081" i="1"/>
  <c r="K1080" i="1"/>
  <c r="G1080" i="1"/>
  <c r="F1080" i="1"/>
  <c r="E1080" i="1"/>
  <c r="C1080" i="1"/>
  <c r="A1080" i="1"/>
  <c r="K1079" i="1"/>
  <c r="G1079" i="1"/>
  <c r="F1079" i="1"/>
  <c r="E1079" i="1"/>
  <c r="C1079" i="1"/>
  <c r="A1079" i="1"/>
  <c r="K1078" i="1"/>
  <c r="G1078" i="1"/>
  <c r="F1078" i="1"/>
  <c r="E1078" i="1"/>
  <c r="C1078" i="1"/>
  <c r="A1078" i="1"/>
  <c r="K1077" i="1"/>
  <c r="G1077" i="1"/>
  <c r="F1077" i="1"/>
  <c r="E1077" i="1"/>
  <c r="C1077" i="1"/>
  <c r="A1077" i="1"/>
  <c r="K1076" i="1"/>
  <c r="G1076" i="1"/>
  <c r="F1076" i="1"/>
  <c r="E1076" i="1"/>
  <c r="C1076" i="1"/>
  <c r="A1076" i="1"/>
  <c r="K1075" i="1"/>
  <c r="G1075" i="1"/>
  <c r="F1075" i="1"/>
  <c r="E1075" i="1"/>
  <c r="C1075" i="1"/>
  <c r="A1075" i="1"/>
  <c r="K1074" i="1"/>
  <c r="G1074" i="1"/>
  <c r="F1074" i="1"/>
  <c r="E1074" i="1"/>
  <c r="C1074" i="1"/>
  <c r="A1074" i="1"/>
  <c r="K1073" i="1"/>
  <c r="G1073" i="1"/>
  <c r="F1073" i="1"/>
  <c r="E1073" i="1"/>
  <c r="C1073" i="1"/>
  <c r="A1073" i="1"/>
  <c r="K1072" i="1"/>
  <c r="G1072" i="1"/>
  <c r="F1072" i="1"/>
  <c r="E1072" i="1"/>
  <c r="C1072" i="1"/>
  <c r="A1072" i="1"/>
  <c r="K1071" i="1"/>
  <c r="G1071" i="1"/>
  <c r="F1071" i="1"/>
  <c r="E1071" i="1"/>
  <c r="C1071" i="1"/>
  <c r="A1071" i="1"/>
  <c r="K1070" i="1"/>
  <c r="G1070" i="1"/>
  <c r="F1070" i="1"/>
  <c r="E1070" i="1"/>
  <c r="C1070" i="1"/>
  <c r="A1070" i="1"/>
  <c r="K1069" i="1"/>
  <c r="G1069" i="1"/>
  <c r="F1069" i="1"/>
  <c r="E1069" i="1"/>
  <c r="C1069" i="1"/>
  <c r="A1069" i="1"/>
  <c r="K1068" i="1"/>
  <c r="G1068" i="1"/>
  <c r="F1068" i="1"/>
  <c r="E1068" i="1"/>
  <c r="C1068" i="1"/>
  <c r="A1068" i="1"/>
  <c r="K1067" i="1"/>
  <c r="G1067" i="1"/>
  <c r="F1067" i="1"/>
  <c r="E1067" i="1"/>
  <c r="C1067" i="1"/>
  <c r="A1067" i="1"/>
  <c r="K1066" i="1"/>
  <c r="G1066" i="1"/>
  <c r="F1066" i="1"/>
  <c r="E1066" i="1"/>
  <c r="C1066" i="1"/>
  <c r="A1066" i="1"/>
  <c r="K1065" i="1"/>
  <c r="G1065" i="1"/>
  <c r="F1065" i="1"/>
  <c r="E1065" i="1"/>
  <c r="C1065" i="1"/>
  <c r="A1065" i="1"/>
  <c r="K1064" i="1"/>
  <c r="G1064" i="1"/>
  <c r="F1064" i="1"/>
  <c r="E1064" i="1"/>
  <c r="C1064" i="1"/>
  <c r="A1064" i="1"/>
  <c r="K1063" i="1"/>
  <c r="G1063" i="1"/>
  <c r="F1063" i="1"/>
  <c r="E1063" i="1"/>
  <c r="C1063" i="1"/>
  <c r="A1063" i="1"/>
  <c r="K1062" i="1"/>
  <c r="G1062" i="1"/>
  <c r="F1062" i="1"/>
  <c r="E1062" i="1"/>
  <c r="C1062" i="1"/>
  <c r="A1062" i="1"/>
  <c r="K1061" i="1"/>
  <c r="G1061" i="1"/>
  <c r="F1061" i="1"/>
  <c r="E1061" i="1"/>
  <c r="C1061" i="1"/>
  <c r="A1061" i="1"/>
  <c r="K1060" i="1"/>
  <c r="G1060" i="1"/>
  <c r="F1060" i="1"/>
  <c r="E1060" i="1"/>
  <c r="C1060" i="1"/>
  <c r="A1060" i="1"/>
  <c r="K1059" i="1"/>
  <c r="G1059" i="1"/>
  <c r="F1059" i="1"/>
  <c r="E1059" i="1"/>
  <c r="C1059" i="1"/>
  <c r="A1059" i="1"/>
  <c r="K1058" i="1"/>
  <c r="G1058" i="1"/>
  <c r="F1058" i="1"/>
  <c r="E1058" i="1"/>
  <c r="C1058" i="1"/>
  <c r="A1058" i="1"/>
  <c r="K1057" i="1"/>
  <c r="G1057" i="1"/>
  <c r="F1057" i="1"/>
  <c r="E1057" i="1"/>
  <c r="C1057" i="1"/>
  <c r="A1057" i="1"/>
  <c r="K1056" i="1"/>
  <c r="G1056" i="1"/>
  <c r="F1056" i="1"/>
  <c r="E1056" i="1"/>
  <c r="C1056" i="1"/>
  <c r="A1056" i="1"/>
  <c r="K1055" i="1"/>
  <c r="G1055" i="1"/>
  <c r="F1055" i="1"/>
  <c r="E1055" i="1"/>
  <c r="C1055" i="1"/>
  <c r="A1055" i="1"/>
  <c r="K1054" i="1"/>
  <c r="G1054" i="1"/>
  <c r="F1054" i="1"/>
  <c r="E1054" i="1"/>
  <c r="C1054" i="1"/>
  <c r="A1054" i="1"/>
  <c r="K1053" i="1"/>
  <c r="G1053" i="1"/>
  <c r="F1053" i="1"/>
  <c r="E1053" i="1"/>
  <c r="C1053" i="1"/>
  <c r="A1053" i="1"/>
  <c r="K1052" i="1"/>
  <c r="G1052" i="1"/>
  <c r="F1052" i="1"/>
  <c r="E1052" i="1"/>
  <c r="C1052" i="1"/>
  <c r="A1052" i="1"/>
  <c r="K1051" i="1"/>
  <c r="G1051" i="1"/>
  <c r="F1051" i="1"/>
  <c r="E1051" i="1"/>
  <c r="C1051" i="1"/>
  <c r="A1051" i="1"/>
  <c r="K1050" i="1"/>
  <c r="G1050" i="1"/>
  <c r="F1050" i="1"/>
  <c r="E1050" i="1"/>
  <c r="C1050" i="1"/>
  <c r="A1050" i="1"/>
  <c r="K1049" i="1"/>
  <c r="G1049" i="1"/>
  <c r="F1049" i="1"/>
  <c r="E1049" i="1"/>
  <c r="C1049" i="1"/>
  <c r="A1049" i="1"/>
  <c r="K1048" i="1"/>
  <c r="G1048" i="1"/>
  <c r="F1048" i="1"/>
  <c r="E1048" i="1"/>
  <c r="C1048" i="1"/>
  <c r="A1048" i="1"/>
  <c r="K1047" i="1"/>
  <c r="G1047" i="1"/>
  <c r="F1047" i="1"/>
  <c r="E1047" i="1"/>
  <c r="C1047" i="1"/>
  <c r="A1047" i="1"/>
  <c r="K1046" i="1"/>
  <c r="G1046" i="1"/>
  <c r="F1046" i="1"/>
  <c r="E1046" i="1"/>
  <c r="C1046" i="1"/>
  <c r="A1046" i="1"/>
  <c r="K1045" i="1"/>
  <c r="G1045" i="1"/>
  <c r="F1045" i="1"/>
  <c r="E1045" i="1"/>
  <c r="C1045" i="1"/>
  <c r="A1045" i="1"/>
  <c r="K1044" i="1"/>
  <c r="G1044" i="1"/>
  <c r="F1044" i="1"/>
  <c r="E1044" i="1"/>
  <c r="C1044" i="1"/>
  <c r="A1044" i="1"/>
  <c r="K1043" i="1"/>
  <c r="G1043" i="1"/>
  <c r="F1043" i="1"/>
  <c r="E1043" i="1"/>
  <c r="C1043" i="1"/>
  <c r="A1043" i="1"/>
  <c r="K1042" i="1"/>
  <c r="G1042" i="1"/>
  <c r="F1042" i="1"/>
  <c r="E1042" i="1"/>
  <c r="C1042" i="1"/>
  <c r="A1042" i="1"/>
  <c r="K1041" i="1"/>
  <c r="G1041" i="1"/>
  <c r="F1041" i="1"/>
  <c r="E1041" i="1"/>
  <c r="C1041" i="1"/>
  <c r="A1041" i="1"/>
  <c r="K1040" i="1"/>
  <c r="G1040" i="1"/>
  <c r="F1040" i="1"/>
  <c r="E1040" i="1"/>
  <c r="C1040" i="1"/>
  <c r="A1040" i="1"/>
  <c r="K1039" i="1"/>
  <c r="G1039" i="1"/>
  <c r="F1039" i="1"/>
  <c r="E1039" i="1"/>
  <c r="C1039" i="1"/>
  <c r="A1039" i="1"/>
  <c r="K1038" i="1"/>
  <c r="G1038" i="1"/>
  <c r="F1038" i="1"/>
  <c r="E1038" i="1"/>
  <c r="C1038" i="1"/>
  <c r="A1038" i="1"/>
  <c r="K1037" i="1"/>
  <c r="G1037" i="1"/>
  <c r="F1037" i="1"/>
  <c r="E1037" i="1"/>
  <c r="C1037" i="1"/>
  <c r="A1037" i="1"/>
  <c r="K1036" i="1"/>
  <c r="G1036" i="1"/>
  <c r="F1036" i="1"/>
  <c r="E1036" i="1"/>
  <c r="C1036" i="1"/>
  <c r="A1036" i="1"/>
  <c r="K1035" i="1"/>
  <c r="G1035" i="1"/>
  <c r="F1035" i="1"/>
  <c r="E1035" i="1"/>
  <c r="C1035" i="1"/>
  <c r="A1035" i="1"/>
  <c r="K1034" i="1"/>
  <c r="G1034" i="1"/>
  <c r="F1034" i="1"/>
  <c r="E1034" i="1"/>
  <c r="C1034" i="1"/>
  <c r="A1034" i="1"/>
  <c r="K1033" i="1"/>
  <c r="G1033" i="1"/>
  <c r="F1033" i="1"/>
  <c r="E1033" i="1"/>
  <c r="C1033" i="1"/>
  <c r="A1033" i="1"/>
  <c r="K1032" i="1"/>
  <c r="G1032" i="1"/>
  <c r="F1032" i="1"/>
  <c r="E1032" i="1"/>
  <c r="C1032" i="1"/>
  <c r="A1032" i="1"/>
  <c r="K1031" i="1"/>
  <c r="G1031" i="1"/>
  <c r="F1031" i="1"/>
  <c r="E1031" i="1"/>
  <c r="C1031" i="1"/>
  <c r="A1031" i="1"/>
  <c r="K1030" i="1"/>
  <c r="G1030" i="1"/>
  <c r="F1030" i="1"/>
  <c r="E1030" i="1"/>
  <c r="C1030" i="1"/>
  <c r="A1030" i="1"/>
  <c r="K1029" i="1"/>
  <c r="G1029" i="1"/>
  <c r="F1029" i="1"/>
  <c r="E1029" i="1"/>
  <c r="C1029" i="1"/>
  <c r="A1029" i="1"/>
  <c r="K1028" i="1"/>
  <c r="G1028" i="1"/>
  <c r="F1028" i="1"/>
  <c r="E1028" i="1"/>
  <c r="C1028" i="1"/>
  <c r="A1028" i="1"/>
  <c r="K1027" i="1"/>
  <c r="G1027" i="1"/>
  <c r="F1027" i="1"/>
  <c r="E1027" i="1"/>
  <c r="C1027" i="1"/>
  <c r="A1027" i="1"/>
  <c r="K1026" i="1"/>
  <c r="G1026" i="1"/>
  <c r="F1026" i="1"/>
  <c r="E1026" i="1"/>
  <c r="C1026" i="1"/>
  <c r="A1026" i="1"/>
  <c r="K1025" i="1"/>
  <c r="G1025" i="1"/>
  <c r="F1025" i="1"/>
  <c r="E1025" i="1"/>
  <c r="C1025" i="1"/>
  <c r="A1025" i="1"/>
  <c r="K1024" i="1"/>
  <c r="G1024" i="1"/>
  <c r="F1024" i="1"/>
  <c r="E1024" i="1"/>
  <c r="C1024" i="1"/>
  <c r="A1024" i="1"/>
  <c r="K1023" i="1"/>
  <c r="G1023" i="1"/>
  <c r="F1023" i="1"/>
  <c r="E1023" i="1"/>
  <c r="C1023" i="1"/>
  <c r="A1023" i="1"/>
  <c r="K1022" i="1"/>
  <c r="G1022" i="1"/>
  <c r="F1022" i="1"/>
  <c r="E1022" i="1"/>
  <c r="C1022" i="1"/>
  <c r="A1022" i="1"/>
  <c r="K1021" i="1"/>
  <c r="G1021" i="1"/>
  <c r="F1021" i="1"/>
  <c r="E1021" i="1"/>
  <c r="C1021" i="1"/>
  <c r="A1021" i="1"/>
  <c r="K1020" i="1"/>
  <c r="G1020" i="1"/>
  <c r="F1020" i="1"/>
  <c r="E1020" i="1"/>
  <c r="C1020" i="1"/>
  <c r="A1020" i="1"/>
  <c r="K1019" i="1"/>
  <c r="G1019" i="1"/>
  <c r="F1019" i="1"/>
  <c r="E1019" i="1"/>
  <c r="C1019" i="1"/>
  <c r="A1019" i="1"/>
  <c r="K1018" i="1"/>
  <c r="G1018" i="1"/>
  <c r="F1018" i="1"/>
  <c r="E1018" i="1"/>
  <c r="C1018" i="1"/>
  <c r="A1018" i="1"/>
  <c r="K1017" i="1"/>
  <c r="G1017" i="1"/>
  <c r="F1017" i="1"/>
  <c r="E1017" i="1"/>
  <c r="C1017" i="1"/>
  <c r="A1017" i="1"/>
  <c r="K1016" i="1"/>
  <c r="G1016" i="1"/>
  <c r="F1016" i="1"/>
  <c r="E1016" i="1"/>
  <c r="C1016" i="1"/>
  <c r="A1016" i="1"/>
  <c r="K1015" i="1"/>
  <c r="G1015" i="1"/>
  <c r="F1015" i="1"/>
  <c r="E1015" i="1"/>
  <c r="C1015" i="1"/>
  <c r="A1015" i="1"/>
  <c r="K1014" i="1"/>
  <c r="G1014" i="1"/>
  <c r="F1014" i="1"/>
  <c r="E1014" i="1"/>
  <c r="C1014" i="1"/>
  <c r="A1014" i="1"/>
  <c r="K1013" i="1"/>
  <c r="G1013" i="1"/>
  <c r="F1013" i="1"/>
  <c r="E1013" i="1"/>
  <c r="C1013" i="1"/>
  <c r="A1013" i="1"/>
  <c r="K1012" i="1"/>
  <c r="G1012" i="1"/>
  <c r="F1012" i="1"/>
  <c r="E1012" i="1"/>
  <c r="C1012" i="1"/>
  <c r="A1012" i="1"/>
  <c r="K1011" i="1"/>
  <c r="G1011" i="1"/>
  <c r="F1011" i="1"/>
  <c r="E1011" i="1"/>
  <c r="C1011" i="1"/>
  <c r="A1011" i="1"/>
  <c r="K1010" i="1"/>
  <c r="G1010" i="1"/>
  <c r="F1010" i="1"/>
  <c r="E1010" i="1"/>
  <c r="C1010" i="1"/>
  <c r="A1010" i="1"/>
  <c r="K1009" i="1"/>
  <c r="G1009" i="1"/>
  <c r="F1009" i="1"/>
  <c r="E1009" i="1"/>
  <c r="C1009" i="1"/>
  <c r="A1009" i="1"/>
  <c r="K1008" i="1"/>
  <c r="G1008" i="1"/>
  <c r="F1008" i="1"/>
  <c r="E1008" i="1"/>
  <c r="C1008" i="1"/>
  <c r="A1008" i="1"/>
  <c r="K1007" i="1"/>
  <c r="G1007" i="1"/>
  <c r="F1007" i="1"/>
  <c r="E1007" i="1"/>
  <c r="C1007" i="1"/>
  <c r="A1007" i="1"/>
  <c r="K1006" i="1"/>
  <c r="G1006" i="1"/>
  <c r="F1006" i="1"/>
  <c r="E1006" i="1"/>
  <c r="C1006" i="1"/>
  <c r="A1006" i="1"/>
  <c r="K1005" i="1"/>
  <c r="G1005" i="1"/>
  <c r="F1005" i="1"/>
  <c r="E1005" i="1"/>
  <c r="C1005" i="1"/>
  <c r="A1005" i="1"/>
  <c r="K1004" i="1"/>
  <c r="G1004" i="1"/>
  <c r="F1004" i="1"/>
  <c r="E1004" i="1"/>
  <c r="C1004" i="1"/>
  <c r="A1004" i="1"/>
  <c r="K1003" i="1"/>
  <c r="G1003" i="1"/>
  <c r="F1003" i="1"/>
  <c r="E1003" i="1"/>
  <c r="C1003" i="1"/>
  <c r="A1003" i="1"/>
  <c r="K1002" i="1"/>
  <c r="G1002" i="1"/>
  <c r="F1002" i="1"/>
  <c r="E1002" i="1"/>
  <c r="C1002" i="1"/>
  <c r="A1002" i="1"/>
  <c r="K1001" i="1"/>
  <c r="G1001" i="1"/>
  <c r="F1001" i="1"/>
  <c r="E1001" i="1"/>
  <c r="C1001" i="1"/>
  <c r="A1001" i="1"/>
  <c r="K1000" i="1"/>
  <c r="G1000" i="1"/>
  <c r="F1000" i="1"/>
  <c r="E1000" i="1"/>
  <c r="C1000" i="1"/>
  <c r="A1000" i="1"/>
  <c r="K999" i="1"/>
  <c r="G999" i="1"/>
  <c r="F999" i="1"/>
  <c r="E999" i="1"/>
  <c r="C999" i="1"/>
  <c r="A999" i="1"/>
  <c r="K998" i="1"/>
  <c r="G998" i="1"/>
  <c r="F998" i="1"/>
  <c r="E998" i="1"/>
  <c r="C998" i="1"/>
  <c r="A998" i="1"/>
  <c r="K997" i="1"/>
  <c r="G997" i="1"/>
  <c r="F997" i="1"/>
  <c r="E997" i="1"/>
  <c r="C997" i="1"/>
  <c r="A997" i="1"/>
  <c r="K996" i="1"/>
  <c r="G996" i="1"/>
  <c r="F996" i="1"/>
  <c r="E996" i="1"/>
  <c r="C996" i="1"/>
  <c r="A996" i="1"/>
  <c r="K995" i="1"/>
  <c r="G995" i="1"/>
  <c r="F995" i="1"/>
  <c r="E995" i="1"/>
  <c r="C995" i="1"/>
  <c r="A995" i="1"/>
  <c r="K994" i="1"/>
  <c r="G994" i="1"/>
  <c r="F994" i="1"/>
  <c r="E994" i="1"/>
  <c r="C994" i="1"/>
  <c r="A994" i="1"/>
  <c r="K993" i="1"/>
  <c r="G993" i="1"/>
  <c r="F993" i="1"/>
  <c r="E993" i="1"/>
  <c r="C993" i="1"/>
  <c r="A993" i="1"/>
  <c r="K992" i="1"/>
  <c r="G992" i="1"/>
  <c r="F992" i="1"/>
  <c r="E992" i="1"/>
  <c r="C992" i="1"/>
  <c r="A992" i="1"/>
  <c r="K991" i="1"/>
  <c r="G991" i="1"/>
  <c r="F991" i="1"/>
  <c r="E991" i="1"/>
  <c r="C991" i="1"/>
  <c r="A991" i="1"/>
  <c r="K990" i="1"/>
  <c r="G990" i="1"/>
  <c r="F990" i="1"/>
  <c r="E990" i="1"/>
  <c r="C990" i="1"/>
  <c r="A990" i="1"/>
  <c r="K989" i="1"/>
  <c r="G989" i="1"/>
  <c r="F989" i="1"/>
  <c r="E989" i="1"/>
  <c r="C989" i="1"/>
  <c r="A989" i="1"/>
  <c r="K988" i="1"/>
  <c r="G988" i="1"/>
  <c r="F988" i="1"/>
  <c r="E988" i="1"/>
  <c r="C988" i="1"/>
  <c r="A988" i="1"/>
  <c r="K987" i="1"/>
  <c r="G987" i="1"/>
  <c r="F987" i="1"/>
  <c r="E987" i="1"/>
  <c r="C987" i="1"/>
  <c r="A987" i="1"/>
  <c r="K986" i="1"/>
  <c r="G986" i="1"/>
  <c r="F986" i="1"/>
  <c r="E986" i="1"/>
  <c r="C986" i="1"/>
  <c r="A986" i="1"/>
  <c r="K985" i="1"/>
  <c r="G985" i="1"/>
  <c r="F985" i="1"/>
  <c r="E985" i="1"/>
  <c r="C985" i="1"/>
  <c r="A985" i="1"/>
  <c r="K984" i="1"/>
  <c r="G984" i="1"/>
  <c r="F984" i="1"/>
  <c r="E984" i="1"/>
  <c r="C984" i="1"/>
  <c r="A984" i="1"/>
  <c r="K983" i="1"/>
  <c r="G983" i="1"/>
  <c r="F983" i="1"/>
  <c r="E983" i="1"/>
  <c r="C983" i="1"/>
  <c r="A983" i="1"/>
  <c r="K982" i="1"/>
  <c r="G982" i="1"/>
  <c r="F982" i="1"/>
  <c r="E982" i="1"/>
  <c r="C982" i="1"/>
  <c r="A982" i="1"/>
  <c r="K981" i="1"/>
  <c r="G981" i="1"/>
  <c r="F981" i="1"/>
  <c r="E981" i="1"/>
  <c r="C981" i="1"/>
  <c r="A981" i="1"/>
  <c r="K980" i="1"/>
  <c r="G980" i="1"/>
  <c r="F980" i="1"/>
  <c r="E980" i="1"/>
  <c r="C980" i="1"/>
  <c r="A980" i="1"/>
  <c r="K979" i="1"/>
  <c r="G979" i="1"/>
  <c r="F979" i="1"/>
  <c r="E979" i="1"/>
  <c r="C979" i="1"/>
  <c r="A979" i="1"/>
  <c r="K978" i="1"/>
  <c r="G978" i="1"/>
  <c r="F978" i="1"/>
  <c r="E978" i="1"/>
  <c r="C978" i="1"/>
  <c r="A978" i="1"/>
  <c r="K977" i="1"/>
  <c r="G977" i="1"/>
  <c r="F977" i="1"/>
  <c r="E977" i="1"/>
  <c r="C977" i="1"/>
  <c r="A977" i="1"/>
  <c r="K976" i="1"/>
  <c r="G976" i="1"/>
  <c r="F976" i="1"/>
  <c r="E976" i="1"/>
  <c r="C976" i="1"/>
  <c r="A976" i="1"/>
  <c r="K975" i="1"/>
  <c r="G975" i="1"/>
  <c r="F975" i="1"/>
  <c r="E975" i="1"/>
  <c r="C975" i="1"/>
  <c r="A975" i="1"/>
  <c r="K974" i="1"/>
  <c r="G974" i="1"/>
  <c r="F974" i="1"/>
  <c r="E974" i="1"/>
  <c r="C974" i="1"/>
  <c r="A974" i="1"/>
  <c r="K973" i="1"/>
  <c r="G973" i="1"/>
  <c r="F973" i="1"/>
  <c r="E973" i="1"/>
  <c r="C973" i="1"/>
  <c r="A973" i="1"/>
  <c r="K972" i="1"/>
  <c r="G972" i="1"/>
  <c r="F972" i="1"/>
  <c r="E972" i="1"/>
  <c r="C972" i="1"/>
  <c r="A972" i="1"/>
  <c r="K971" i="1"/>
  <c r="G971" i="1"/>
  <c r="F971" i="1"/>
  <c r="E971" i="1"/>
  <c r="C971" i="1"/>
  <c r="A971" i="1"/>
  <c r="K970" i="1"/>
  <c r="G970" i="1"/>
  <c r="F970" i="1"/>
  <c r="E970" i="1"/>
  <c r="C970" i="1"/>
  <c r="A970" i="1"/>
  <c r="K969" i="1"/>
  <c r="G969" i="1"/>
  <c r="F969" i="1"/>
  <c r="E969" i="1"/>
  <c r="C969" i="1"/>
  <c r="A969" i="1"/>
  <c r="K968" i="1"/>
  <c r="G968" i="1"/>
  <c r="F968" i="1"/>
  <c r="E968" i="1"/>
  <c r="C968" i="1"/>
  <c r="A968" i="1"/>
  <c r="K967" i="1"/>
  <c r="G967" i="1"/>
  <c r="F967" i="1"/>
  <c r="E967" i="1"/>
  <c r="C967" i="1"/>
  <c r="A967" i="1"/>
  <c r="K966" i="1"/>
  <c r="G966" i="1"/>
  <c r="F966" i="1"/>
  <c r="E966" i="1"/>
  <c r="C966" i="1"/>
  <c r="A966" i="1"/>
  <c r="K965" i="1"/>
  <c r="G965" i="1"/>
  <c r="F965" i="1"/>
  <c r="E965" i="1"/>
  <c r="C965" i="1"/>
  <c r="A965" i="1"/>
  <c r="K964" i="1"/>
  <c r="G964" i="1"/>
  <c r="F964" i="1"/>
  <c r="E964" i="1"/>
  <c r="C964" i="1"/>
  <c r="A964" i="1"/>
  <c r="K963" i="1"/>
  <c r="G963" i="1"/>
  <c r="F963" i="1"/>
  <c r="E963" i="1"/>
  <c r="C963" i="1"/>
  <c r="A963" i="1"/>
  <c r="K962" i="1"/>
  <c r="G962" i="1"/>
  <c r="F962" i="1"/>
  <c r="E962" i="1"/>
  <c r="C962" i="1"/>
  <c r="A962" i="1"/>
  <c r="K961" i="1"/>
  <c r="G961" i="1"/>
  <c r="F961" i="1"/>
  <c r="E961" i="1"/>
  <c r="C961" i="1"/>
  <c r="A961" i="1"/>
  <c r="K960" i="1"/>
  <c r="G960" i="1"/>
  <c r="F960" i="1"/>
  <c r="E960" i="1"/>
  <c r="C960" i="1"/>
  <c r="A960" i="1"/>
  <c r="K959" i="1"/>
  <c r="G959" i="1"/>
  <c r="F959" i="1"/>
  <c r="E959" i="1"/>
  <c r="C959" i="1"/>
  <c r="A959" i="1"/>
  <c r="K958" i="1"/>
  <c r="G958" i="1"/>
  <c r="F958" i="1"/>
  <c r="E958" i="1"/>
  <c r="C958" i="1"/>
  <c r="A958" i="1"/>
  <c r="K957" i="1"/>
  <c r="G957" i="1"/>
  <c r="F957" i="1"/>
  <c r="E957" i="1"/>
  <c r="C957" i="1"/>
  <c r="A957" i="1"/>
  <c r="K956" i="1"/>
  <c r="G956" i="1"/>
  <c r="F956" i="1"/>
  <c r="E956" i="1"/>
  <c r="C956" i="1"/>
  <c r="A956" i="1"/>
  <c r="K955" i="1"/>
  <c r="G955" i="1"/>
  <c r="F955" i="1"/>
  <c r="E955" i="1"/>
  <c r="C955" i="1"/>
  <c r="A955" i="1"/>
  <c r="K954" i="1"/>
  <c r="G954" i="1"/>
  <c r="F954" i="1"/>
  <c r="E954" i="1"/>
  <c r="C954" i="1"/>
  <c r="A954" i="1"/>
  <c r="K953" i="1"/>
  <c r="G953" i="1"/>
  <c r="F953" i="1"/>
  <c r="E953" i="1"/>
  <c r="C953" i="1"/>
  <c r="A953" i="1"/>
  <c r="K952" i="1"/>
  <c r="G952" i="1"/>
  <c r="F952" i="1"/>
  <c r="E952" i="1"/>
  <c r="C952" i="1"/>
  <c r="A952" i="1"/>
  <c r="K951" i="1"/>
  <c r="G951" i="1"/>
  <c r="F951" i="1"/>
  <c r="E951" i="1"/>
  <c r="C951" i="1"/>
  <c r="A951" i="1"/>
  <c r="K950" i="1"/>
  <c r="G950" i="1"/>
  <c r="F950" i="1"/>
  <c r="E950" i="1"/>
  <c r="C950" i="1"/>
  <c r="A950" i="1"/>
  <c r="K949" i="1"/>
  <c r="G949" i="1"/>
  <c r="F949" i="1"/>
  <c r="E949" i="1"/>
  <c r="C949" i="1"/>
  <c r="A949" i="1"/>
  <c r="K948" i="1"/>
  <c r="G948" i="1"/>
  <c r="F948" i="1"/>
  <c r="E948" i="1"/>
  <c r="C948" i="1"/>
  <c r="A948" i="1"/>
  <c r="K947" i="1"/>
  <c r="G947" i="1"/>
  <c r="F947" i="1"/>
  <c r="E947" i="1"/>
  <c r="C947" i="1"/>
  <c r="A947" i="1"/>
  <c r="K946" i="1"/>
  <c r="G946" i="1"/>
  <c r="F946" i="1"/>
  <c r="E946" i="1"/>
  <c r="C946" i="1"/>
  <c r="A946" i="1"/>
  <c r="K945" i="1"/>
  <c r="G945" i="1"/>
  <c r="F945" i="1"/>
  <c r="E945" i="1"/>
  <c r="C945" i="1"/>
  <c r="A945" i="1"/>
  <c r="K944" i="1"/>
  <c r="G944" i="1"/>
  <c r="F944" i="1"/>
  <c r="E944" i="1"/>
  <c r="C944" i="1"/>
  <c r="A944" i="1"/>
  <c r="K943" i="1"/>
  <c r="G943" i="1"/>
  <c r="F943" i="1"/>
  <c r="E943" i="1"/>
  <c r="C943" i="1"/>
  <c r="A943" i="1"/>
  <c r="K942" i="1"/>
  <c r="G942" i="1"/>
  <c r="F942" i="1"/>
  <c r="E942" i="1"/>
  <c r="C942" i="1"/>
  <c r="A942" i="1"/>
  <c r="K941" i="1"/>
  <c r="G941" i="1"/>
  <c r="F941" i="1"/>
  <c r="E941" i="1"/>
  <c r="C941" i="1"/>
  <c r="A941" i="1"/>
  <c r="K940" i="1"/>
  <c r="G940" i="1"/>
  <c r="F940" i="1"/>
  <c r="E940" i="1"/>
  <c r="C940" i="1"/>
  <c r="A940" i="1"/>
  <c r="K939" i="1"/>
  <c r="G939" i="1"/>
  <c r="F939" i="1"/>
  <c r="E939" i="1"/>
  <c r="C939" i="1"/>
  <c r="A939" i="1"/>
  <c r="K938" i="1"/>
  <c r="G938" i="1"/>
  <c r="F938" i="1"/>
  <c r="E938" i="1"/>
  <c r="C938" i="1"/>
  <c r="A938" i="1"/>
  <c r="K937" i="1"/>
  <c r="G937" i="1"/>
  <c r="F937" i="1"/>
  <c r="E937" i="1"/>
  <c r="C937" i="1"/>
  <c r="A937" i="1"/>
  <c r="K936" i="1"/>
  <c r="G936" i="1"/>
  <c r="F936" i="1"/>
  <c r="E936" i="1"/>
  <c r="C936" i="1"/>
  <c r="A936" i="1"/>
  <c r="K935" i="1"/>
  <c r="G935" i="1"/>
  <c r="F935" i="1"/>
  <c r="E935" i="1"/>
  <c r="C935" i="1"/>
  <c r="A935" i="1"/>
  <c r="K934" i="1"/>
  <c r="G934" i="1"/>
  <c r="F934" i="1"/>
  <c r="E934" i="1"/>
  <c r="C934" i="1"/>
  <c r="A934" i="1"/>
  <c r="K933" i="1"/>
  <c r="G933" i="1"/>
  <c r="F933" i="1"/>
  <c r="E933" i="1"/>
  <c r="C933" i="1"/>
  <c r="A933" i="1"/>
  <c r="K932" i="1"/>
  <c r="G932" i="1"/>
  <c r="F932" i="1"/>
  <c r="E932" i="1"/>
  <c r="C932" i="1"/>
  <c r="A932" i="1"/>
  <c r="K931" i="1"/>
  <c r="G931" i="1"/>
  <c r="F931" i="1"/>
  <c r="E931" i="1"/>
  <c r="C931" i="1"/>
  <c r="A931" i="1"/>
  <c r="K930" i="1"/>
  <c r="G930" i="1"/>
  <c r="F930" i="1"/>
  <c r="E930" i="1"/>
  <c r="C930" i="1"/>
  <c r="A930" i="1"/>
  <c r="K929" i="1"/>
  <c r="G929" i="1"/>
  <c r="F929" i="1"/>
  <c r="E929" i="1"/>
  <c r="C929" i="1"/>
  <c r="A929" i="1"/>
  <c r="K928" i="1"/>
  <c r="G928" i="1"/>
  <c r="F928" i="1"/>
  <c r="E928" i="1"/>
  <c r="C928" i="1"/>
  <c r="A928" i="1"/>
  <c r="K927" i="1"/>
  <c r="G927" i="1"/>
  <c r="F927" i="1"/>
  <c r="E927" i="1"/>
  <c r="C927" i="1"/>
  <c r="A927" i="1"/>
  <c r="K926" i="1"/>
  <c r="G926" i="1"/>
  <c r="F926" i="1"/>
  <c r="E926" i="1"/>
  <c r="C926" i="1"/>
  <c r="A926" i="1"/>
  <c r="K925" i="1"/>
  <c r="G925" i="1"/>
  <c r="F925" i="1"/>
  <c r="E925" i="1"/>
  <c r="C925" i="1"/>
  <c r="A925" i="1"/>
  <c r="K924" i="1"/>
  <c r="G924" i="1"/>
  <c r="F924" i="1"/>
  <c r="E924" i="1"/>
  <c r="C924" i="1"/>
  <c r="A924" i="1"/>
  <c r="K923" i="1"/>
  <c r="G923" i="1"/>
  <c r="F923" i="1"/>
  <c r="E923" i="1"/>
  <c r="C923" i="1"/>
  <c r="A923" i="1"/>
  <c r="K922" i="1"/>
  <c r="G922" i="1"/>
  <c r="F922" i="1"/>
  <c r="E922" i="1"/>
  <c r="C922" i="1"/>
  <c r="A922" i="1"/>
  <c r="K921" i="1"/>
  <c r="G921" i="1"/>
  <c r="F921" i="1"/>
  <c r="E921" i="1"/>
  <c r="C921" i="1"/>
  <c r="A921" i="1"/>
  <c r="K920" i="1"/>
  <c r="G920" i="1"/>
  <c r="F920" i="1"/>
  <c r="E920" i="1"/>
  <c r="C920" i="1"/>
  <c r="A920" i="1"/>
  <c r="K919" i="1"/>
  <c r="G919" i="1"/>
  <c r="F919" i="1"/>
  <c r="E919" i="1"/>
  <c r="C919" i="1"/>
  <c r="A919" i="1"/>
  <c r="K918" i="1"/>
  <c r="G918" i="1"/>
  <c r="F918" i="1"/>
  <c r="E918" i="1"/>
  <c r="C918" i="1"/>
  <c r="A918" i="1"/>
  <c r="K917" i="1"/>
  <c r="G917" i="1"/>
  <c r="F917" i="1"/>
  <c r="E917" i="1"/>
  <c r="C917" i="1"/>
  <c r="A917" i="1"/>
  <c r="K916" i="1"/>
  <c r="G916" i="1"/>
  <c r="F916" i="1"/>
  <c r="E916" i="1"/>
  <c r="C916" i="1"/>
  <c r="A916" i="1"/>
  <c r="K915" i="1"/>
  <c r="G915" i="1"/>
  <c r="F915" i="1"/>
  <c r="E915" i="1"/>
  <c r="C915" i="1"/>
  <c r="A915" i="1"/>
  <c r="K914" i="1"/>
  <c r="G914" i="1"/>
  <c r="F914" i="1"/>
  <c r="E914" i="1"/>
  <c r="C914" i="1"/>
  <c r="A914" i="1"/>
  <c r="K913" i="1"/>
  <c r="G913" i="1"/>
  <c r="F913" i="1"/>
  <c r="E913" i="1"/>
  <c r="C913" i="1"/>
  <c r="A913" i="1"/>
  <c r="K912" i="1"/>
  <c r="G912" i="1"/>
  <c r="F912" i="1"/>
  <c r="E912" i="1"/>
  <c r="C912" i="1"/>
  <c r="A912" i="1"/>
  <c r="K911" i="1"/>
  <c r="G911" i="1"/>
  <c r="F911" i="1"/>
  <c r="E911" i="1"/>
  <c r="C911" i="1"/>
  <c r="A911" i="1"/>
  <c r="K910" i="1"/>
  <c r="G910" i="1"/>
  <c r="F910" i="1"/>
  <c r="E910" i="1"/>
  <c r="C910" i="1"/>
  <c r="A910" i="1"/>
  <c r="K909" i="1"/>
  <c r="G909" i="1"/>
  <c r="F909" i="1"/>
  <c r="E909" i="1"/>
  <c r="C909" i="1"/>
  <c r="A909" i="1"/>
  <c r="K908" i="1"/>
  <c r="G908" i="1"/>
  <c r="F908" i="1"/>
  <c r="E908" i="1"/>
  <c r="C908" i="1"/>
  <c r="A908" i="1"/>
  <c r="K907" i="1"/>
  <c r="G907" i="1"/>
  <c r="F907" i="1"/>
  <c r="E907" i="1"/>
  <c r="C907" i="1"/>
  <c r="A907" i="1"/>
  <c r="K906" i="1"/>
  <c r="G906" i="1"/>
  <c r="F906" i="1"/>
  <c r="E906" i="1"/>
  <c r="C906" i="1"/>
  <c r="A906" i="1"/>
  <c r="K905" i="1"/>
  <c r="G905" i="1"/>
  <c r="F905" i="1"/>
  <c r="E905" i="1"/>
  <c r="C905" i="1"/>
  <c r="A905" i="1"/>
  <c r="K904" i="1"/>
  <c r="G904" i="1"/>
  <c r="F904" i="1"/>
  <c r="E904" i="1"/>
  <c r="C904" i="1"/>
  <c r="A904" i="1"/>
  <c r="K903" i="1"/>
  <c r="G903" i="1"/>
  <c r="F903" i="1"/>
  <c r="E903" i="1"/>
  <c r="C903" i="1"/>
  <c r="A903" i="1"/>
  <c r="K902" i="1"/>
  <c r="G902" i="1"/>
  <c r="F902" i="1"/>
  <c r="E902" i="1"/>
  <c r="C902" i="1"/>
  <c r="A902" i="1"/>
  <c r="K901" i="1"/>
  <c r="G901" i="1"/>
  <c r="F901" i="1"/>
  <c r="E901" i="1"/>
  <c r="C901" i="1"/>
  <c r="A901" i="1"/>
  <c r="K900" i="1"/>
  <c r="G900" i="1"/>
  <c r="F900" i="1"/>
  <c r="E900" i="1"/>
  <c r="C900" i="1"/>
  <c r="A900" i="1"/>
  <c r="K899" i="1"/>
  <c r="G899" i="1"/>
  <c r="F899" i="1"/>
  <c r="E899" i="1"/>
  <c r="C899" i="1"/>
  <c r="A899" i="1"/>
  <c r="K898" i="1"/>
  <c r="G898" i="1"/>
  <c r="F898" i="1"/>
  <c r="E898" i="1"/>
  <c r="C898" i="1"/>
  <c r="A898" i="1"/>
  <c r="K897" i="1"/>
  <c r="G897" i="1"/>
  <c r="F897" i="1"/>
  <c r="E897" i="1"/>
  <c r="C897" i="1"/>
  <c r="A897" i="1"/>
  <c r="K896" i="1"/>
  <c r="G896" i="1"/>
  <c r="F896" i="1"/>
  <c r="E896" i="1"/>
  <c r="C896" i="1"/>
  <c r="A896" i="1"/>
  <c r="K895" i="1"/>
  <c r="G895" i="1"/>
  <c r="F895" i="1"/>
  <c r="E895" i="1"/>
  <c r="C895" i="1"/>
  <c r="A895" i="1"/>
  <c r="K894" i="1"/>
  <c r="G894" i="1"/>
  <c r="F894" i="1"/>
  <c r="E894" i="1"/>
  <c r="C894" i="1"/>
  <c r="A894" i="1"/>
  <c r="K893" i="1"/>
  <c r="G893" i="1"/>
  <c r="F893" i="1"/>
  <c r="E893" i="1"/>
  <c r="C893" i="1"/>
  <c r="A893" i="1"/>
  <c r="K892" i="1"/>
  <c r="G892" i="1"/>
  <c r="F892" i="1"/>
  <c r="E892" i="1"/>
  <c r="C892" i="1"/>
  <c r="A892" i="1"/>
  <c r="K891" i="1"/>
  <c r="G891" i="1"/>
  <c r="F891" i="1"/>
  <c r="E891" i="1"/>
  <c r="C891" i="1"/>
  <c r="A891" i="1"/>
  <c r="K890" i="1"/>
  <c r="G890" i="1"/>
  <c r="F890" i="1"/>
  <c r="E890" i="1"/>
  <c r="C890" i="1"/>
  <c r="A890" i="1"/>
  <c r="K889" i="1"/>
  <c r="G889" i="1"/>
  <c r="F889" i="1"/>
  <c r="E889" i="1"/>
  <c r="C889" i="1"/>
  <c r="A889" i="1"/>
  <c r="K888" i="1"/>
  <c r="G888" i="1"/>
  <c r="F888" i="1"/>
  <c r="E888" i="1"/>
  <c r="C888" i="1"/>
  <c r="A888" i="1"/>
  <c r="K887" i="1"/>
  <c r="G887" i="1"/>
  <c r="F887" i="1"/>
  <c r="E887" i="1"/>
  <c r="C887" i="1"/>
  <c r="A887" i="1"/>
  <c r="K886" i="1"/>
  <c r="G886" i="1"/>
  <c r="F886" i="1"/>
  <c r="E886" i="1"/>
  <c r="C886" i="1"/>
  <c r="A886" i="1"/>
  <c r="K885" i="1"/>
  <c r="G885" i="1"/>
  <c r="F885" i="1"/>
  <c r="E885" i="1"/>
  <c r="C885" i="1"/>
  <c r="A885" i="1"/>
  <c r="K884" i="1"/>
  <c r="G884" i="1"/>
  <c r="F884" i="1"/>
  <c r="E884" i="1"/>
  <c r="C884" i="1"/>
  <c r="A884" i="1"/>
  <c r="K883" i="1"/>
  <c r="G883" i="1"/>
  <c r="F883" i="1"/>
  <c r="E883" i="1"/>
  <c r="C883" i="1"/>
  <c r="A883" i="1"/>
  <c r="K882" i="1"/>
  <c r="G882" i="1"/>
  <c r="F882" i="1"/>
  <c r="E882" i="1"/>
  <c r="C882" i="1"/>
  <c r="A882" i="1"/>
  <c r="K881" i="1"/>
  <c r="G881" i="1"/>
  <c r="F881" i="1"/>
  <c r="E881" i="1"/>
  <c r="C881" i="1"/>
  <c r="A881" i="1"/>
  <c r="K880" i="1"/>
  <c r="G880" i="1"/>
  <c r="F880" i="1"/>
  <c r="E880" i="1"/>
  <c r="C880" i="1"/>
  <c r="A880" i="1"/>
  <c r="K879" i="1"/>
  <c r="G879" i="1"/>
  <c r="F879" i="1"/>
  <c r="E879" i="1"/>
  <c r="C879" i="1"/>
  <c r="A879" i="1"/>
  <c r="K878" i="1"/>
  <c r="G878" i="1"/>
  <c r="F878" i="1"/>
  <c r="E878" i="1"/>
  <c r="C878" i="1"/>
  <c r="A878" i="1"/>
  <c r="K877" i="1"/>
  <c r="G877" i="1"/>
  <c r="F877" i="1"/>
  <c r="E877" i="1"/>
  <c r="C877" i="1"/>
  <c r="A877" i="1"/>
  <c r="K876" i="1"/>
  <c r="G876" i="1"/>
  <c r="F876" i="1"/>
  <c r="E876" i="1"/>
  <c r="C876" i="1"/>
  <c r="A876" i="1"/>
  <c r="K875" i="1"/>
  <c r="G875" i="1"/>
  <c r="F875" i="1"/>
  <c r="E875" i="1"/>
  <c r="C875" i="1"/>
  <c r="A875" i="1"/>
  <c r="K874" i="1"/>
  <c r="G874" i="1"/>
  <c r="F874" i="1"/>
  <c r="E874" i="1"/>
  <c r="C874" i="1"/>
  <c r="A874" i="1"/>
  <c r="K873" i="1"/>
  <c r="G873" i="1"/>
  <c r="F873" i="1"/>
  <c r="E873" i="1"/>
  <c r="C873" i="1"/>
  <c r="A873" i="1"/>
  <c r="K872" i="1"/>
  <c r="G872" i="1"/>
  <c r="F872" i="1"/>
  <c r="E872" i="1"/>
  <c r="C872" i="1"/>
  <c r="A872" i="1"/>
  <c r="K871" i="1"/>
  <c r="G871" i="1"/>
  <c r="F871" i="1"/>
  <c r="E871" i="1"/>
  <c r="C871" i="1"/>
  <c r="A871" i="1"/>
  <c r="K870" i="1"/>
  <c r="G870" i="1"/>
  <c r="F870" i="1"/>
  <c r="E870" i="1"/>
  <c r="C870" i="1"/>
  <c r="A870" i="1"/>
  <c r="K869" i="1"/>
  <c r="G869" i="1"/>
  <c r="F869" i="1"/>
  <c r="E869" i="1"/>
  <c r="C869" i="1"/>
  <c r="A869" i="1"/>
  <c r="K868" i="1"/>
  <c r="G868" i="1"/>
  <c r="F868" i="1"/>
  <c r="E868" i="1"/>
  <c r="C868" i="1"/>
  <c r="A868" i="1"/>
  <c r="K867" i="1"/>
  <c r="G867" i="1"/>
  <c r="F867" i="1"/>
  <c r="E867" i="1"/>
  <c r="C867" i="1"/>
  <c r="A867" i="1"/>
  <c r="K866" i="1"/>
  <c r="G866" i="1"/>
  <c r="F866" i="1"/>
  <c r="E866" i="1"/>
  <c r="C866" i="1"/>
  <c r="A866" i="1"/>
  <c r="K865" i="1"/>
  <c r="G865" i="1"/>
  <c r="F865" i="1"/>
  <c r="E865" i="1"/>
  <c r="C865" i="1"/>
  <c r="A865" i="1"/>
  <c r="K864" i="1"/>
  <c r="G864" i="1"/>
  <c r="F864" i="1"/>
  <c r="E864" i="1"/>
  <c r="C864" i="1"/>
  <c r="A864" i="1"/>
  <c r="K863" i="1"/>
  <c r="G863" i="1"/>
  <c r="F863" i="1"/>
  <c r="E863" i="1"/>
  <c r="C863" i="1"/>
  <c r="A863" i="1"/>
  <c r="K862" i="1"/>
  <c r="G862" i="1"/>
  <c r="F862" i="1"/>
  <c r="E862" i="1"/>
  <c r="C862" i="1"/>
  <c r="A862" i="1"/>
  <c r="K861" i="1"/>
  <c r="G861" i="1"/>
  <c r="F861" i="1"/>
  <c r="E861" i="1"/>
  <c r="C861" i="1"/>
  <c r="A861" i="1"/>
  <c r="K860" i="1"/>
  <c r="G860" i="1"/>
  <c r="F860" i="1"/>
  <c r="E860" i="1"/>
  <c r="C860" i="1"/>
  <c r="A860" i="1"/>
  <c r="K859" i="1"/>
  <c r="G859" i="1"/>
  <c r="F859" i="1"/>
  <c r="E859" i="1"/>
  <c r="C859" i="1"/>
  <c r="A859" i="1"/>
  <c r="K858" i="1"/>
  <c r="G858" i="1"/>
  <c r="F858" i="1"/>
  <c r="E858" i="1"/>
  <c r="C858" i="1"/>
  <c r="A858" i="1"/>
  <c r="K857" i="1"/>
  <c r="G857" i="1"/>
  <c r="F857" i="1"/>
  <c r="E857" i="1"/>
  <c r="C857" i="1"/>
  <c r="A857" i="1"/>
  <c r="K856" i="1"/>
  <c r="G856" i="1"/>
  <c r="F856" i="1"/>
  <c r="E856" i="1"/>
  <c r="C856" i="1"/>
  <c r="A856" i="1"/>
  <c r="K855" i="1"/>
  <c r="G855" i="1"/>
  <c r="F855" i="1"/>
  <c r="E855" i="1"/>
  <c r="C855" i="1"/>
  <c r="A855" i="1"/>
  <c r="K854" i="1"/>
  <c r="G854" i="1"/>
  <c r="F854" i="1"/>
  <c r="E854" i="1"/>
  <c r="C854" i="1"/>
  <c r="A854" i="1"/>
  <c r="K853" i="1"/>
  <c r="G853" i="1"/>
  <c r="F853" i="1"/>
  <c r="E853" i="1"/>
  <c r="C853" i="1"/>
  <c r="A853" i="1"/>
  <c r="K852" i="1"/>
  <c r="G852" i="1"/>
  <c r="F852" i="1"/>
  <c r="E852" i="1"/>
  <c r="C852" i="1"/>
  <c r="A852" i="1"/>
  <c r="K851" i="1"/>
  <c r="G851" i="1"/>
  <c r="F851" i="1"/>
  <c r="E851" i="1"/>
  <c r="C851" i="1"/>
  <c r="A851" i="1"/>
  <c r="K850" i="1"/>
  <c r="G850" i="1"/>
  <c r="F850" i="1"/>
  <c r="E850" i="1"/>
  <c r="C850" i="1"/>
  <c r="A850" i="1"/>
  <c r="K849" i="1"/>
  <c r="G849" i="1"/>
  <c r="F849" i="1"/>
  <c r="E849" i="1"/>
  <c r="C849" i="1"/>
  <c r="A849" i="1"/>
  <c r="K848" i="1"/>
  <c r="G848" i="1"/>
  <c r="F848" i="1"/>
  <c r="E848" i="1"/>
  <c r="C848" i="1"/>
  <c r="A848" i="1"/>
  <c r="K847" i="1"/>
  <c r="G847" i="1"/>
  <c r="F847" i="1"/>
  <c r="E847" i="1"/>
  <c r="C847" i="1"/>
  <c r="A847" i="1"/>
  <c r="K846" i="1"/>
  <c r="G846" i="1"/>
  <c r="F846" i="1"/>
  <c r="E846" i="1"/>
  <c r="C846" i="1"/>
  <c r="A846" i="1"/>
  <c r="K845" i="1"/>
  <c r="G845" i="1"/>
  <c r="F845" i="1"/>
  <c r="E845" i="1"/>
  <c r="C845" i="1"/>
  <c r="A845" i="1"/>
  <c r="K844" i="1"/>
  <c r="G844" i="1"/>
  <c r="F844" i="1"/>
  <c r="E844" i="1"/>
  <c r="C844" i="1"/>
  <c r="A844" i="1"/>
  <c r="K843" i="1"/>
  <c r="G843" i="1"/>
  <c r="F843" i="1"/>
  <c r="E843" i="1"/>
  <c r="C843" i="1"/>
  <c r="A843" i="1"/>
  <c r="K842" i="1"/>
  <c r="G842" i="1"/>
  <c r="F842" i="1"/>
  <c r="E842" i="1"/>
  <c r="C842" i="1"/>
  <c r="A842" i="1"/>
  <c r="K841" i="1"/>
  <c r="G841" i="1"/>
  <c r="F841" i="1"/>
  <c r="E841" i="1"/>
  <c r="C841" i="1"/>
  <c r="A841" i="1"/>
  <c r="K840" i="1"/>
  <c r="G840" i="1"/>
  <c r="F840" i="1"/>
  <c r="E840" i="1"/>
  <c r="C840" i="1"/>
  <c r="A840" i="1"/>
  <c r="K839" i="1"/>
  <c r="G839" i="1"/>
  <c r="F839" i="1"/>
  <c r="E839" i="1"/>
  <c r="C839" i="1"/>
  <c r="A839" i="1"/>
  <c r="K838" i="1"/>
  <c r="G838" i="1"/>
  <c r="F838" i="1"/>
  <c r="E838" i="1"/>
  <c r="C838" i="1"/>
  <c r="A838" i="1"/>
  <c r="K837" i="1"/>
  <c r="G837" i="1"/>
  <c r="F837" i="1"/>
  <c r="E837" i="1"/>
  <c r="C837" i="1"/>
  <c r="A837" i="1"/>
  <c r="K836" i="1"/>
  <c r="G836" i="1"/>
  <c r="F836" i="1"/>
  <c r="E836" i="1"/>
  <c r="C836" i="1"/>
  <c r="A836" i="1"/>
  <c r="K835" i="1"/>
  <c r="G835" i="1"/>
  <c r="F835" i="1"/>
  <c r="E835" i="1"/>
  <c r="C835" i="1"/>
  <c r="A835" i="1"/>
  <c r="K834" i="1"/>
  <c r="G834" i="1"/>
  <c r="F834" i="1"/>
  <c r="E834" i="1"/>
  <c r="C834" i="1"/>
  <c r="A834" i="1"/>
  <c r="K833" i="1"/>
  <c r="G833" i="1"/>
  <c r="F833" i="1"/>
  <c r="E833" i="1"/>
  <c r="C833" i="1"/>
  <c r="A833" i="1"/>
  <c r="K832" i="1"/>
  <c r="G832" i="1"/>
  <c r="F832" i="1"/>
  <c r="E832" i="1"/>
  <c r="C832" i="1"/>
  <c r="A832" i="1"/>
  <c r="K831" i="1"/>
  <c r="G831" i="1"/>
  <c r="F831" i="1"/>
  <c r="E831" i="1"/>
  <c r="C831" i="1"/>
  <c r="A831" i="1"/>
  <c r="K830" i="1"/>
  <c r="G830" i="1"/>
  <c r="F830" i="1"/>
  <c r="E830" i="1"/>
  <c r="C830" i="1"/>
  <c r="A830" i="1"/>
  <c r="K829" i="1"/>
  <c r="G829" i="1"/>
  <c r="F829" i="1"/>
  <c r="E829" i="1"/>
  <c r="C829" i="1"/>
  <c r="A829" i="1"/>
  <c r="K828" i="1"/>
  <c r="G828" i="1"/>
  <c r="F828" i="1"/>
  <c r="E828" i="1"/>
  <c r="C828" i="1"/>
  <c r="A828" i="1"/>
  <c r="K827" i="1"/>
  <c r="G827" i="1"/>
  <c r="F827" i="1"/>
  <c r="E827" i="1"/>
  <c r="C827" i="1"/>
  <c r="A827" i="1"/>
  <c r="K826" i="1"/>
  <c r="G826" i="1"/>
  <c r="F826" i="1"/>
  <c r="E826" i="1"/>
  <c r="C826" i="1"/>
  <c r="A826" i="1"/>
  <c r="K825" i="1"/>
  <c r="G825" i="1"/>
  <c r="F825" i="1"/>
  <c r="E825" i="1"/>
  <c r="C825" i="1"/>
  <c r="A825" i="1"/>
  <c r="K824" i="1"/>
  <c r="G824" i="1"/>
  <c r="F824" i="1"/>
  <c r="E824" i="1"/>
  <c r="C824" i="1"/>
  <c r="A824" i="1"/>
  <c r="K823" i="1"/>
  <c r="G823" i="1"/>
  <c r="F823" i="1"/>
  <c r="E823" i="1"/>
  <c r="C823" i="1"/>
  <c r="A823" i="1"/>
  <c r="K822" i="1"/>
  <c r="G822" i="1"/>
  <c r="F822" i="1"/>
  <c r="E822" i="1"/>
  <c r="C822" i="1"/>
  <c r="A822" i="1"/>
  <c r="K821" i="1"/>
  <c r="G821" i="1"/>
  <c r="F821" i="1"/>
  <c r="E821" i="1"/>
  <c r="C821" i="1"/>
  <c r="A821" i="1"/>
  <c r="K820" i="1"/>
  <c r="G820" i="1"/>
  <c r="F820" i="1"/>
  <c r="E820" i="1"/>
  <c r="C820" i="1"/>
  <c r="A820" i="1"/>
  <c r="K819" i="1"/>
  <c r="G819" i="1"/>
  <c r="F819" i="1"/>
  <c r="E819" i="1"/>
  <c r="C819" i="1"/>
  <c r="A819" i="1"/>
  <c r="K818" i="1"/>
  <c r="G818" i="1"/>
  <c r="F818" i="1"/>
  <c r="E818" i="1"/>
  <c r="C818" i="1"/>
  <c r="A818" i="1"/>
  <c r="K817" i="1"/>
  <c r="G817" i="1"/>
  <c r="F817" i="1"/>
  <c r="E817" i="1"/>
  <c r="C817" i="1"/>
  <c r="A817" i="1"/>
  <c r="K816" i="1"/>
  <c r="G816" i="1"/>
  <c r="F816" i="1"/>
  <c r="E816" i="1"/>
  <c r="C816" i="1"/>
  <c r="A816" i="1"/>
  <c r="K815" i="1"/>
  <c r="G815" i="1"/>
  <c r="F815" i="1"/>
  <c r="E815" i="1"/>
  <c r="C815" i="1"/>
  <c r="A815" i="1"/>
  <c r="K814" i="1"/>
  <c r="G814" i="1"/>
  <c r="F814" i="1"/>
  <c r="E814" i="1"/>
  <c r="C814" i="1"/>
  <c r="A814" i="1"/>
  <c r="K813" i="1"/>
  <c r="G813" i="1"/>
  <c r="F813" i="1"/>
  <c r="E813" i="1"/>
  <c r="C813" i="1"/>
  <c r="A813" i="1"/>
  <c r="K812" i="1"/>
  <c r="G812" i="1"/>
  <c r="F812" i="1"/>
  <c r="E812" i="1"/>
  <c r="C812" i="1"/>
  <c r="A812" i="1"/>
  <c r="K811" i="1"/>
  <c r="G811" i="1"/>
  <c r="F811" i="1"/>
  <c r="E811" i="1"/>
  <c r="C811" i="1"/>
  <c r="A811" i="1"/>
  <c r="K810" i="1"/>
  <c r="G810" i="1"/>
  <c r="F810" i="1"/>
  <c r="E810" i="1"/>
  <c r="C810" i="1"/>
  <c r="A810" i="1"/>
  <c r="K809" i="1"/>
  <c r="G809" i="1"/>
  <c r="F809" i="1"/>
  <c r="E809" i="1"/>
  <c r="C809" i="1"/>
  <c r="A809" i="1"/>
  <c r="K808" i="1"/>
  <c r="G808" i="1"/>
  <c r="F808" i="1"/>
  <c r="E808" i="1"/>
  <c r="C808" i="1"/>
  <c r="A808" i="1"/>
  <c r="K807" i="1"/>
  <c r="G807" i="1"/>
  <c r="F807" i="1"/>
  <c r="E807" i="1"/>
  <c r="C807" i="1"/>
  <c r="A807" i="1"/>
  <c r="K806" i="1"/>
  <c r="G806" i="1"/>
  <c r="F806" i="1"/>
  <c r="E806" i="1"/>
  <c r="C806" i="1"/>
  <c r="A806" i="1"/>
  <c r="K805" i="1"/>
  <c r="G805" i="1"/>
  <c r="F805" i="1"/>
  <c r="E805" i="1"/>
  <c r="C805" i="1"/>
  <c r="A805" i="1"/>
  <c r="K804" i="1"/>
  <c r="G804" i="1"/>
  <c r="F804" i="1"/>
  <c r="E804" i="1"/>
  <c r="C804" i="1"/>
  <c r="A804" i="1"/>
  <c r="K803" i="1"/>
  <c r="G803" i="1"/>
  <c r="F803" i="1"/>
  <c r="E803" i="1"/>
  <c r="C803" i="1"/>
  <c r="A803" i="1"/>
  <c r="K802" i="1"/>
  <c r="G802" i="1"/>
  <c r="F802" i="1"/>
  <c r="E802" i="1"/>
  <c r="C802" i="1"/>
  <c r="A802" i="1"/>
  <c r="K801" i="1"/>
  <c r="G801" i="1"/>
  <c r="F801" i="1"/>
  <c r="E801" i="1"/>
  <c r="C801" i="1"/>
  <c r="A801" i="1"/>
  <c r="K800" i="1"/>
  <c r="G800" i="1"/>
  <c r="F800" i="1"/>
  <c r="E800" i="1"/>
  <c r="C800" i="1"/>
  <c r="A800" i="1"/>
  <c r="K799" i="1"/>
  <c r="G799" i="1"/>
  <c r="F799" i="1"/>
  <c r="E799" i="1"/>
  <c r="C799" i="1"/>
  <c r="A799" i="1"/>
  <c r="K798" i="1"/>
  <c r="G798" i="1"/>
  <c r="F798" i="1"/>
  <c r="E798" i="1"/>
  <c r="C798" i="1"/>
  <c r="A798" i="1"/>
  <c r="K797" i="1"/>
  <c r="G797" i="1"/>
  <c r="F797" i="1"/>
  <c r="E797" i="1"/>
  <c r="C797" i="1"/>
  <c r="A797" i="1"/>
  <c r="K796" i="1"/>
  <c r="G796" i="1"/>
  <c r="F796" i="1"/>
  <c r="E796" i="1"/>
  <c r="C796" i="1"/>
  <c r="A796" i="1"/>
  <c r="K795" i="1"/>
  <c r="G795" i="1"/>
  <c r="F795" i="1"/>
  <c r="E795" i="1"/>
  <c r="C795" i="1"/>
  <c r="A795" i="1"/>
  <c r="K794" i="1"/>
  <c r="G794" i="1"/>
  <c r="F794" i="1"/>
  <c r="E794" i="1"/>
  <c r="C794" i="1"/>
  <c r="A794" i="1"/>
  <c r="K793" i="1"/>
  <c r="G793" i="1"/>
  <c r="F793" i="1"/>
  <c r="E793" i="1"/>
  <c r="C793" i="1"/>
  <c r="A793" i="1"/>
  <c r="K792" i="1"/>
  <c r="G792" i="1"/>
  <c r="F792" i="1"/>
  <c r="E792" i="1"/>
  <c r="C792" i="1"/>
  <c r="A792" i="1"/>
  <c r="K791" i="1"/>
  <c r="G791" i="1"/>
  <c r="F791" i="1"/>
  <c r="E791" i="1"/>
  <c r="C791" i="1"/>
  <c r="A791" i="1"/>
  <c r="K790" i="1"/>
  <c r="G790" i="1"/>
  <c r="F790" i="1"/>
  <c r="E790" i="1"/>
  <c r="C790" i="1"/>
  <c r="A790" i="1"/>
  <c r="K789" i="1"/>
  <c r="G789" i="1"/>
  <c r="F789" i="1"/>
  <c r="E789" i="1"/>
  <c r="C789" i="1"/>
  <c r="A789" i="1"/>
  <c r="K788" i="1"/>
  <c r="G788" i="1"/>
  <c r="F788" i="1"/>
  <c r="E788" i="1"/>
  <c r="C788" i="1"/>
  <c r="A788" i="1"/>
  <c r="K787" i="1"/>
  <c r="G787" i="1"/>
  <c r="F787" i="1"/>
  <c r="E787" i="1"/>
  <c r="C787" i="1"/>
  <c r="A787" i="1"/>
  <c r="K786" i="1"/>
  <c r="G786" i="1"/>
  <c r="F786" i="1"/>
  <c r="E786" i="1"/>
  <c r="C786" i="1"/>
  <c r="A786" i="1"/>
  <c r="K785" i="1"/>
  <c r="G785" i="1"/>
  <c r="F785" i="1"/>
  <c r="E785" i="1"/>
  <c r="C785" i="1"/>
  <c r="A785" i="1"/>
  <c r="K784" i="1"/>
  <c r="G784" i="1"/>
  <c r="F784" i="1"/>
  <c r="E784" i="1"/>
  <c r="C784" i="1"/>
  <c r="A784" i="1"/>
  <c r="K783" i="1"/>
  <c r="G783" i="1"/>
  <c r="F783" i="1"/>
  <c r="E783" i="1"/>
  <c r="C783" i="1"/>
  <c r="A783" i="1"/>
  <c r="K782" i="1"/>
  <c r="G782" i="1"/>
  <c r="F782" i="1"/>
  <c r="E782" i="1"/>
  <c r="C782" i="1"/>
  <c r="A782" i="1"/>
  <c r="K781" i="1"/>
  <c r="G781" i="1"/>
  <c r="F781" i="1"/>
  <c r="E781" i="1"/>
  <c r="C781" i="1"/>
  <c r="A781" i="1"/>
  <c r="K780" i="1"/>
  <c r="G780" i="1"/>
  <c r="F780" i="1"/>
  <c r="E780" i="1"/>
  <c r="C780" i="1"/>
  <c r="A780" i="1"/>
  <c r="K779" i="1"/>
  <c r="G779" i="1"/>
  <c r="F779" i="1"/>
  <c r="E779" i="1"/>
  <c r="C779" i="1"/>
  <c r="A779" i="1"/>
  <c r="K778" i="1"/>
  <c r="G778" i="1"/>
  <c r="F778" i="1"/>
  <c r="E778" i="1"/>
  <c r="C778" i="1"/>
  <c r="A778" i="1"/>
  <c r="K777" i="1"/>
  <c r="G777" i="1"/>
  <c r="F777" i="1"/>
  <c r="E777" i="1"/>
  <c r="C777" i="1"/>
  <c r="A777" i="1"/>
  <c r="K776" i="1"/>
  <c r="G776" i="1"/>
  <c r="F776" i="1"/>
  <c r="E776" i="1"/>
  <c r="C776" i="1"/>
  <c r="A776" i="1"/>
  <c r="K775" i="1"/>
  <c r="G775" i="1"/>
  <c r="F775" i="1"/>
  <c r="E775" i="1"/>
  <c r="C775" i="1"/>
  <c r="A775" i="1"/>
  <c r="K774" i="1"/>
  <c r="G774" i="1"/>
  <c r="F774" i="1"/>
  <c r="E774" i="1"/>
  <c r="C774" i="1"/>
  <c r="A774" i="1"/>
  <c r="K773" i="1"/>
  <c r="G773" i="1"/>
  <c r="F773" i="1"/>
  <c r="E773" i="1"/>
  <c r="C773" i="1"/>
  <c r="A773" i="1"/>
  <c r="K772" i="1"/>
  <c r="G772" i="1"/>
  <c r="F772" i="1"/>
  <c r="E772" i="1"/>
  <c r="C772" i="1"/>
  <c r="A772" i="1"/>
  <c r="K771" i="1"/>
  <c r="G771" i="1"/>
  <c r="F771" i="1"/>
  <c r="E771" i="1"/>
  <c r="C771" i="1"/>
  <c r="A771" i="1"/>
  <c r="K770" i="1"/>
  <c r="G770" i="1"/>
  <c r="F770" i="1"/>
  <c r="E770" i="1"/>
  <c r="C770" i="1"/>
  <c r="A770" i="1"/>
  <c r="K769" i="1"/>
  <c r="G769" i="1"/>
  <c r="F769" i="1"/>
  <c r="E769" i="1"/>
  <c r="C769" i="1"/>
  <c r="A769" i="1"/>
  <c r="K768" i="1"/>
  <c r="G768" i="1"/>
  <c r="F768" i="1"/>
  <c r="E768" i="1"/>
  <c r="C768" i="1"/>
  <c r="A768" i="1"/>
  <c r="K767" i="1"/>
  <c r="G767" i="1"/>
  <c r="F767" i="1"/>
  <c r="E767" i="1"/>
  <c r="C767" i="1"/>
  <c r="A767" i="1"/>
  <c r="K766" i="1"/>
  <c r="G766" i="1"/>
  <c r="F766" i="1"/>
  <c r="E766" i="1"/>
  <c r="C766" i="1"/>
  <c r="A766" i="1"/>
  <c r="K765" i="1"/>
  <c r="G765" i="1"/>
  <c r="F765" i="1"/>
  <c r="E765" i="1"/>
  <c r="C765" i="1"/>
  <c r="A765" i="1"/>
  <c r="K764" i="1"/>
  <c r="G764" i="1"/>
  <c r="F764" i="1"/>
  <c r="E764" i="1"/>
  <c r="C764" i="1"/>
  <c r="A764" i="1"/>
  <c r="K763" i="1"/>
  <c r="G763" i="1"/>
  <c r="F763" i="1"/>
  <c r="E763" i="1"/>
  <c r="C763" i="1"/>
  <c r="A763" i="1"/>
  <c r="K762" i="1"/>
  <c r="G762" i="1"/>
  <c r="F762" i="1"/>
  <c r="E762" i="1"/>
  <c r="C762" i="1"/>
  <c r="A762" i="1"/>
  <c r="K761" i="1"/>
  <c r="G761" i="1"/>
  <c r="F761" i="1"/>
  <c r="E761" i="1"/>
  <c r="C761" i="1"/>
  <c r="A761" i="1"/>
  <c r="K760" i="1"/>
  <c r="G760" i="1"/>
  <c r="F760" i="1"/>
  <c r="E760" i="1"/>
  <c r="C760" i="1"/>
  <c r="A760" i="1"/>
  <c r="K759" i="1"/>
  <c r="G759" i="1"/>
  <c r="F759" i="1"/>
  <c r="E759" i="1"/>
  <c r="C759" i="1"/>
  <c r="A759" i="1"/>
  <c r="K758" i="1"/>
  <c r="G758" i="1"/>
  <c r="F758" i="1"/>
  <c r="E758" i="1"/>
  <c r="C758" i="1"/>
  <c r="A758" i="1"/>
  <c r="K757" i="1"/>
  <c r="G757" i="1"/>
  <c r="F757" i="1"/>
  <c r="E757" i="1"/>
  <c r="C757" i="1"/>
  <c r="A757" i="1"/>
  <c r="K756" i="1"/>
  <c r="G756" i="1"/>
  <c r="F756" i="1"/>
  <c r="E756" i="1"/>
  <c r="C756" i="1"/>
  <c r="A756" i="1"/>
  <c r="K755" i="1"/>
  <c r="G755" i="1"/>
  <c r="F755" i="1"/>
  <c r="E755" i="1"/>
  <c r="C755" i="1"/>
  <c r="A755" i="1"/>
  <c r="K754" i="1"/>
  <c r="G754" i="1"/>
  <c r="F754" i="1"/>
  <c r="E754" i="1"/>
  <c r="C754" i="1"/>
  <c r="A754" i="1"/>
  <c r="K753" i="1"/>
  <c r="G753" i="1"/>
  <c r="F753" i="1"/>
  <c r="E753" i="1"/>
  <c r="C753" i="1"/>
  <c r="A753" i="1"/>
  <c r="K752" i="1"/>
  <c r="G752" i="1"/>
  <c r="F752" i="1"/>
  <c r="E752" i="1"/>
  <c r="C752" i="1"/>
  <c r="A752" i="1"/>
  <c r="K751" i="1"/>
  <c r="G751" i="1"/>
  <c r="F751" i="1"/>
  <c r="E751" i="1"/>
  <c r="C751" i="1"/>
  <c r="A751" i="1"/>
  <c r="K750" i="1"/>
  <c r="G750" i="1"/>
  <c r="F750" i="1"/>
  <c r="E750" i="1"/>
  <c r="C750" i="1"/>
  <c r="A750" i="1"/>
  <c r="K749" i="1"/>
  <c r="G749" i="1"/>
  <c r="F749" i="1"/>
  <c r="E749" i="1"/>
  <c r="C749" i="1"/>
  <c r="A749" i="1"/>
  <c r="K748" i="1"/>
  <c r="G748" i="1"/>
  <c r="F748" i="1"/>
  <c r="E748" i="1"/>
  <c r="C748" i="1"/>
  <c r="A748" i="1"/>
  <c r="K747" i="1"/>
  <c r="G747" i="1"/>
  <c r="F747" i="1"/>
  <c r="E747" i="1"/>
  <c r="C747" i="1"/>
  <c r="A747" i="1"/>
  <c r="K746" i="1"/>
  <c r="G746" i="1"/>
  <c r="F746" i="1"/>
  <c r="E746" i="1"/>
  <c r="C746" i="1"/>
  <c r="A746" i="1"/>
  <c r="K745" i="1"/>
  <c r="G745" i="1"/>
  <c r="F745" i="1"/>
  <c r="E745" i="1"/>
  <c r="C745" i="1"/>
  <c r="A745" i="1"/>
  <c r="K744" i="1"/>
  <c r="G744" i="1"/>
  <c r="F744" i="1"/>
  <c r="E744" i="1"/>
  <c r="C744" i="1"/>
  <c r="A744" i="1"/>
  <c r="K743" i="1"/>
  <c r="G743" i="1"/>
  <c r="F743" i="1"/>
  <c r="E743" i="1"/>
  <c r="C743" i="1"/>
  <c r="A743" i="1"/>
  <c r="K742" i="1"/>
  <c r="G742" i="1"/>
  <c r="F742" i="1"/>
  <c r="E742" i="1"/>
  <c r="C742" i="1"/>
  <c r="A742" i="1"/>
  <c r="K741" i="1"/>
  <c r="G741" i="1"/>
  <c r="F741" i="1"/>
  <c r="E741" i="1"/>
  <c r="C741" i="1"/>
  <c r="A741" i="1"/>
  <c r="K740" i="1"/>
  <c r="G740" i="1"/>
  <c r="F740" i="1"/>
  <c r="E740" i="1"/>
  <c r="C740" i="1"/>
  <c r="A740" i="1"/>
  <c r="K739" i="1"/>
  <c r="G739" i="1"/>
  <c r="F739" i="1"/>
  <c r="E739" i="1"/>
  <c r="C739" i="1"/>
  <c r="A739" i="1"/>
  <c r="K738" i="1"/>
  <c r="G738" i="1"/>
  <c r="F738" i="1"/>
  <c r="E738" i="1"/>
  <c r="C738" i="1"/>
  <c r="A738" i="1"/>
  <c r="K737" i="1"/>
  <c r="G737" i="1"/>
  <c r="F737" i="1"/>
  <c r="E737" i="1"/>
  <c r="C737" i="1"/>
  <c r="A737" i="1"/>
  <c r="K736" i="1"/>
  <c r="G736" i="1"/>
  <c r="F736" i="1"/>
  <c r="E736" i="1"/>
  <c r="C736" i="1"/>
  <c r="A736" i="1"/>
  <c r="K735" i="1"/>
  <c r="G735" i="1"/>
  <c r="F735" i="1"/>
  <c r="E735" i="1"/>
  <c r="C735" i="1"/>
  <c r="A735" i="1"/>
  <c r="K734" i="1"/>
  <c r="G734" i="1"/>
  <c r="F734" i="1"/>
  <c r="E734" i="1"/>
  <c r="C734" i="1"/>
  <c r="A734" i="1"/>
  <c r="K733" i="1"/>
  <c r="G733" i="1"/>
  <c r="F733" i="1"/>
  <c r="E733" i="1"/>
  <c r="C733" i="1"/>
  <c r="A733" i="1"/>
  <c r="K732" i="1"/>
  <c r="G732" i="1"/>
  <c r="F732" i="1"/>
  <c r="E732" i="1"/>
  <c r="C732" i="1"/>
  <c r="A732" i="1"/>
  <c r="K731" i="1"/>
  <c r="G731" i="1"/>
  <c r="F731" i="1"/>
  <c r="E731" i="1"/>
  <c r="C731" i="1"/>
  <c r="A731" i="1"/>
  <c r="K730" i="1"/>
  <c r="G730" i="1"/>
  <c r="F730" i="1"/>
  <c r="E730" i="1"/>
  <c r="C730" i="1"/>
  <c r="A730" i="1"/>
  <c r="K729" i="1"/>
  <c r="G729" i="1"/>
  <c r="F729" i="1"/>
  <c r="E729" i="1"/>
  <c r="C729" i="1"/>
  <c r="A729" i="1"/>
  <c r="K728" i="1"/>
  <c r="G728" i="1"/>
  <c r="F728" i="1"/>
  <c r="E728" i="1"/>
  <c r="C728" i="1"/>
  <c r="A728" i="1"/>
  <c r="K727" i="1"/>
  <c r="G727" i="1"/>
  <c r="F727" i="1"/>
  <c r="E727" i="1"/>
  <c r="C727" i="1"/>
  <c r="A727" i="1"/>
  <c r="K726" i="1"/>
  <c r="G726" i="1"/>
  <c r="F726" i="1"/>
  <c r="E726" i="1"/>
  <c r="C726" i="1"/>
  <c r="A726" i="1"/>
  <c r="K725" i="1"/>
  <c r="G725" i="1"/>
  <c r="F725" i="1"/>
  <c r="E725" i="1"/>
  <c r="C725" i="1"/>
  <c r="A725" i="1"/>
  <c r="K724" i="1"/>
  <c r="G724" i="1"/>
  <c r="F724" i="1"/>
  <c r="E724" i="1"/>
  <c r="C724" i="1"/>
  <c r="A724" i="1"/>
  <c r="K723" i="1"/>
  <c r="G723" i="1"/>
  <c r="F723" i="1"/>
  <c r="E723" i="1"/>
  <c r="C723" i="1"/>
  <c r="A723" i="1"/>
  <c r="K722" i="1"/>
  <c r="G722" i="1"/>
  <c r="F722" i="1"/>
  <c r="E722" i="1"/>
  <c r="C722" i="1"/>
  <c r="A722" i="1"/>
  <c r="K721" i="1"/>
  <c r="G721" i="1"/>
  <c r="F721" i="1"/>
  <c r="E721" i="1"/>
  <c r="C721" i="1"/>
  <c r="A721" i="1"/>
  <c r="K720" i="1"/>
  <c r="G720" i="1"/>
  <c r="F720" i="1"/>
  <c r="E720" i="1"/>
  <c r="C720" i="1"/>
  <c r="A720" i="1"/>
  <c r="K719" i="1"/>
  <c r="G719" i="1"/>
  <c r="F719" i="1"/>
  <c r="E719" i="1"/>
  <c r="C719" i="1"/>
  <c r="A719" i="1"/>
  <c r="K718" i="1"/>
  <c r="G718" i="1"/>
  <c r="F718" i="1"/>
  <c r="E718" i="1"/>
  <c r="C718" i="1"/>
  <c r="A718" i="1"/>
  <c r="K717" i="1"/>
  <c r="G717" i="1"/>
  <c r="F717" i="1"/>
  <c r="E717" i="1"/>
  <c r="C717" i="1"/>
  <c r="A717" i="1"/>
  <c r="K716" i="1"/>
  <c r="G716" i="1"/>
  <c r="F716" i="1"/>
  <c r="E716" i="1"/>
  <c r="C716" i="1"/>
  <c r="A716" i="1"/>
  <c r="K715" i="1"/>
  <c r="G715" i="1"/>
  <c r="F715" i="1"/>
  <c r="E715" i="1"/>
  <c r="C715" i="1"/>
  <c r="A715" i="1"/>
  <c r="K714" i="1"/>
  <c r="G714" i="1"/>
  <c r="F714" i="1"/>
  <c r="E714" i="1"/>
  <c r="C714" i="1"/>
  <c r="A714" i="1"/>
  <c r="K713" i="1"/>
  <c r="G713" i="1"/>
  <c r="F713" i="1"/>
  <c r="E713" i="1"/>
  <c r="C713" i="1"/>
  <c r="A713" i="1"/>
  <c r="K712" i="1"/>
  <c r="G712" i="1"/>
  <c r="F712" i="1"/>
  <c r="E712" i="1"/>
  <c r="C712" i="1"/>
  <c r="A712" i="1"/>
  <c r="K711" i="1"/>
  <c r="G711" i="1"/>
  <c r="F711" i="1"/>
  <c r="E711" i="1"/>
  <c r="C711" i="1"/>
  <c r="A711" i="1"/>
  <c r="K710" i="1"/>
  <c r="G710" i="1"/>
  <c r="F710" i="1"/>
  <c r="E710" i="1"/>
  <c r="C710" i="1"/>
  <c r="A710" i="1"/>
  <c r="K709" i="1"/>
  <c r="G709" i="1"/>
  <c r="F709" i="1"/>
  <c r="E709" i="1"/>
  <c r="C709" i="1"/>
  <c r="A709" i="1"/>
  <c r="K708" i="1"/>
  <c r="G708" i="1"/>
  <c r="F708" i="1"/>
  <c r="E708" i="1"/>
  <c r="C708" i="1"/>
  <c r="A708" i="1"/>
  <c r="K707" i="1"/>
  <c r="G707" i="1"/>
  <c r="F707" i="1"/>
  <c r="E707" i="1"/>
  <c r="C707" i="1"/>
  <c r="A707" i="1"/>
  <c r="K706" i="1"/>
  <c r="G706" i="1"/>
  <c r="F706" i="1"/>
  <c r="E706" i="1"/>
  <c r="C706" i="1"/>
  <c r="A706" i="1"/>
  <c r="K705" i="1"/>
  <c r="G705" i="1"/>
  <c r="F705" i="1"/>
  <c r="E705" i="1"/>
  <c r="C705" i="1"/>
  <c r="A705" i="1"/>
  <c r="K704" i="1"/>
  <c r="G704" i="1"/>
  <c r="F704" i="1"/>
  <c r="E704" i="1"/>
  <c r="C704" i="1"/>
  <c r="A704" i="1"/>
  <c r="K703" i="1"/>
  <c r="G703" i="1"/>
  <c r="F703" i="1"/>
  <c r="E703" i="1"/>
  <c r="C703" i="1"/>
  <c r="A703" i="1"/>
  <c r="K702" i="1"/>
  <c r="G702" i="1"/>
  <c r="F702" i="1"/>
  <c r="E702" i="1"/>
  <c r="C702" i="1"/>
  <c r="A702" i="1"/>
  <c r="K701" i="1"/>
  <c r="G701" i="1"/>
  <c r="F701" i="1"/>
  <c r="E701" i="1"/>
  <c r="C701" i="1"/>
  <c r="A701" i="1"/>
  <c r="K700" i="1"/>
  <c r="G700" i="1"/>
  <c r="F700" i="1"/>
  <c r="E700" i="1"/>
  <c r="C700" i="1"/>
  <c r="A700" i="1"/>
  <c r="K699" i="1"/>
  <c r="G699" i="1"/>
  <c r="F699" i="1"/>
  <c r="E699" i="1"/>
  <c r="C699" i="1"/>
  <c r="A699" i="1"/>
  <c r="K698" i="1"/>
  <c r="G698" i="1"/>
  <c r="F698" i="1"/>
  <c r="E698" i="1"/>
  <c r="C698" i="1"/>
  <c r="A698" i="1"/>
  <c r="K697" i="1"/>
  <c r="G697" i="1"/>
  <c r="F697" i="1"/>
  <c r="E697" i="1"/>
  <c r="C697" i="1"/>
  <c r="A697" i="1"/>
  <c r="K696" i="1"/>
  <c r="G696" i="1"/>
  <c r="F696" i="1"/>
  <c r="E696" i="1"/>
  <c r="C696" i="1"/>
  <c r="A696" i="1"/>
  <c r="K695" i="1"/>
  <c r="G695" i="1"/>
  <c r="F695" i="1"/>
  <c r="E695" i="1"/>
  <c r="C695" i="1"/>
  <c r="A695" i="1"/>
  <c r="K694" i="1"/>
  <c r="G694" i="1"/>
  <c r="F694" i="1"/>
  <c r="E694" i="1"/>
  <c r="C694" i="1"/>
  <c r="A694" i="1"/>
  <c r="K693" i="1"/>
  <c r="G693" i="1"/>
  <c r="F693" i="1"/>
  <c r="E693" i="1"/>
  <c r="C693" i="1"/>
  <c r="A693" i="1"/>
  <c r="K692" i="1"/>
  <c r="G692" i="1"/>
  <c r="F692" i="1"/>
  <c r="E692" i="1"/>
  <c r="C692" i="1"/>
  <c r="A692" i="1"/>
  <c r="K691" i="1"/>
  <c r="G691" i="1"/>
  <c r="F691" i="1"/>
  <c r="E691" i="1"/>
  <c r="C691" i="1"/>
  <c r="A691" i="1"/>
  <c r="K690" i="1"/>
  <c r="G690" i="1"/>
  <c r="F690" i="1"/>
  <c r="E690" i="1"/>
  <c r="C690" i="1"/>
  <c r="A690" i="1"/>
  <c r="K689" i="1"/>
  <c r="G689" i="1"/>
  <c r="F689" i="1"/>
  <c r="E689" i="1"/>
  <c r="C689" i="1"/>
  <c r="A689" i="1"/>
  <c r="K688" i="1"/>
  <c r="G688" i="1"/>
  <c r="F688" i="1"/>
  <c r="E688" i="1"/>
  <c r="C688" i="1"/>
  <c r="A688" i="1"/>
  <c r="K687" i="1"/>
  <c r="G687" i="1"/>
  <c r="F687" i="1"/>
  <c r="E687" i="1"/>
  <c r="C687" i="1"/>
  <c r="A687" i="1"/>
  <c r="K686" i="1"/>
  <c r="G686" i="1"/>
  <c r="F686" i="1"/>
  <c r="E686" i="1"/>
  <c r="C686" i="1"/>
  <c r="A686" i="1"/>
  <c r="K685" i="1"/>
  <c r="G685" i="1"/>
  <c r="F685" i="1"/>
  <c r="E685" i="1"/>
  <c r="C685" i="1"/>
  <c r="A685" i="1"/>
  <c r="K684" i="1"/>
  <c r="G684" i="1"/>
  <c r="F684" i="1"/>
  <c r="E684" i="1"/>
  <c r="C684" i="1"/>
  <c r="A684" i="1"/>
  <c r="K683" i="1"/>
  <c r="G683" i="1"/>
  <c r="F683" i="1"/>
  <c r="E683" i="1"/>
  <c r="C683" i="1"/>
  <c r="A683" i="1"/>
  <c r="K682" i="1"/>
  <c r="G682" i="1"/>
  <c r="F682" i="1"/>
  <c r="E682" i="1"/>
  <c r="C682" i="1"/>
  <c r="A682" i="1"/>
  <c r="K681" i="1"/>
  <c r="G681" i="1"/>
  <c r="F681" i="1"/>
  <c r="E681" i="1"/>
  <c r="C681" i="1"/>
  <c r="A681" i="1"/>
  <c r="K680" i="1"/>
  <c r="G680" i="1"/>
  <c r="F680" i="1"/>
  <c r="E680" i="1"/>
  <c r="C680" i="1"/>
  <c r="A680" i="1"/>
  <c r="K679" i="1"/>
  <c r="G679" i="1"/>
  <c r="F679" i="1"/>
  <c r="E679" i="1"/>
  <c r="C679" i="1"/>
  <c r="A679" i="1"/>
  <c r="K678" i="1"/>
  <c r="G678" i="1"/>
  <c r="F678" i="1"/>
  <c r="E678" i="1"/>
  <c r="C678" i="1"/>
  <c r="A678" i="1"/>
  <c r="K677" i="1"/>
  <c r="G677" i="1"/>
  <c r="F677" i="1"/>
  <c r="E677" i="1"/>
  <c r="C677" i="1"/>
  <c r="A677" i="1"/>
  <c r="K676" i="1"/>
  <c r="G676" i="1"/>
  <c r="F676" i="1"/>
  <c r="E676" i="1"/>
  <c r="C676" i="1"/>
  <c r="A676" i="1"/>
  <c r="K675" i="1"/>
  <c r="G675" i="1"/>
  <c r="F675" i="1"/>
  <c r="E675" i="1"/>
  <c r="C675" i="1"/>
  <c r="A675" i="1"/>
  <c r="K674" i="1"/>
  <c r="G674" i="1"/>
  <c r="F674" i="1"/>
  <c r="E674" i="1"/>
  <c r="C674" i="1"/>
  <c r="A674" i="1"/>
  <c r="K673" i="1"/>
  <c r="G673" i="1"/>
  <c r="F673" i="1"/>
  <c r="E673" i="1"/>
  <c r="C673" i="1"/>
  <c r="A673" i="1"/>
  <c r="K672" i="1"/>
  <c r="G672" i="1"/>
  <c r="F672" i="1"/>
  <c r="E672" i="1"/>
  <c r="C672" i="1"/>
  <c r="A672" i="1"/>
  <c r="K671" i="1"/>
  <c r="G671" i="1"/>
  <c r="F671" i="1"/>
  <c r="E671" i="1"/>
  <c r="C671" i="1"/>
  <c r="A671" i="1"/>
  <c r="K670" i="1"/>
  <c r="G670" i="1"/>
  <c r="F670" i="1"/>
  <c r="E670" i="1"/>
  <c r="C670" i="1"/>
  <c r="A670" i="1"/>
  <c r="K669" i="1"/>
  <c r="G669" i="1"/>
  <c r="F669" i="1"/>
  <c r="E669" i="1"/>
  <c r="C669" i="1"/>
  <c r="A669" i="1"/>
  <c r="K668" i="1"/>
  <c r="G668" i="1"/>
  <c r="F668" i="1"/>
  <c r="E668" i="1"/>
  <c r="C668" i="1"/>
  <c r="A668" i="1"/>
  <c r="K667" i="1"/>
  <c r="G667" i="1"/>
  <c r="F667" i="1"/>
  <c r="E667" i="1"/>
  <c r="C667" i="1"/>
  <c r="A667" i="1"/>
  <c r="K666" i="1"/>
  <c r="G666" i="1"/>
  <c r="F666" i="1"/>
  <c r="E666" i="1"/>
  <c r="C666" i="1"/>
  <c r="A666" i="1"/>
  <c r="K665" i="1"/>
  <c r="G665" i="1"/>
  <c r="F665" i="1"/>
  <c r="E665" i="1"/>
  <c r="C665" i="1"/>
  <c r="A665" i="1"/>
  <c r="K664" i="1"/>
  <c r="G664" i="1"/>
  <c r="F664" i="1"/>
  <c r="E664" i="1"/>
  <c r="C664" i="1"/>
  <c r="A664" i="1"/>
  <c r="K663" i="1"/>
  <c r="G663" i="1"/>
  <c r="F663" i="1"/>
  <c r="E663" i="1"/>
  <c r="C663" i="1"/>
  <c r="A663" i="1"/>
  <c r="K662" i="1"/>
  <c r="G662" i="1"/>
  <c r="F662" i="1"/>
  <c r="E662" i="1"/>
  <c r="C662" i="1"/>
  <c r="A662" i="1"/>
  <c r="K661" i="1"/>
  <c r="G661" i="1"/>
  <c r="F661" i="1"/>
  <c r="E661" i="1"/>
  <c r="C661" i="1"/>
  <c r="A661" i="1"/>
  <c r="K660" i="1"/>
  <c r="G660" i="1"/>
  <c r="F660" i="1"/>
  <c r="E660" i="1"/>
  <c r="C660" i="1"/>
  <c r="A660" i="1"/>
  <c r="K659" i="1"/>
  <c r="G659" i="1"/>
  <c r="F659" i="1"/>
  <c r="E659" i="1"/>
  <c r="C659" i="1"/>
  <c r="A659" i="1"/>
  <c r="K658" i="1"/>
  <c r="G658" i="1"/>
  <c r="F658" i="1"/>
  <c r="E658" i="1"/>
  <c r="C658" i="1"/>
  <c r="A658" i="1"/>
  <c r="K657" i="1"/>
  <c r="G657" i="1"/>
  <c r="F657" i="1"/>
  <c r="E657" i="1"/>
  <c r="C657" i="1"/>
  <c r="A657" i="1"/>
  <c r="K656" i="1"/>
  <c r="G656" i="1"/>
  <c r="F656" i="1"/>
  <c r="E656" i="1"/>
  <c r="C656" i="1"/>
  <c r="A656" i="1"/>
  <c r="K655" i="1"/>
  <c r="G655" i="1"/>
  <c r="F655" i="1"/>
  <c r="E655" i="1"/>
  <c r="C655" i="1"/>
  <c r="A655" i="1"/>
  <c r="K654" i="1"/>
  <c r="G654" i="1"/>
  <c r="F654" i="1"/>
  <c r="E654" i="1"/>
  <c r="C654" i="1"/>
  <c r="A654" i="1"/>
  <c r="K653" i="1"/>
  <c r="G653" i="1"/>
  <c r="F653" i="1"/>
  <c r="E653" i="1"/>
  <c r="C653" i="1"/>
  <c r="A653" i="1"/>
  <c r="K652" i="1"/>
  <c r="G652" i="1"/>
  <c r="F652" i="1"/>
  <c r="E652" i="1"/>
  <c r="C652" i="1"/>
  <c r="A652" i="1"/>
  <c r="K651" i="1"/>
  <c r="G651" i="1"/>
  <c r="F651" i="1"/>
  <c r="E651" i="1"/>
  <c r="C651" i="1"/>
  <c r="A651" i="1"/>
  <c r="K650" i="1"/>
  <c r="G650" i="1"/>
  <c r="F650" i="1"/>
  <c r="E650" i="1"/>
  <c r="C650" i="1"/>
  <c r="A650" i="1"/>
  <c r="K649" i="1"/>
  <c r="G649" i="1"/>
  <c r="F649" i="1"/>
  <c r="E649" i="1"/>
  <c r="C649" i="1"/>
  <c r="A649" i="1"/>
  <c r="K648" i="1"/>
  <c r="G648" i="1"/>
  <c r="F648" i="1"/>
  <c r="E648" i="1"/>
  <c r="C648" i="1"/>
  <c r="A648" i="1"/>
  <c r="K647" i="1"/>
  <c r="G647" i="1"/>
  <c r="F647" i="1"/>
  <c r="E647" i="1"/>
  <c r="C647" i="1"/>
  <c r="A647" i="1"/>
  <c r="K646" i="1"/>
  <c r="G646" i="1"/>
  <c r="F646" i="1"/>
  <c r="E646" i="1"/>
  <c r="C646" i="1"/>
  <c r="A646" i="1"/>
  <c r="K645" i="1"/>
  <c r="G645" i="1"/>
  <c r="F645" i="1"/>
  <c r="E645" i="1"/>
  <c r="C645" i="1"/>
  <c r="A645" i="1"/>
  <c r="K644" i="1"/>
  <c r="G644" i="1"/>
  <c r="F644" i="1"/>
  <c r="E644" i="1"/>
  <c r="C644" i="1"/>
  <c r="A644" i="1"/>
  <c r="K643" i="1"/>
  <c r="G643" i="1"/>
  <c r="F643" i="1"/>
  <c r="E643" i="1"/>
  <c r="C643" i="1"/>
  <c r="A643" i="1"/>
  <c r="K642" i="1"/>
  <c r="G642" i="1"/>
  <c r="F642" i="1"/>
  <c r="E642" i="1"/>
  <c r="C642" i="1"/>
  <c r="A642" i="1"/>
  <c r="K641" i="1"/>
  <c r="G641" i="1"/>
  <c r="F641" i="1"/>
  <c r="E641" i="1"/>
  <c r="C641" i="1"/>
  <c r="A641" i="1"/>
  <c r="K640" i="1"/>
  <c r="G640" i="1"/>
  <c r="F640" i="1"/>
  <c r="E640" i="1"/>
  <c r="C640" i="1"/>
  <c r="A640" i="1"/>
  <c r="K639" i="1"/>
  <c r="G639" i="1"/>
  <c r="F639" i="1"/>
  <c r="E639" i="1"/>
  <c r="C639" i="1"/>
  <c r="A639" i="1"/>
  <c r="K638" i="1"/>
  <c r="G638" i="1"/>
  <c r="F638" i="1"/>
  <c r="E638" i="1"/>
  <c r="C638" i="1"/>
  <c r="A638" i="1"/>
  <c r="K637" i="1"/>
  <c r="G637" i="1"/>
  <c r="F637" i="1"/>
  <c r="E637" i="1"/>
  <c r="C637" i="1"/>
  <c r="A637" i="1"/>
  <c r="K636" i="1"/>
  <c r="G636" i="1"/>
  <c r="F636" i="1"/>
  <c r="E636" i="1"/>
  <c r="C636" i="1"/>
  <c r="A636" i="1"/>
  <c r="K635" i="1"/>
  <c r="G635" i="1"/>
  <c r="F635" i="1"/>
  <c r="E635" i="1"/>
  <c r="C635" i="1"/>
  <c r="A635" i="1"/>
  <c r="K634" i="1"/>
  <c r="G634" i="1"/>
  <c r="F634" i="1"/>
  <c r="E634" i="1"/>
  <c r="C634" i="1"/>
  <c r="A634" i="1"/>
  <c r="K633" i="1"/>
  <c r="G633" i="1"/>
  <c r="F633" i="1"/>
  <c r="E633" i="1"/>
  <c r="C633" i="1"/>
  <c r="A633" i="1"/>
  <c r="K632" i="1"/>
  <c r="G632" i="1"/>
  <c r="F632" i="1"/>
  <c r="E632" i="1"/>
  <c r="C632" i="1"/>
  <c r="A632" i="1"/>
  <c r="K631" i="1"/>
  <c r="G631" i="1"/>
  <c r="F631" i="1"/>
  <c r="E631" i="1"/>
  <c r="C631" i="1"/>
  <c r="A631" i="1"/>
  <c r="K630" i="1"/>
  <c r="G630" i="1"/>
  <c r="F630" i="1"/>
  <c r="E630" i="1"/>
  <c r="C630" i="1"/>
  <c r="A630" i="1"/>
  <c r="K629" i="1"/>
  <c r="G629" i="1"/>
  <c r="F629" i="1"/>
  <c r="E629" i="1"/>
  <c r="C629" i="1"/>
  <c r="A629" i="1"/>
  <c r="K628" i="1"/>
  <c r="G628" i="1"/>
  <c r="F628" i="1"/>
  <c r="E628" i="1"/>
  <c r="C628" i="1"/>
  <c r="A628" i="1"/>
  <c r="K627" i="1"/>
  <c r="G627" i="1"/>
  <c r="F627" i="1"/>
  <c r="E627" i="1"/>
  <c r="C627" i="1"/>
  <c r="A627" i="1"/>
  <c r="K626" i="1"/>
  <c r="G626" i="1"/>
  <c r="F626" i="1"/>
  <c r="E626" i="1"/>
  <c r="C626" i="1"/>
  <c r="A626" i="1"/>
  <c r="K625" i="1"/>
  <c r="G625" i="1"/>
  <c r="F625" i="1"/>
  <c r="E625" i="1"/>
  <c r="C625" i="1"/>
  <c r="A625" i="1"/>
  <c r="K624" i="1"/>
  <c r="G624" i="1"/>
  <c r="F624" i="1"/>
  <c r="E624" i="1"/>
  <c r="C624" i="1"/>
  <c r="A624" i="1"/>
  <c r="K623" i="1"/>
  <c r="G623" i="1"/>
  <c r="F623" i="1"/>
  <c r="E623" i="1"/>
  <c r="C623" i="1"/>
  <c r="A623" i="1"/>
  <c r="K622" i="1"/>
  <c r="G622" i="1"/>
  <c r="F622" i="1"/>
  <c r="E622" i="1"/>
  <c r="C622" i="1"/>
  <c r="A622" i="1"/>
  <c r="K621" i="1"/>
  <c r="G621" i="1"/>
  <c r="F621" i="1"/>
  <c r="E621" i="1"/>
  <c r="C621" i="1"/>
  <c r="A621" i="1"/>
  <c r="K620" i="1"/>
  <c r="G620" i="1"/>
  <c r="F620" i="1"/>
  <c r="E620" i="1"/>
  <c r="C620" i="1"/>
  <c r="A620" i="1"/>
  <c r="K619" i="1"/>
  <c r="G619" i="1"/>
  <c r="F619" i="1"/>
  <c r="E619" i="1"/>
  <c r="C619" i="1"/>
  <c r="A619" i="1"/>
  <c r="K618" i="1"/>
  <c r="G618" i="1"/>
  <c r="F618" i="1"/>
  <c r="E618" i="1"/>
  <c r="C618" i="1"/>
  <c r="A618" i="1"/>
  <c r="K617" i="1"/>
  <c r="G617" i="1"/>
  <c r="F617" i="1"/>
  <c r="E617" i="1"/>
  <c r="C617" i="1"/>
  <c r="A617" i="1"/>
  <c r="K616" i="1"/>
  <c r="G616" i="1"/>
  <c r="F616" i="1"/>
  <c r="E616" i="1"/>
  <c r="C616" i="1"/>
  <c r="A616" i="1"/>
  <c r="K615" i="1"/>
  <c r="G615" i="1"/>
  <c r="F615" i="1"/>
  <c r="E615" i="1"/>
  <c r="C615" i="1"/>
  <c r="A615" i="1"/>
  <c r="K614" i="1"/>
  <c r="G614" i="1"/>
  <c r="F614" i="1"/>
  <c r="E614" i="1"/>
  <c r="C614" i="1"/>
  <c r="A614" i="1"/>
  <c r="K613" i="1"/>
  <c r="G613" i="1"/>
  <c r="F613" i="1"/>
  <c r="E613" i="1"/>
  <c r="C613" i="1"/>
  <c r="A613" i="1"/>
  <c r="K612" i="1"/>
  <c r="G612" i="1"/>
  <c r="F612" i="1"/>
  <c r="E612" i="1"/>
  <c r="C612" i="1"/>
  <c r="A612" i="1"/>
  <c r="K611" i="1"/>
  <c r="G611" i="1"/>
  <c r="F611" i="1"/>
  <c r="E611" i="1"/>
  <c r="C611" i="1"/>
  <c r="A611" i="1"/>
  <c r="K610" i="1"/>
  <c r="G610" i="1"/>
  <c r="F610" i="1"/>
  <c r="E610" i="1"/>
  <c r="C610" i="1"/>
  <c r="A610" i="1"/>
  <c r="K609" i="1"/>
  <c r="G609" i="1"/>
  <c r="F609" i="1"/>
  <c r="E609" i="1"/>
  <c r="C609" i="1"/>
  <c r="A609" i="1"/>
  <c r="K608" i="1"/>
  <c r="G608" i="1"/>
  <c r="F608" i="1"/>
  <c r="E608" i="1"/>
  <c r="C608" i="1"/>
  <c r="A608" i="1"/>
  <c r="K607" i="1"/>
  <c r="G607" i="1"/>
  <c r="F607" i="1"/>
  <c r="E607" i="1"/>
  <c r="C607" i="1"/>
  <c r="A607" i="1"/>
  <c r="K606" i="1"/>
  <c r="G606" i="1"/>
  <c r="F606" i="1"/>
  <c r="E606" i="1"/>
  <c r="C606" i="1"/>
  <c r="A606" i="1"/>
  <c r="K605" i="1"/>
  <c r="G605" i="1"/>
  <c r="F605" i="1"/>
  <c r="E605" i="1"/>
  <c r="C605" i="1"/>
  <c r="A605" i="1"/>
  <c r="K604" i="1"/>
  <c r="G604" i="1"/>
  <c r="F604" i="1"/>
  <c r="E604" i="1"/>
  <c r="C604" i="1"/>
  <c r="A604" i="1"/>
  <c r="K603" i="1"/>
  <c r="G603" i="1"/>
  <c r="F603" i="1"/>
  <c r="E603" i="1"/>
  <c r="C603" i="1"/>
  <c r="A603" i="1"/>
  <c r="K602" i="1"/>
  <c r="G602" i="1"/>
  <c r="F602" i="1"/>
  <c r="E602" i="1"/>
  <c r="C602" i="1"/>
  <c r="A602" i="1"/>
  <c r="K601" i="1"/>
  <c r="G601" i="1"/>
  <c r="F601" i="1"/>
  <c r="E601" i="1"/>
  <c r="C601" i="1"/>
  <c r="A601" i="1"/>
  <c r="K600" i="1"/>
  <c r="G600" i="1"/>
  <c r="F600" i="1"/>
  <c r="E600" i="1"/>
  <c r="C600" i="1"/>
  <c r="A600" i="1"/>
  <c r="K599" i="1"/>
  <c r="G599" i="1"/>
  <c r="F599" i="1"/>
  <c r="E599" i="1"/>
  <c r="C599" i="1"/>
  <c r="A599" i="1"/>
  <c r="K598" i="1"/>
  <c r="G598" i="1"/>
  <c r="F598" i="1"/>
  <c r="E598" i="1"/>
  <c r="C598" i="1"/>
  <c r="A598" i="1"/>
  <c r="K597" i="1"/>
  <c r="G597" i="1"/>
  <c r="F597" i="1"/>
  <c r="E597" i="1"/>
  <c r="C597" i="1"/>
  <c r="A597" i="1"/>
  <c r="K596" i="1"/>
  <c r="G596" i="1"/>
  <c r="F596" i="1"/>
  <c r="E596" i="1"/>
  <c r="C596" i="1"/>
  <c r="A596" i="1"/>
  <c r="K595" i="1"/>
  <c r="G595" i="1"/>
  <c r="F595" i="1"/>
  <c r="E595" i="1"/>
  <c r="C595" i="1"/>
  <c r="A595" i="1"/>
  <c r="K594" i="1"/>
  <c r="G594" i="1"/>
  <c r="F594" i="1"/>
  <c r="E594" i="1"/>
  <c r="C594" i="1"/>
  <c r="A594" i="1"/>
  <c r="K593" i="1"/>
  <c r="G593" i="1"/>
  <c r="F593" i="1"/>
  <c r="E593" i="1"/>
  <c r="C593" i="1"/>
  <c r="A593" i="1"/>
  <c r="K592" i="1"/>
  <c r="G592" i="1"/>
  <c r="F592" i="1"/>
  <c r="E592" i="1"/>
  <c r="C592" i="1"/>
  <c r="A592" i="1"/>
  <c r="K591" i="1"/>
  <c r="G591" i="1"/>
  <c r="F591" i="1"/>
  <c r="E591" i="1"/>
  <c r="C591" i="1"/>
  <c r="A591" i="1"/>
  <c r="K590" i="1"/>
  <c r="G590" i="1"/>
  <c r="F590" i="1"/>
  <c r="E590" i="1"/>
  <c r="C590" i="1"/>
  <c r="A590" i="1"/>
  <c r="K589" i="1"/>
  <c r="G589" i="1"/>
  <c r="F589" i="1"/>
  <c r="E589" i="1"/>
  <c r="C589" i="1"/>
  <c r="A589" i="1"/>
  <c r="K588" i="1"/>
  <c r="G588" i="1"/>
  <c r="F588" i="1"/>
  <c r="E588" i="1"/>
  <c r="C588" i="1"/>
  <c r="A588" i="1"/>
  <c r="K587" i="1"/>
  <c r="G587" i="1"/>
  <c r="F587" i="1"/>
  <c r="E587" i="1"/>
  <c r="C587" i="1"/>
  <c r="A587" i="1"/>
  <c r="K586" i="1"/>
  <c r="G586" i="1"/>
  <c r="F586" i="1"/>
  <c r="E586" i="1"/>
  <c r="C586" i="1"/>
  <c r="A586" i="1"/>
  <c r="K585" i="1"/>
  <c r="G585" i="1"/>
  <c r="F585" i="1"/>
  <c r="E585" i="1"/>
  <c r="C585" i="1"/>
  <c r="A585" i="1"/>
  <c r="K584" i="1"/>
  <c r="G584" i="1"/>
  <c r="F584" i="1"/>
  <c r="E584" i="1"/>
  <c r="C584" i="1"/>
  <c r="A584" i="1"/>
  <c r="K583" i="1"/>
  <c r="G583" i="1"/>
  <c r="F583" i="1"/>
  <c r="E583" i="1"/>
  <c r="C583" i="1"/>
  <c r="A583" i="1"/>
  <c r="K582" i="1"/>
  <c r="G582" i="1"/>
  <c r="F582" i="1"/>
  <c r="E582" i="1"/>
  <c r="C582" i="1"/>
  <c r="A582" i="1"/>
  <c r="K581" i="1"/>
  <c r="G581" i="1"/>
  <c r="F581" i="1"/>
  <c r="E581" i="1"/>
  <c r="C581" i="1"/>
  <c r="A581" i="1"/>
  <c r="K580" i="1"/>
  <c r="G580" i="1"/>
  <c r="F580" i="1"/>
  <c r="E580" i="1"/>
  <c r="C580" i="1"/>
  <c r="A580" i="1"/>
  <c r="K579" i="1"/>
  <c r="G579" i="1"/>
  <c r="F579" i="1"/>
  <c r="E579" i="1"/>
  <c r="C579" i="1"/>
  <c r="A579" i="1"/>
  <c r="K578" i="1"/>
  <c r="G578" i="1"/>
  <c r="F578" i="1"/>
  <c r="E578" i="1"/>
  <c r="C578" i="1"/>
  <c r="A578" i="1"/>
  <c r="K577" i="1"/>
  <c r="G577" i="1"/>
  <c r="F577" i="1"/>
  <c r="E577" i="1"/>
  <c r="C577" i="1"/>
  <c r="A577" i="1"/>
  <c r="K576" i="1"/>
  <c r="G576" i="1"/>
  <c r="F576" i="1"/>
  <c r="E576" i="1"/>
  <c r="C576" i="1"/>
  <c r="A576" i="1"/>
  <c r="K575" i="1"/>
  <c r="G575" i="1"/>
  <c r="F575" i="1"/>
  <c r="E575" i="1"/>
  <c r="C575" i="1"/>
  <c r="A575" i="1"/>
  <c r="K574" i="1"/>
  <c r="G574" i="1"/>
  <c r="F574" i="1"/>
  <c r="E574" i="1"/>
  <c r="C574" i="1"/>
  <c r="A574" i="1"/>
  <c r="K573" i="1"/>
  <c r="G573" i="1"/>
  <c r="F573" i="1"/>
  <c r="E573" i="1"/>
  <c r="C573" i="1"/>
  <c r="A573" i="1"/>
  <c r="K572" i="1"/>
  <c r="G572" i="1"/>
  <c r="F572" i="1"/>
  <c r="E572" i="1"/>
  <c r="C572" i="1"/>
  <c r="A572" i="1"/>
  <c r="K571" i="1"/>
  <c r="G571" i="1"/>
  <c r="F571" i="1"/>
  <c r="E571" i="1"/>
  <c r="C571" i="1"/>
  <c r="A571" i="1"/>
  <c r="K570" i="1"/>
  <c r="G570" i="1"/>
  <c r="F570" i="1"/>
  <c r="E570" i="1"/>
  <c r="C570" i="1"/>
  <c r="A570" i="1"/>
  <c r="K569" i="1"/>
  <c r="G569" i="1"/>
  <c r="F569" i="1"/>
  <c r="E569" i="1"/>
  <c r="C569" i="1"/>
  <c r="A569" i="1"/>
  <c r="K568" i="1"/>
  <c r="G568" i="1"/>
  <c r="F568" i="1"/>
  <c r="E568" i="1"/>
  <c r="C568" i="1"/>
  <c r="A568" i="1"/>
  <c r="K567" i="1"/>
  <c r="G567" i="1"/>
  <c r="F567" i="1"/>
  <c r="E567" i="1"/>
  <c r="C567" i="1"/>
  <c r="A567" i="1"/>
  <c r="K566" i="1"/>
  <c r="G566" i="1"/>
  <c r="F566" i="1"/>
  <c r="E566" i="1"/>
  <c r="C566" i="1"/>
  <c r="A566" i="1"/>
  <c r="K565" i="1"/>
  <c r="G565" i="1"/>
  <c r="F565" i="1"/>
  <c r="E565" i="1"/>
  <c r="C565" i="1"/>
  <c r="A565" i="1"/>
  <c r="K564" i="1"/>
  <c r="G564" i="1"/>
  <c r="F564" i="1"/>
  <c r="E564" i="1"/>
  <c r="C564" i="1"/>
  <c r="A564" i="1"/>
  <c r="K563" i="1"/>
  <c r="G563" i="1"/>
  <c r="F563" i="1"/>
  <c r="E563" i="1"/>
  <c r="C563" i="1"/>
  <c r="A563" i="1"/>
  <c r="K562" i="1"/>
  <c r="G562" i="1"/>
  <c r="F562" i="1"/>
  <c r="E562" i="1"/>
  <c r="C562" i="1"/>
  <c r="A562" i="1"/>
  <c r="K561" i="1"/>
  <c r="G561" i="1"/>
  <c r="F561" i="1"/>
  <c r="E561" i="1"/>
  <c r="C561" i="1"/>
  <c r="A561" i="1"/>
  <c r="K560" i="1"/>
  <c r="G560" i="1"/>
  <c r="F560" i="1"/>
  <c r="E560" i="1"/>
  <c r="C560" i="1"/>
  <c r="A560" i="1"/>
  <c r="K559" i="1"/>
  <c r="G559" i="1"/>
  <c r="F559" i="1"/>
  <c r="E559" i="1"/>
  <c r="C559" i="1"/>
  <c r="A559" i="1"/>
  <c r="K558" i="1"/>
  <c r="G558" i="1"/>
  <c r="F558" i="1"/>
  <c r="E558" i="1"/>
  <c r="C558" i="1"/>
  <c r="A558" i="1"/>
  <c r="K557" i="1"/>
  <c r="G557" i="1"/>
  <c r="F557" i="1"/>
  <c r="E557" i="1"/>
  <c r="C557" i="1"/>
  <c r="A557" i="1"/>
  <c r="K556" i="1"/>
  <c r="G556" i="1"/>
  <c r="F556" i="1"/>
  <c r="E556" i="1"/>
  <c r="C556" i="1"/>
  <c r="A556" i="1"/>
  <c r="K555" i="1"/>
  <c r="G555" i="1"/>
  <c r="F555" i="1"/>
  <c r="E555" i="1"/>
  <c r="C555" i="1"/>
  <c r="A555" i="1"/>
  <c r="K554" i="1"/>
  <c r="G554" i="1"/>
  <c r="F554" i="1"/>
  <c r="E554" i="1"/>
  <c r="C554" i="1"/>
  <c r="A554" i="1"/>
  <c r="K553" i="1"/>
  <c r="G553" i="1"/>
  <c r="F553" i="1"/>
  <c r="E553" i="1"/>
  <c r="C553" i="1"/>
  <c r="A553" i="1"/>
  <c r="K552" i="1"/>
  <c r="G552" i="1"/>
  <c r="F552" i="1"/>
  <c r="E552" i="1"/>
  <c r="C552" i="1"/>
  <c r="A552" i="1"/>
  <c r="K551" i="1"/>
  <c r="G551" i="1"/>
  <c r="F551" i="1"/>
  <c r="E551" i="1"/>
  <c r="C551" i="1"/>
  <c r="A551" i="1"/>
  <c r="K550" i="1"/>
  <c r="G550" i="1"/>
  <c r="F550" i="1"/>
  <c r="E550" i="1"/>
  <c r="C550" i="1"/>
  <c r="A550" i="1"/>
  <c r="K549" i="1"/>
  <c r="G549" i="1"/>
  <c r="F549" i="1"/>
  <c r="E549" i="1"/>
  <c r="C549" i="1"/>
  <c r="A549" i="1"/>
  <c r="K548" i="1"/>
  <c r="G548" i="1"/>
  <c r="F548" i="1"/>
  <c r="E548" i="1"/>
  <c r="C548" i="1"/>
  <c r="A548" i="1"/>
  <c r="K547" i="1"/>
  <c r="G547" i="1"/>
  <c r="F547" i="1"/>
  <c r="E547" i="1"/>
  <c r="C547" i="1"/>
  <c r="A547" i="1"/>
  <c r="K546" i="1"/>
  <c r="G546" i="1"/>
  <c r="F546" i="1"/>
  <c r="E546" i="1"/>
  <c r="C546" i="1"/>
  <c r="A546" i="1"/>
  <c r="K545" i="1"/>
  <c r="G545" i="1"/>
  <c r="F545" i="1"/>
  <c r="E545" i="1"/>
  <c r="C545" i="1"/>
  <c r="A545" i="1"/>
  <c r="K544" i="1"/>
  <c r="G544" i="1"/>
  <c r="F544" i="1"/>
  <c r="E544" i="1"/>
  <c r="C544" i="1"/>
  <c r="A544" i="1"/>
  <c r="K543" i="1"/>
  <c r="G543" i="1"/>
  <c r="F543" i="1"/>
  <c r="E543" i="1"/>
  <c r="C543" i="1"/>
  <c r="A543" i="1"/>
  <c r="K542" i="1"/>
  <c r="G542" i="1"/>
  <c r="F542" i="1"/>
  <c r="E542" i="1"/>
  <c r="C542" i="1"/>
  <c r="A542" i="1"/>
  <c r="K541" i="1"/>
  <c r="G541" i="1"/>
  <c r="F541" i="1"/>
  <c r="E541" i="1"/>
  <c r="C541" i="1"/>
  <c r="A541" i="1"/>
  <c r="K540" i="1"/>
  <c r="G540" i="1"/>
  <c r="F540" i="1"/>
  <c r="E540" i="1"/>
  <c r="C540" i="1"/>
  <c r="A540" i="1"/>
  <c r="K539" i="1"/>
  <c r="G539" i="1"/>
  <c r="F539" i="1"/>
  <c r="E539" i="1"/>
  <c r="C539" i="1"/>
  <c r="A539" i="1"/>
  <c r="K538" i="1"/>
  <c r="G538" i="1"/>
  <c r="F538" i="1"/>
  <c r="E538" i="1"/>
  <c r="C538" i="1"/>
  <c r="A538" i="1"/>
  <c r="K537" i="1"/>
  <c r="G537" i="1"/>
  <c r="F537" i="1"/>
  <c r="E537" i="1"/>
  <c r="C537" i="1"/>
  <c r="A537" i="1"/>
  <c r="K536" i="1"/>
  <c r="G536" i="1"/>
  <c r="F536" i="1"/>
  <c r="E536" i="1"/>
  <c r="C536" i="1"/>
  <c r="A536" i="1"/>
  <c r="K535" i="1"/>
  <c r="G535" i="1"/>
  <c r="F535" i="1"/>
  <c r="E535" i="1"/>
  <c r="C535" i="1"/>
  <c r="A535" i="1"/>
  <c r="K534" i="1"/>
  <c r="G534" i="1"/>
  <c r="F534" i="1"/>
  <c r="E534" i="1"/>
  <c r="C534" i="1"/>
  <c r="A534" i="1"/>
  <c r="K533" i="1"/>
  <c r="G533" i="1"/>
  <c r="F533" i="1"/>
  <c r="E533" i="1"/>
  <c r="C533" i="1"/>
  <c r="A533" i="1"/>
  <c r="K532" i="1"/>
  <c r="G532" i="1"/>
  <c r="F532" i="1"/>
  <c r="E532" i="1"/>
  <c r="C532" i="1"/>
  <c r="A532" i="1"/>
  <c r="K531" i="1"/>
  <c r="G531" i="1"/>
  <c r="F531" i="1"/>
  <c r="E531" i="1"/>
  <c r="C531" i="1"/>
  <c r="A531" i="1"/>
  <c r="K530" i="1"/>
  <c r="G530" i="1"/>
  <c r="F530" i="1"/>
  <c r="E530" i="1"/>
  <c r="C530" i="1"/>
  <c r="A530" i="1"/>
  <c r="K529" i="1"/>
  <c r="G529" i="1"/>
  <c r="F529" i="1"/>
  <c r="E529" i="1"/>
  <c r="C529" i="1"/>
  <c r="A529" i="1"/>
  <c r="K528" i="1"/>
  <c r="G528" i="1"/>
  <c r="F528" i="1"/>
  <c r="E528" i="1"/>
  <c r="C528" i="1"/>
  <c r="A528" i="1"/>
  <c r="K527" i="1"/>
  <c r="G527" i="1"/>
  <c r="F527" i="1"/>
  <c r="E527" i="1"/>
  <c r="C527" i="1"/>
  <c r="A527" i="1"/>
  <c r="K526" i="1"/>
  <c r="G526" i="1"/>
  <c r="F526" i="1"/>
  <c r="E526" i="1"/>
  <c r="C526" i="1"/>
  <c r="A526" i="1"/>
  <c r="K525" i="1"/>
  <c r="G525" i="1"/>
  <c r="F525" i="1"/>
  <c r="E525" i="1"/>
  <c r="C525" i="1"/>
  <c r="A525" i="1"/>
  <c r="K524" i="1"/>
  <c r="G524" i="1"/>
  <c r="F524" i="1"/>
  <c r="E524" i="1"/>
  <c r="C524" i="1"/>
  <c r="A524" i="1"/>
  <c r="K523" i="1"/>
  <c r="G523" i="1"/>
  <c r="F523" i="1"/>
  <c r="E523" i="1"/>
  <c r="C523" i="1"/>
  <c r="A523" i="1"/>
  <c r="K522" i="1"/>
  <c r="G522" i="1"/>
  <c r="F522" i="1"/>
  <c r="E522" i="1"/>
  <c r="C522" i="1"/>
  <c r="A522" i="1"/>
  <c r="K521" i="1"/>
  <c r="G521" i="1"/>
  <c r="F521" i="1"/>
  <c r="E521" i="1"/>
  <c r="C521" i="1"/>
  <c r="A521" i="1"/>
  <c r="K520" i="1"/>
  <c r="G520" i="1"/>
  <c r="F520" i="1"/>
  <c r="E520" i="1"/>
  <c r="C520" i="1"/>
  <c r="A520" i="1"/>
  <c r="K519" i="1"/>
  <c r="G519" i="1"/>
  <c r="F519" i="1"/>
  <c r="E519" i="1"/>
  <c r="C519" i="1"/>
  <c r="A519" i="1"/>
  <c r="K518" i="1"/>
  <c r="G518" i="1"/>
  <c r="F518" i="1"/>
  <c r="E518" i="1"/>
  <c r="C518" i="1"/>
  <c r="A518" i="1"/>
  <c r="K517" i="1"/>
  <c r="G517" i="1"/>
  <c r="F517" i="1"/>
  <c r="E517" i="1"/>
  <c r="C517" i="1"/>
  <c r="A517" i="1"/>
  <c r="K516" i="1"/>
  <c r="G516" i="1"/>
  <c r="F516" i="1"/>
  <c r="E516" i="1"/>
  <c r="C516" i="1"/>
  <c r="A516" i="1"/>
  <c r="K515" i="1"/>
  <c r="G515" i="1"/>
  <c r="F515" i="1"/>
  <c r="E515" i="1"/>
  <c r="C515" i="1"/>
  <c r="A515" i="1"/>
  <c r="K514" i="1"/>
  <c r="G514" i="1"/>
  <c r="F514" i="1"/>
  <c r="E514" i="1"/>
  <c r="C514" i="1"/>
  <c r="A514" i="1"/>
  <c r="K513" i="1"/>
  <c r="G513" i="1"/>
  <c r="F513" i="1"/>
  <c r="E513" i="1"/>
  <c r="C513" i="1"/>
  <c r="A513" i="1"/>
  <c r="K512" i="1"/>
  <c r="G512" i="1"/>
  <c r="F512" i="1"/>
  <c r="E512" i="1"/>
  <c r="C512" i="1"/>
  <c r="A512" i="1"/>
  <c r="K511" i="1"/>
  <c r="G511" i="1"/>
  <c r="F511" i="1"/>
  <c r="E511" i="1"/>
  <c r="C511" i="1"/>
  <c r="A511" i="1"/>
  <c r="K510" i="1"/>
  <c r="G510" i="1"/>
  <c r="F510" i="1"/>
  <c r="E510" i="1"/>
  <c r="C510" i="1"/>
  <c r="A510" i="1"/>
  <c r="K509" i="1"/>
  <c r="G509" i="1"/>
  <c r="F509" i="1"/>
  <c r="E509" i="1"/>
  <c r="C509" i="1"/>
  <c r="A509" i="1"/>
  <c r="K508" i="1"/>
  <c r="G508" i="1"/>
  <c r="F508" i="1"/>
  <c r="E508" i="1"/>
  <c r="C508" i="1"/>
  <c r="A508" i="1"/>
  <c r="K507" i="1"/>
  <c r="G507" i="1"/>
  <c r="F507" i="1"/>
  <c r="E507" i="1"/>
  <c r="C507" i="1"/>
  <c r="A507" i="1"/>
  <c r="K506" i="1"/>
  <c r="G506" i="1"/>
  <c r="F506" i="1"/>
  <c r="E506" i="1"/>
  <c r="C506" i="1"/>
  <c r="A506" i="1"/>
  <c r="K505" i="1"/>
  <c r="G505" i="1"/>
  <c r="F505" i="1"/>
  <c r="E505" i="1"/>
  <c r="C505" i="1"/>
  <c r="A505" i="1"/>
  <c r="K504" i="1"/>
  <c r="G504" i="1"/>
  <c r="F504" i="1"/>
  <c r="E504" i="1"/>
  <c r="C504" i="1"/>
  <c r="A504" i="1"/>
  <c r="K503" i="1"/>
  <c r="G503" i="1"/>
  <c r="F503" i="1"/>
  <c r="E503" i="1"/>
  <c r="C503" i="1"/>
  <c r="A503" i="1"/>
  <c r="K502" i="1"/>
  <c r="G502" i="1"/>
  <c r="F502" i="1"/>
  <c r="E502" i="1"/>
  <c r="C502" i="1"/>
  <c r="A502" i="1"/>
  <c r="K501" i="1"/>
  <c r="G501" i="1"/>
  <c r="F501" i="1"/>
  <c r="E501" i="1"/>
  <c r="C501" i="1"/>
  <c r="A501" i="1"/>
  <c r="K500" i="1"/>
  <c r="G500" i="1"/>
  <c r="F500" i="1"/>
  <c r="E500" i="1"/>
  <c r="C500" i="1"/>
  <c r="A500" i="1"/>
  <c r="K499" i="1"/>
  <c r="G499" i="1"/>
  <c r="F499" i="1"/>
  <c r="E499" i="1"/>
  <c r="C499" i="1"/>
  <c r="A499" i="1"/>
  <c r="K498" i="1"/>
  <c r="G498" i="1"/>
  <c r="F498" i="1"/>
  <c r="E498" i="1"/>
  <c r="C498" i="1"/>
  <c r="A498" i="1"/>
  <c r="K497" i="1"/>
  <c r="G497" i="1"/>
  <c r="F497" i="1"/>
  <c r="E497" i="1"/>
  <c r="C497" i="1"/>
  <c r="A497" i="1"/>
  <c r="K496" i="1"/>
  <c r="G496" i="1"/>
  <c r="F496" i="1"/>
  <c r="E496" i="1"/>
  <c r="C496" i="1"/>
  <c r="A496" i="1"/>
  <c r="K495" i="1"/>
  <c r="G495" i="1"/>
  <c r="F495" i="1"/>
  <c r="E495" i="1"/>
  <c r="C495" i="1"/>
  <c r="A495" i="1"/>
  <c r="K494" i="1"/>
  <c r="G494" i="1"/>
  <c r="F494" i="1"/>
  <c r="E494" i="1"/>
  <c r="C494" i="1"/>
  <c r="A494" i="1"/>
  <c r="K493" i="1"/>
  <c r="G493" i="1"/>
  <c r="F493" i="1"/>
  <c r="E493" i="1"/>
  <c r="C493" i="1"/>
  <c r="A493" i="1"/>
  <c r="K492" i="1"/>
  <c r="G492" i="1"/>
  <c r="F492" i="1"/>
  <c r="E492" i="1"/>
  <c r="C492" i="1"/>
  <c r="A492" i="1"/>
  <c r="K491" i="1"/>
  <c r="G491" i="1"/>
  <c r="F491" i="1"/>
  <c r="E491" i="1"/>
  <c r="C491" i="1"/>
  <c r="A491" i="1"/>
  <c r="K490" i="1"/>
  <c r="G490" i="1"/>
  <c r="F490" i="1"/>
  <c r="E490" i="1"/>
  <c r="C490" i="1"/>
  <c r="A490" i="1"/>
  <c r="K489" i="1"/>
  <c r="G489" i="1"/>
  <c r="F489" i="1"/>
  <c r="E489" i="1"/>
  <c r="C489" i="1"/>
  <c r="A489" i="1"/>
  <c r="K488" i="1"/>
  <c r="G488" i="1"/>
  <c r="F488" i="1"/>
  <c r="E488" i="1"/>
  <c r="C488" i="1"/>
  <c r="A488" i="1"/>
  <c r="K487" i="1"/>
  <c r="G487" i="1"/>
  <c r="F487" i="1"/>
  <c r="E487" i="1"/>
  <c r="C487" i="1"/>
  <c r="A487" i="1"/>
  <c r="K486" i="1"/>
  <c r="G486" i="1"/>
  <c r="F486" i="1"/>
  <c r="E486" i="1"/>
  <c r="C486" i="1"/>
  <c r="A486" i="1"/>
  <c r="K485" i="1"/>
  <c r="G485" i="1"/>
  <c r="F485" i="1"/>
  <c r="E485" i="1"/>
  <c r="C485" i="1"/>
  <c r="A485" i="1"/>
  <c r="K484" i="1"/>
  <c r="G484" i="1"/>
  <c r="F484" i="1"/>
  <c r="E484" i="1"/>
  <c r="C484" i="1"/>
  <c r="A484" i="1"/>
  <c r="K483" i="1"/>
  <c r="G483" i="1"/>
  <c r="F483" i="1"/>
  <c r="E483" i="1"/>
  <c r="C483" i="1"/>
  <c r="A483" i="1"/>
  <c r="K482" i="1"/>
  <c r="G482" i="1"/>
  <c r="F482" i="1"/>
  <c r="E482" i="1"/>
  <c r="C482" i="1"/>
  <c r="A482" i="1"/>
  <c r="K481" i="1"/>
  <c r="G481" i="1"/>
  <c r="F481" i="1"/>
  <c r="E481" i="1"/>
  <c r="C481" i="1"/>
  <c r="A481" i="1"/>
  <c r="K480" i="1"/>
  <c r="G480" i="1"/>
  <c r="F480" i="1"/>
  <c r="E480" i="1"/>
  <c r="C480" i="1"/>
  <c r="A480" i="1"/>
  <c r="K479" i="1"/>
  <c r="G479" i="1"/>
  <c r="F479" i="1"/>
  <c r="E479" i="1"/>
  <c r="C479" i="1"/>
  <c r="A479" i="1"/>
  <c r="K478" i="1"/>
  <c r="G478" i="1"/>
  <c r="F478" i="1"/>
  <c r="E478" i="1"/>
  <c r="C478" i="1"/>
  <c r="A478" i="1"/>
  <c r="K477" i="1"/>
  <c r="G477" i="1"/>
  <c r="F477" i="1"/>
  <c r="E477" i="1"/>
  <c r="C477" i="1"/>
  <c r="A477" i="1"/>
  <c r="K476" i="1"/>
  <c r="G476" i="1"/>
  <c r="F476" i="1"/>
  <c r="E476" i="1"/>
  <c r="C476" i="1"/>
  <c r="A476" i="1"/>
  <c r="K475" i="1"/>
  <c r="G475" i="1"/>
  <c r="F475" i="1"/>
  <c r="E475" i="1"/>
  <c r="C475" i="1"/>
  <c r="A475" i="1"/>
  <c r="K474" i="1"/>
  <c r="G474" i="1"/>
  <c r="F474" i="1"/>
  <c r="E474" i="1"/>
  <c r="C474" i="1"/>
  <c r="A474" i="1"/>
  <c r="K473" i="1"/>
  <c r="G473" i="1"/>
  <c r="F473" i="1"/>
  <c r="E473" i="1"/>
  <c r="C473" i="1"/>
  <c r="A473" i="1"/>
  <c r="K472" i="1"/>
  <c r="G472" i="1"/>
  <c r="F472" i="1"/>
  <c r="E472" i="1"/>
  <c r="C472" i="1"/>
  <c r="A472" i="1"/>
  <c r="K471" i="1"/>
  <c r="G471" i="1"/>
  <c r="F471" i="1"/>
  <c r="E471" i="1"/>
  <c r="C471" i="1"/>
  <c r="A471" i="1"/>
  <c r="K470" i="1"/>
  <c r="G470" i="1"/>
  <c r="F470" i="1"/>
  <c r="E470" i="1"/>
  <c r="C470" i="1"/>
  <c r="A470" i="1"/>
  <c r="K469" i="1"/>
  <c r="G469" i="1"/>
  <c r="F469" i="1"/>
  <c r="E469" i="1"/>
  <c r="C469" i="1"/>
  <c r="A469" i="1"/>
  <c r="K468" i="1"/>
  <c r="G468" i="1"/>
  <c r="F468" i="1"/>
  <c r="E468" i="1"/>
  <c r="C468" i="1"/>
  <c r="A468" i="1"/>
  <c r="K467" i="1"/>
  <c r="G467" i="1"/>
  <c r="F467" i="1"/>
  <c r="E467" i="1"/>
  <c r="C467" i="1"/>
  <c r="A467" i="1"/>
  <c r="K466" i="1"/>
  <c r="G466" i="1"/>
  <c r="F466" i="1"/>
  <c r="E466" i="1"/>
  <c r="C466" i="1"/>
  <c r="A466" i="1"/>
  <c r="K465" i="1"/>
  <c r="G465" i="1"/>
  <c r="F465" i="1"/>
  <c r="E465" i="1"/>
  <c r="C465" i="1"/>
  <c r="A465" i="1"/>
  <c r="K464" i="1"/>
  <c r="G464" i="1"/>
  <c r="F464" i="1"/>
  <c r="E464" i="1"/>
  <c r="C464" i="1"/>
  <c r="A464" i="1"/>
  <c r="K463" i="1"/>
  <c r="G463" i="1"/>
  <c r="F463" i="1"/>
  <c r="E463" i="1"/>
  <c r="C463" i="1"/>
  <c r="A463" i="1"/>
  <c r="K462" i="1"/>
  <c r="G462" i="1"/>
  <c r="F462" i="1"/>
  <c r="E462" i="1"/>
  <c r="C462" i="1"/>
  <c r="A462" i="1"/>
  <c r="K461" i="1"/>
  <c r="G461" i="1"/>
  <c r="F461" i="1"/>
  <c r="E461" i="1"/>
  <c r="C461" i="1"/>
  <c r="A461" i="1"/>
  <c r="K460" i="1"/>
  <c r="G460" i="1"/>
  <c r="F460" i="1"/>
  <c r="E460" i="1"/>
  <c r="C460" i="1"/>
  <c r="A460" i="1"/>
  <c r="K459" i="1"/>
  <c r="G459" i="1"/>
  <c r="F459" i="1"/>
  <c r="E459" i="1"/>
  <c r="C459" i="1"/>
  <c r="A459" i="1"/>
  <c r="K458" i="1"/>
  <c r="G458" i="1"/>
  <c r="F458" i="1"/>
  <c r="E458" i="1"/>
  <c r="C458" i="1"/>
  <c r="A458" i="1"/>
  <c r="K457" i="1"/>
  <c r="G457" i="1"/>
  <c r="F457" i="1"/>
  <c r="E457" i="1"/>
  <c r="C457" i="1"/>
  <c r="A457" i="1"/>
  <c r="K456" i="1"/>
  <c r="G456" i="1"/>
  <c r="F456" i="1"/>
  <c r="E456" i="1"/>
  <c r="C456" i="1"/>
  <c r="A456" i="1"/>
  <c r="K455" i="1"/>
  <c r="G455" i="1"/>
  <c r="F455" i="1"/>
  <c r="E455" i="1"/>
  <c r="C455" i="1"/>
  <c r="A455" i="1"/>
  <c r="K454" i="1"/>
  <c r="G454" i="1"/>
  <c r="F454" i="1"/>
  <c r="E454" i="1"/>
  <c r="C454" i="1"/>
  <c r="A454" i="1"/>
  <c r="K453" i="1"/>
  <c r="G453" i="1"/>
  <c r="F453" i="1"/>
  <c r="E453" i="1"/>
  <c r="C453" i="1"/>
  <c r="A453" i="1"/>
  <c r="K452" i="1"/>
  <c r="G452" i="1"/>
  <c r="F452" i="1"/>
  <c r="E452" i="1"/>
  <c r="C452" i="1"/>
  <c r="A452" i="1"/>
  <c r="K451" i="1"/>
  <c r="G451" i="1"/>
  <c r="F451" i="1"/>
  <c r="E451" i="1"/>
  <c r="C451" i="1"/>
  <c r="A451" i="1"/>
  <c r="K450" i="1"/>
  <c r="G450" i="1"/>
  <c r="F450" i="1"/>
  <c r="E450" i="1"/>
  <c r="C450" i="1"/>
  <c r="A450" i="1"/>
  <c r="K449" i="1"/>
  <c r="G449" i="1"/>
  <c r="F449" i="1"/>
  <c r="E449" i="1"/>
  <c r="C449" i="1"/>
  <c r="A449" i="1"/>
  <c r="K448" i="1"/>
  <c r="G448" i="1"/>
  <c r="F448" i="1"/>
  <c r="E448" i="1"/>
  <c r="C448" i="1"/>
  <c r="A448" i="1"/>
  <c r="K447" i="1"/>
  <c r="G447" i="1"/>
  <c r="F447" i="1"/>
  <c r="E447" i="1"/>
  <c r="C447" i="1"/>
  <c r="A447" i="1"/>
  <c r="K446" i="1"/>
  <c r="G446" i="1"/>
  <c r="F446" i="1"/>
  <c r="E446" i="1"/>
  <c r="C446" i="1"/>
  <c r="A446" i="1"/>
  <c r="K445" i="1"/>
  <c r="G445" i="1"/>
  <c r="F445" i="1"/>
  <c r="E445" i="1"/>
  <c r="C445" i="1"/>
  <c r="A445" i="1"/>
  <c r="K444" i="1"/>
  <c r="G444" i="1"/>
  <c r="F444" i="1"/>
  <c r="E444" i="1"/>
  <c r="C444" i="1"/>
  <c r="A444" i="1"/>
  <c r="K443" i="1"/>
  <c r="G443" i="1"/>
  <c r="F443" i="1"/>
  <c r="E443" i="1"/>
  <c r="C443" i="1"/>
  <c r="A443" i="1"/>
  <c r="K442" i="1"/>
  <c r="G442" i="1"/>
  <c r="F442" i="1"/>
  <c r="E442" i="1"/>
  <c r="C442" i="1"/>
  <c r="A442" i="1"/>
  <c r="K441" i="1"/>
  <c r="G441" i="1"/>
  <c r="F441" i="1"/>
  <c r="E441" i="1"/>
  <c r="C441" i="1"/>
  <c r="A441" i="1"/>
  <c r="K440" i="1"/>
  <c r="G440" i="1"/>
  <c r="F440" i="1"/>
  <c r="E440" i="1"/>
  <c r="C440" i="1"/>
  <c r="A440" i="1"/>
  <c r="K439" i="1"/>
  <c r="G439" i="1"/>
  <c r="F439" i="1"/>
  <c r="E439" i="1"/>
  <c r="C439" i="1"/>
  <c r="A439" i="1"/>
  <c r="K438" i="1"/>
  <c r="G438" i="1"/>
  <c r="F438" i="1"/>
  <c r="E438" i="1"/>
  <c r="C438" i="1"/>
  <c r="A438" i="1"/>
  <c r="K437" i="1"/>
  <c r="G437" i="1"/>
  <c r="F437" i="1"/>
  <c r="E437" i="1"/>
  <c r="C437" i="1"/>
  <c r="A437" i="1"/>
  <c r="K436" i="1"/>
  <c r="G436" i="1"/>
  <c r="F436" i="1"/>
  <c r="E436" i="1"/>
  <c r="C436" i="1"/>
  <c r="A436" i="1"/>
  <c r="K435" i="1"/>
  <c r="G435" i="1"/>
  <c r="F435" i="1"/>
  <c r="E435" i="1"/>
  <c r="C435" i="1"/>
  <c r="A435" i="1"/>
  <c r="K434" i="1"/>
  <c r="G434" i="1"/>
  <c r="F434" i="1"/>
  <c r="E434" i="1"/>
  <c r="C434" i="1"/>
  <c r="A434" i="1"/>
  <c r="K433" i="1"/>
  <c r="G433" i="1"/>
  <c r="F433" i="1"/>
  <c r="E433" i="1"/>
  <c r="C433" i="1"/>
  <c r="A433" i="1"/>
  <c r="K432" i="1"/>
  <c r="G432" i="1"/>
  <c r="F432" i="1"/>
  <c r="E432" i="1"/>
  <c r="C432" i="1"/>
  <c r="A432" i="1"/>
  <c r="K431" i="1"/>
  <c r="G431" i="1"/>
  <c r="F431" i="1"/>
  <c r="E431" i="1"/>
  <c r="C431" i="1"/>
  <c r="A431" i="1"/>
  <c r="K430" i="1"/>
  <c r="G430" i="1"/>
  <c r="F430" i="1"/>
  <c r="E430" i="1"/>
  <c r="C430" i="1"/>
  <c r="A430" i="1"/>
  <c r="K429" i="1"/>
  <c r="G429" i="1"/>
  <c r="F429" i="1"/>
  <c r="E429" i="1"/>
  <c r="C429" i="1"/>
  <c r="A429" i="1"/>
  <c r="K428" i="1"/>
  <c r="G428" i="1"/>
  <c r="F428" i="1"/>
  <c r="E428" i="1"/>
  <c r="C428" i="1"/>
  <c r="A428" i="1"/>
  <c r="K427" i="1"/>
  <c r="G427" i="1"/>
  <c r="F427" i="1"/>
  <c r="E427" i="1"/>
  <c r="C427" i="1"/>
  <c r="A427" i="1"/>
  <c r="K426" i="1"/>
  <c r="G426" i="1"/>
  <c r="F426" i="1"/>
  <c r="E426" i="1"/>
  <c r="C426" i="1"/>
  <c r="A426" i="1"/>
  <c r="K425" i="1"/>
  <c r="G425" i="1"/>
  <c r="F425" i="1"/>
  <c r="E425" i="1"/>
  <c r="C425" i="1"/>
  <c r="A425" i="1"/>
  <c r="K424" i="1"/>
  <c r="G424" i="1"/>
  <c r="F424" i="1"/>
  <c r="E424" i="1"/>
  <c r="C424" i="1"/>
  <c r="A424" i="1"/>
  <c r="K423" i="1"/>
  <c r="G423" i="1"/>
  <c r="F423" i="1"/>
  <c r="E423" i="1"/>
  <c r="C423" i="1"/>
  <c r="A423" i="1"/>
  <c r="K422" i="1"/>
  <c r="G422" i="1"/>
  <c r="F422" i="1"/>
  <c r="E422" i="1"/>
  <c r="C422" i="1"/>
  <c r="A422" i="1"/>
  <c r="K421" i="1"/>
  <c r="G421" i="1"/>
  <c r="F421" i="1"/>
  <c r="E421" i="1"/>
  <c r="C421" i="1"/>
  <c r="A421" i="1"/>
  <c r="K420" i="1"/>
  <c r="G420" i="1"/>
  <c r="F420" i="1"/>
  <c r="E420" i="1"/>
  <c r="C420" i="1"/>
  <c r="A420" i="1"/>
  <c r="K419" i="1"/>
  <c r="G419" i="1"/>
  <c r="F419" i="1"/>
  <c r="E419" i="1"/>
  <c r="C419" i="1"/>
  <c r="A419" i="1"/>
  <c r="K418" i="1"/>
  <c r="G418" i="1"/>
  <c r="F418" i="1"/>
  <c r="E418" i="1"/>
  <c r="C418" i="1"/>
  <c r="A418" i="1"/>
  <c r="K417" i="1"/>
  <c r="G417" i="1"/>
  <c r="F417" i="1"/>
  <c r="E417" i="1"/>
  <c r="C417" i="1"/>
  <c r="A417" i="1"/>
  <c r="K416" i="1"/>
  <c r="G416" i="1"/>
  <c r="F416" i="1"/>
  <c r="E416" i="1"/>
  <c r="C416" i="1"/>
  <c r="A416" i="1"/>
  <c r="K415" i="1"/>
  <c r="G415" i="1"/>
  <c r="F415" i="1"/>
  <c r="E415" i="1"/>
  <c r="C415" i="1"/>
  <c r="A415" i="1"/>
  <c r="K414" i="1"/>
  <c r="G414" i="1"/>
  <c r="F414" i="1"/>
  <c r="E414" i="1"/>
  <c r="C414" i="1"/>
  <c r="A414" i="1"/>
  <c r="K413" i="1"/>
  <c r="G413" i="1"/>
  <c r="F413" i="1"/>
  <c r="E413" i="1"/>
  <c r="C413" i="1"/>
  <c r="A413" i="1"/>
  <c r="K412" i="1"/>
  <c r="G412" i="1"/>
  <c r="F412" i="1"/>
  <c r="E412" i="1"/>
  <c r="C412" i="1"/>
  <c r="A412" i="1"/>
  <c r="K411" i="1"/>
  <c r="G411" i="1"/>
  <c r="F411" i="1"/>
  <c r="E411" i="1"/>
  <c r="C411" i="1"/>
  <c r="A411" i="1"/>
  <c r="K410" i="1"/>
  <c r="G410" i="1"/>
  <c r="F410" i="1"/>
  <c r="E410" i="1"/>
  <c r="C410" i="1"/>
  <c r="A410" i="1"/>
  <c r="K409" i="1"/>
  <c r="G409" i="1"/>
  <c r="F409" i="1"/>
  <c r="E409" i="1"/>
  <c r="C409" i="1"/>
  <c r="A409" i="1"/>
  <c r="K408" i="1"/>
  <c r="G408" i="1"/>
  <c r="F408" i="1"/>
  <c r="E408" i="1"/>
  <c r="C408" i="1"/>
  <c r="A408" i="1"/>
  <c r="K407" i="1"/>
  <c r="G407" i="1"/>
  <c r="F407" i="1"/>
  <c r="E407" i="1"/>
  <c r="C407" i="1"/>
  <c r="A407" i="1"/>
  <c r="K406" i="1"/>
  <c r="G406" i="1"/>
  <c r="F406" i="1"/>
  <c r="E406" i="1"/>
  <c r="C406" i="1"/>
  <c r="A406" i="1"/>
  <c r="K405" i="1"/>
  <c r="G405" i="1"/>
  <c r="F405" i="1"/>
  <c r="E405" i="1"/>
  <c r="C405" i="1"/>
  <c r="A405" i="1"/>
  <c r="K404" i="1"/>
  <c r="G404" i="1"/>
  <c r="F404" i="1"/>
  <c r="E404" i="1"/>
  <c r="C404" i="1"/>
  <c r="A404" i="1"/>
  <c r="K403" i="1"/>
  <c r="G403" i="1"/>
  <c r="F403" i="1"/>
  <c r="E403" i="1"/>
  <c r="C403" i="1"/>
  <c r="A403" i="1"/>
  <c r="K402" i="1"/>
  <c r="G402" i="1"/>
  <c r="F402" i="1"/>
  <c r="E402" i="1"/>
  <c r="C402" i="1"/>
  <c r="A402" i="1"/>
  <c r="K401" i="1"/>
  <c r="G401" i="1"/>
  <c r="F401" i="1"/>
  <c r="E401" i="1"/>
  <c r="C401" i="1"/>
  <c r="A401" i="1"/>
  <c r="K400" i="1"/>
  <c r="G400" i="1"/>
  <c r="F400" i="1"/>
  <c r="E400" i="1"/>
  <c r="C400" i="1"/>
  <c r="A400" i="1"/>
  <c r="K399" i="1"/>
  <c r="G399" i="1"/>
  <c r="F399" i="1"/>
  <c r="E399" i="1"/>
  <c r="C399" i="1"/>
  <c r="A399" i="1"/>
  <c r="K398" i="1"/>
  <c r="G398" i="1"/>
  <c r="F398" i="1"/>
  <c r="E398" i="1"/>
  <c r="C398" i="1"/>
  <c r="A398" i="1"/>
  <c r="K397" i="1"/>
  <c r="G397" i="1"/>
  <c r="F397" i="1"/>
  <c r="E397" i="1"/>
  <c r="C397" i="1"/>
  <c r="A397" i="1"/>
  <c r="K396" i="1"/>
  <c r="G396" i="1"/>
  <c r="F396" i="1"/>
  <c r="E396" i="1"/>
  <c r="C396" i="1"/>
  <c r="A396" i="1"/>
  <c r="K395" i="1"/>
  <c r="G395" i="1"/>
  <c r="F395" i="1"/>
  <c r="E395" i="1"/>
  <c r="C395" i="1"/>
  <c r="A395" i="1"/>
  <c r="K394" i="1"/>
  <c r="G394" i="1"/>
  <c r="F394" i="1"/>
  <c r="E394" i="1"/>
  <c r="C394" i="1"/>
  <c r="A394" i="1"/>
  <c r="K393" i="1"/>
  <c r="G393" i="1"/>
  <c r="F393" i="1"/>
  <c r="E393" i="1"/>
  <c r="C393" i="1"/>
  <c r="A393" i="1"/>
  <c r="K392" i="1"/>
  <c r="G392" i="1"/>
  <c r="F392" i="1"/>
  <c r="E392" i="1"/>
  <c r="C392" i="1"/>
  <c r="A392" i="1"/>
  <c r="K391" i="1"/>
  <c r="G391" i="1"/>
  <c r="F391" i="1"/>
  <c r="E391" i="1"/>
  <c r="C391" i="1"/>
  <c r="A391" i="1"/>
  <c r="K390" i="1"/>
  <c r="G390" i="1"/>
  <c r="F390" i="1"/>
  <c r="E390" i="1"/>
  <c r="C390" i="1"/>
  <c r="A390" i="1"/>
  <c r="K389" i="1"/>
  <c r="G389" i="1"/>
  <c r="F389" i="1"/>
  <c r="E389" i="1"/>
  <c r="C389" i="1"/>
  <c r="A389" i="1"/>
  <c r="K388" i="1"/>
  <c r="G388" i="1"/>
  <c r="F388" i="1"/>
  <c r="E388" i="1"/>
  <c r="C388" i="1"/>
  <c r="A388" i="1"/>
  <c r="K387" i="1"/>
  <c r="G387" i="1"/>
  <c r="F387" i="1"/>
  <c r="E387" i="1"/>
  <c r="C387" i="1"/>
  <c r="A387" i="1"/>
  <c r="K386" i="1"/>
  <c r="G386" i="1"/>
  <c r="F386" i="1"/>
  <c r="E386" i="1"/>
  <c r="C386" i="1"/>
  <c r="A386" i="1"/>
  <c r="K385" i="1"/>
  <c r="G385" i="1"/>
  <c r="F385" i="1"/>
  <c r="E385" i="1"/>
  <c r="C385" i="1"/>
  <c r="A385" i="1"/>
  <c r="K384" i="1"/>
  <c r="G384" i="1"/>
  <c r="F384" i="1"/>
  <c r="E384" i="1"/>
  <c r="C384" i="1"/>
  <c r="A384" i="1"/>
  <c r="K383" i="1"/>
  <c r="G383" i="1"/>
  <c r="F383" i="1"/>
  <c r="E383" i="1"/>
  <c r="C383" i="1"/>
  <c r="A383" i="1"/>
  <c r="K382" i="1"/>
  <c r="G382" i="1"/>
  <c r="F382" i="1"/>
  <c r="E382" i="1"/>
  <c r="C382" i="1"/>
  <c r="A382" i="1"/>
  <c r="K381" i="1"/>
  <c r="G381" i="1"/>
  <c r="F381" i="1"/>
  <c r="E381" i="1"/>
  <c r="C381" i="1"/>
  <c r="A381" i="1"/>
  <c r="K380" i="1"/>
  <c r="G380" i="1"/>
  <c r="F380" i="1"/>
  <c r="E380" i="1"/>
  <c r="C380" i="1"/>
  <c r="A380" i="1"/>
  <c r="K379" i="1"/>
  <c r="G379" i="1"/>
  <c r="F379" i="1"/>
  <c r="E379" i="1"/>
  <c r="C379" i="1"/>
  <c r="A379" i="1"/>
  <c r="K378" i="1"/>
  <c r="G378" i="1"/>
  <c r="F378" i="1"/>
  <c r="E378" i="1"/>
  <c r="C378" i="1"/>
  <c r="A378" i="1"/>
  <c r="K377" i="1"/>
  <c r="G377" i="1"/>
  <c r="F377" i="1"/>
  <c r="E377" i="1"/>
  <c r="C377" i="1"/>
  <c r="A377" i="1"/>
  <c r="K376" i="1"/>
  <c r="G376" i="1"/>
  <c r="F376" i="1"/>
  <c r="E376" i="1"/>
  <c r="C376" i="1"/>
  <c r="A376" i="1"/>
  <c r="K375" i="1"/>
  <c r="G375" i="1"/>
  <c r="F375" i="1"/>
  <c r="E375" i="1"/>
  <c r="C375" i="1"/>
  <c r="A375" i="1"/>
  <c r="K374" i="1"/>
  <c r="G374" i="1"/>
  <c r="F374" i="1"/>
  <c r="E374" i="1"/>
  <c r="C374" i="1"/>
  <c r="A374" i="1"/>
  <c r="K373" i="1"/>
  <c r="G373" i="1"/>
  <c r="F373" i="1"/>
  <c r="E373" i="1"/>
  <c r="C373" i="1"/>
  <c r="A373" i="1"/>
  <c r="K372" i="1"/>
  <c r="G372" i="1"/>
  <c r="F372" i="1"/>
  <c r="E372" i="1"/>
  <c r="C372" i="1"/>
  <c r="A372" i="1"/>
  <c r="K371" i="1"/>
  <c r="G371" i="1"/>
  <c r="F371" i="1"/>
  <c r="E371" i="1"/>
  <c r="C371" i="1"/>
  <c r="A371" i="1"/>
  <c r="K370" i="1"/>
  <c r="G370" i="1"/>
  <c r="F370" i="1"/>
  <c r="E370" i="1"/>
  <c r="C370" i="1"/>
  <c r="A370" i="1"/>
  <c r="K369" i="1"/>
  <c r="G369" i="1"/>
  <c r="F369" i="1"/>
  <c r="E369" i="1"/>
  <c r="C369" i="1"/>
  <c r="A369" i="1"/>
  <c r="K368" i="1"/>
  <c r="G368" i="1"/>
  <c r="F368" i="1"/>
  <c r="E368" i="1"/>
  <c r="C368" i="1"/>
  <c r="A368" i="1"/>
  <c r="K367" i="1"/>
  <c r="G367" i="1"/>
  <c r="F367" i="1"/>
  <c r="E367" i="1"/>
  <c r="C367" i="1"/>
  <c r="A367" i="1"/>
  <c r="K366" i="1"/>
  <c r="G366" i="1"/>
  <c r="F366" i="1"/>
  <c r="E366" i="1"/>
  <c r="C366" i="1"/>
  <c r="A366" i="1"/>
  <c r="K365" i="1"/>
  <c r="G365" i="1"/>
  <c r="F365" i="1"/>
  <c r="E365" i="1"/>
  <c r="C365" i="1"/>
  <c r="A365" i="1"/>
  <c r="K364" i="1"/>
  <c r="G364" i="1"/>
  <c r="F364" i="1"/>
  <c r="E364" i="1"/>
  <c r="C364" i="1"/>
  <c r="A364" i="1"/>
  <c r="K363" i="1"/>
  <c r="G363" i="1"/>
  <c r="F363" i="1"/>
  <c r="E363" i="1"/>
  <c r="C363" i="1"/>
  <c r="A363" i="1"/>
  <c r="K362" i="1"/>
  <c r="G362" i="1"/>
  <c r="F362" i="1"/>
  <c r="E362" i="1"/>
  <c r="C362" i="1"/>
  <c r="A362" i="1"/>
  <c r="K361" i="1"/>
  <c r="G361" i="1"/>
  <c r="F361" i="1"/>
  <c r="E361" i="1"/>
  <c r="C361" i="1"/>
  <c r="A361" i="1"/>
  <c r="K360" i="1"/>
  <c r="G360" i="1"/>
  <c r="F360" i="1"/>
  <c r="E360" i="1"/>
  <c r="C360" i="1"/>
  <c r="A360" i="1"/>
  <c r="K359" i="1"/>
  <c r="G359" i="1"/>
  <c r="F359" i="1"/>
  <c r="E359" i="1"/>
  <c r="C359" i="1"/>
  <c r="A359" i="1"/>
  <c r="K358" i="1"/>
  <c r="G358" i="1"/>
  <c r="F358" i="1"/>
  <c r="E358" i="1"/>
  <c r="C358" i="1"/>
  <c r="A358" i="1"/>
  <c r="K357" i="1"/>
  <c r="G357" i="1"/>
  <c r="F357" i="1"/>
  <c r="E357" i="1"/>
  <c r="C357" i="1"/>
  <c r="A357" i="1"/>
  <c r="K356" i="1"/>
  <c r="G356" i="1"/>
  <c r="F356" i="1"/>
  <c r="E356" i="1"/>
  <c r="C356" i="1"/>
  <c r="A356" i="1"/>
  <c r="K355" i="1"/>
  <c r="G355" i="1"/>
  <c r="F355" i="1"/>
  <c r="E355" i="1"/>
  <c r="C355" i="1"/>
  <c r="A355" i="1"/>
  <c r="K354" i="1"/>
  <c r="G354" i="1"/>
  <c r="F354" i="1"/>
  <c r="E354" i="1"/>
  <c r="C354" i="1"/>
  <c r="A354" i="1"/>
  <c r="K353" i="1"/>
  <c r="G353" i="1"/>
  <c r="F353" i="1"/>
  <c r="E353" i="1"/>
  <c r="C353" i="1"/>
  <c r="A353" i="1"/>
  <c r="K352" i="1"/>
  <c r="G352" i="1"/>
  <c r="F352" i="1"/>
  <c r="E352" i="1"/>
  <c r="C352" i="1"/>
  <c r="A352" i="1"/>
  <c r="K351" i="1"/>
  <c r="G351" i="1"/>
  <c r="F351" i="1"/>
  <c r="E351" i="1"/>
  <c r="C351" i="1"/>
  <c r="A351" i="1"/>
  <c r="K350" i="1"/>
  <c r="G350" i="1"/>
  <c r="F350" i="1"/>
  <c r="E350" i="1"/>
  <c r="C350" i="1"/>
  <c r="A350" i="1"/>
  <c r="K349" i="1"/>
  <c r="G349" i="1"/>
  <c r="F349" i="1"/>
  <c r="E349" i="1"/>
  <c r="C349" i="1"/>
  <c r="A349" i="1"/>
  <c r="K348" i="1"/>
  <c r="G348" i="1"/>
  <c r="F348" i="1"/>
  <c r="E348" i="1"/>
  <c r="C348" i="1"/>
  <c r="A348" i="1"/>
  <c r="K347" i="1"/>
  <c r="G347" i="1"/>
  <c r="F347" i="1"/>
  <c r="E347" i="1"/>
  <c r="C347" i="1"/>
  <c r="A347" i="1"/>
  <c r="K346" i="1"/>
  <c r="G346" i="1"/>
  <c r="F346" i="1"/>
  <c r="E346" i="1"/>
  <c r="C346" i="1"/>
  <c r="A346" i="1"/>
  <c r="K345" i="1"/>
  <c r="G345" i="1"/>
  <c r="F345" i="1"/>
  <c r="E345" i="1"/>
  <c r="C345" i="1"/>
  <c r="A345" i="1"/>
  <c r="K344" i="1"/>
  <c r="G344" i="1"/>
  <c r="F344" i="1"/>
  <c r="E344" i="1"/>
  <c r="C344" i="1"/>
  <c r="A344" i="1"/>
  <c r="K343" i="1"/>
  <c r="G343" i="1"/>
  <c r="F343" i="1"/>
  <c r="E343" i="1"/>
  <c r="C343" i="1"/>
  <c r="A343" i="1"/>
  <c r="K342" i="1"/>
  <c r="G342" i="1"/>
  <c r="F342" i="1"/>
  <c r="E342" i="1"/>
  <c r="C342" i="1"/>
  <c r="A342" i="1"/>
  <c r="K341" i="1"/>
  <c r="G341" i="1"/>
  <c r="F341" i="1"/>
  <c r="E341" i="1"/>
  <c r="C341" i="1"/>
  <c r="A341" i="1"/>
  <c r="K340" i="1"/>
  <c r="G340" i="1"/>
  <c r="F340" i="1"/>
  <c r="E340" i="1"/>
  <c r="C340" i="1"/>
  <c r="A340" i="1"/>
  <c r="K339" i="1"/>
  <c r="G339" i="1"/>
  <c r="F339" i="1"/>
  <c r="E339" i="1"/>
  <c r="C339" i="1"/>
  <c r="A339" i="1"/>
  <c r="K338" i="1"/>
  <c r="G338" i="1"/>
  <c r="F338" i="1"/>
  <c r="E338" i="1"/>
  <c r="C338" i="1"/>
  <c r="A338" i="1"/>
  <c r="K337" i="1"/>
  <c r="G337" i="1"/>
  <c r="F337" i="1"/>
  <c r="E337" i="1"/>
  <c r="C337" i="1"/>
  <c r="A337" i="1"/>
  <c r="K336" i="1"/>
  <c r="G336" i="1"/>
  <c r="F336" i="1"/>
  <c r="E336" i="1"/>
  <c r="C336" i="1"/>
  <c r="A336" i="1"/>
  <c r="K335" i="1"/>
  <c r="G335" i="1"/>
  <c r="F335" i="1"/>
  <c r="E335" i="1"/>
  <c r="C335" i="1"/>
  <c r="A335" i="1"/>
  <c r="K334" i="1"/>
  <c r="G334" i="1"/>
  <c r="F334" i="1"/>
  <c r="E334" i="1"/>
  <c r="C334" i="1"/>
  <c r="A334" i="1"/>
  <c r="K333" i="1"/>
  <c r="G333" i="1"/>
  <c r="F333" i="1"/>
  <c r="E333" i="1"/>
  <c r="C333" i="1"/>
  <c r="A333" i="1"/>
  <c r="K332" i="1"/>
  <c r="G332" i="1"/>
  <c r="F332" i="1"/>
  <c r="E332" i="1"/>
  <c r="C332" i="1"/>
  <c r="A332" i="1"/>
  <c r="K331" i="1"/>
  <c r="G331" i="1"/>
  <c r="F331" i="1"/>
  <c r="E331" i="1"/>
  <c r="C331" i="1"/>
  <c r="A331" i="1"/>
  <c r="K330" i="1"/>
  <c r="G330" i="1"/>
  <c r="F330" i="1"/>
  <c r="E330" i="1"/>
  <c r="C330" i="1"/>
  <c r="A330" i="1"/>
  <c r="K329" i="1"/>
  <c r="G329" i="1"/>
  <c r="F329" i="1"/>
  <c r="E329" i="1"/>
  <c r="C329" i="1"/>
  <c r="A329" i="1"/>
  <c r="K328" i="1"/>
  <c r="G328" i="1"/>
  <c r="F328" i="1"/>
  <c r="E328" i="1"/>
  <c r="C328" i="1"/>
  <c r="A328" i="1"/>
  <c r="K327" i="1"/>
  <c r="G327" i="1"/>
  <c r="F327" i="1"/>
  <c r="E327" i="1"/>
  <c r="C327" i="1"/>
  <c r="A327" i="1"/>
  <c r="K326" i="1"/>
  <c r="G326" i="1"/>
  <c r="F326" i="1"/>
  <c r="E326" i="1"/>
  <c r="C326" i="1"/>
  <c r="A326" i="1"/>
  <c r="K325" i="1"/>
  <c r="G325" i="1"/>
  <c r="F325" i="1"/>
  <c r="E325" i="1"/>
  <c r="C325" i="1"/>
  <c r="A325" i="1"/>
  <c r="K324" i="1"/>
  <c r="G324" i="1"/>
  <c r="F324" i="1"/>
  <c r="E324" i="1"/>
  <c r="C324" i="1"/>
  <c r="A324" i="1"/>
  <c r="K323" i="1"/>
  <c r="G323" i="1"/>
  <c r="F323" i="1"/>
  <c r="E323" i="1"/>
  <c r="C323" i="1"/>
  <c r="A323" i="1"/>
  <c r="K322" i="1"/>
  <c r="G322" i="1"/>
  <c r="F322" i="1"/>
  <c r="E322" i="1"/>
  <c r="C322" i="1"/>
  <c r="A322" i="1"/>
  <c r="K321" i="1"/>
  <c r="G321" i="1"/>
  <c r="F321" i="1"/>
  <c r="E321" i="1"/>
  <c r="C321" i="1"/>
  <c r="A321" i="1"/>
  <c r="K320" i="1"/>
  <c r="G320" i="1"/>
  <c r="F320" i="1"/>
  <c r="E320" i="1"/>
  <c r="C320" i="1"/>
  <c r="A320" i="1"/>
  <c r="K319" i="1"/>
  <c r="G319" i="1"/>
  <c r="F319" i="1"/>
  <c r="E319" i="1"/>
  <c r="C319" i="1"/>
  <c r="A319" i="1"/>
  <c r="K318" i="1"/>
  <c r="G318" i="1"/>
  <c r="F318" i="1"/>
  <c r="E318" i="1"/>
  <c r="C318" i="1"/>
  <c r="A318" i="1"/>
  <c r="K317" i="1"/>
  <c r="G317" i="1"/>
  <c r="F317" i="1"/>
  <c r="E317" i="1"/>
  <c r="C317" i="1"/>
  <c r="A317" i="1"/>
  <c r="K316" i="1"/>
  <c r="G316" i="1"/>
  <c r="F316" i="1"/>
  <c r="E316" i="1"/>
  <c r="C316" i="1"/>
  <c r="A316" i="1"/>
  <c r="K315" i="1"/>
  <c r="G315" i="1"/>
  <c r="F315" i="1"/>
  <c r="E315" i="1"/>
  <c r="C315" i="1"/>
  <c r="A315" i="1"/>
  <c r="K314" i="1"/>
  <c r="G314" i="1"/>
  <c r="F314" i="1"/>
  <c r="E314" i="1"/>
  <c r="C314" i="1"/>
  <c r="A314" i="1"/>
  <c r="K313" i="1"/>
  <c r="G313" i="1"/>
  <c r="F313" i="1"/>
  <c r="E313" i="1"/>
  <c r="C313" i="1"/>
  <c r="A313" i="1"/>
  <c r="K312" i="1"/>
  <c r="G312" i="1"/>
  <c r="F312" i="1"/>
  <c r="E312" i="1"/>
  <c r="C312" i="1"/>
  <c r="A312" i="1"/>
  <c r="K311" i="1"/>
  <c r="G311" i="1"/>
  <c r="F311" i="1"/>
  <c r="E311" i="1"/>
  <c r="C311" i="1"/>
  <c r="A311" i="1"/>
  <c r="K310" i="1"/>
  <c r="G310" i="1"/>
  <c r="F310" i="1"/>
  <c r="E310" i="1"/>
  <c r="C310" i="1"/>
  <c r="A310" i="1"/>
  <c r="K309" i="1"/>
  <c r="G309" i="1"/>
  <c r="F309" i="1"/>
  <c r="E309" i="1"/>
  <c r="C309" i="1"/>
  <c r="A309" i="1"/>
  <c r="K308" i="1"/>
  <c r="G308" i="1"/>
  <c r="F308" i="1"/>
  <c r="E308" i="1"/>
  <c r="C308" i="1"/>
  <c r="A308" i="1"/>
  <c r="K307" i="1"/>
  <c r="G307" i="1"/>
  <c r="F307" i="1"/>
  <c r="E307" i="1"/>
  <c r="C307" i="1"/>
  <c r="A307" i="1"/>
  <c r="K306" i="1"/>
  <c r="G306" i="1"/>
  <c r="F306" i="1"/>
  <c r="E306" i="1"/>
  <c r="C306" i="1"/>
  <c r="A306" i="1"/>
  <c r="K305" i="1"/>
  <c r="G305" i="1"/>
  <c r="F305" i="1"/>
  <c r="E305" i="1"/>
  <c r="C305" i="1"/>
  <c r="A305" i="1"/>
  <c r="K304" i="1"/>
  <c r="G304" i="1"/>
  <c r="F304" i="1"/>
  <c r="E304" i="1"/>
  <c r="C304" i="1"/>
  <c r="A304" i="1"/>
  <c r="K303" i="1"/>
  <c r="G303" i="1"/>
  <c r="F303" i="1"/>
  <c r="E303" i="1"/>
  <c r="C303" i="1"/>
  <c r="A303" i="1"/>
  <c r="K302" i="1"/>
  <c r="G302" i="1"/>
  <c r="F302" i="1"/>
  <c r="E302" i="1"/>
  <c r="C302" i="1"/>
  <c r="A302" i="1"/>
  <c r="K301" i="1"/>
  <c r="G301" i="1"/>
  <c r="F301" i="1"/>
  <c r="E301" i="1"/>
  <c r="C301" i="1"/>
  <c r="A301" i="1"/>
  <c r="K300" i="1"/>
  <c r="G300" i="1"/>
  <c r="F300" i="1"/>
  <c r="E300" i="1"/>
  <c r="C300" i="1"/>
  <c r="A300" i="1"/>
  <c r="K299" i="1"/>
  <c r="G299" i="1"/>
  <c r="F299" i="1"/>
  <c r="E299" i="1"/>
  <c r="C299" i="1"/>
  <c r="A299" i="1"/>
  <c r="K298" i="1"/>
  <c r="G298" i="1"/>
  <c r="F298" i="1"/>
  <c r="E298" i="1"/>
  <c r="C298" i="1"/>
  <c r="A298" i="1"/>
  <c r="K297" i="1"/>
  <c r="G297" i="1"/>
  <c r="F297" i="1"/>
  <c r="E297" i="1"/>
  <c r="C297" i="1"/>
  <c r="A297" i="1"/>
  <c r="K296" i="1"/>
  <c r="G296" i="1"/>
  <c r="F296" i="1"/>
  <c r="E296" i="1"/>
  <c r="C296" i="1"/>
  <c r="A296" i="1"/>
  <c r="K295" i="1"/>
  <c r="G295" i="1"/>
  <c r="F295" i="1"/>
  <c r="E295" i="1"/>
  <c r="C295" i="1"/>
  <c r="A295" i="1"/>
  <c r="K294" i="1"/>
  <c r="G294" i="1"/>
  <c r="F294" i="1"/>
  <c r="E294" i="1"/>
  <c r="C294" i="1"/>
  <c r="A294" i="1"/>
  <c r="K293" i="1"/>
  <c r="G293" i="1"/>
  <c r="F293" i="1"/>
  <c r="E293" i="1"/>
  <c r="C293" i="1"/>
  <c r="A293" i="1"/>
  <c r="K292" i="1"/>
  <c r="G292" i="1"/>
  <c r="F292" i="1"/>
  <c r="E292" i="1"/>
  <c r="C292" i="1"/>
  <c r="A292" i="1"/>
  <c r="K291" i="1"/>
  <c r="G291" i="1"/>
  <c r="F291" i="1"/>
  <c r="E291" i="1"/>
  <c r="C291" i="1"/>
  <c r="A291" i="1"/>
  <c r="K290" i="1"/>
  <c r="G290" i="1"/>
  <c r="F290" i="1"/>
  <c r="E290" i="1"/>
  <c r="C290" i="1"/>
  <c r="A290" i="1"/>
  <c r="K289" i="1"/>
  <c r="G289" i="1"/>
  <c r="F289" i="1"/>
  <c r="E289" i="1"/>
  <c r="C289" i="1"/>
  <c r="A289" i="1"/>
  <c r="K288" i="1"/>
  <c r="G288" i="1"/>
  <c r="F288" i="1"/>
  <c r="E288" i="1"/>
  <c r="C288" i="1"/>
  <c r="A288" i="1"/>
  <c r="K287" i="1"/>
  <c r="G287" i="1"/>
  <c r="F287" i="1"/>
  <c r="E287" i="1"/>
  <c r="C287" i="1"/>
  <c r="A287" i="1"/>
  <c r="K286" i="1"/>
  <c r="G286" i="1"/>
  <c r="F286" i="1"/>
  <c r="E286" i="1"/>
  <c r="C286" i="1"/>
  <c r="A286" i="1"/>
  <c r="K285" i="1"/>
  <c r="G285" i="1"/>
  <c r="F285" i="1"/>
  <c r="E285" i="1"/>
  <c r="C285" i="1"/>
  <c r="A285" i="1"/>
  <c r="K284" i="1"/>
  <c r="G284" i="1"/>
  <c r="F284" i="1"/>
  <c r="E284" i="1"/>
  <c r="C284" i="1"/>
  <c r="A284" i="1"/>
  <c r="K283" i="1"/>
  <c r="G283" i="1"/>
  <c r="F283" i="1"/>
  <c r="E283" i="1"/>
  <c r="C283" i="1"/>
  <c r="A283" i="1"/>
  <c r="K282" i="1"/>
  <c r="G282" i="1"/>
  <c r="F282" i="1"/>
  <c r="E282" i="1"/>
  <c r="C282" i="1"/>
  <c r="A282" i="1"/>
  <c r="K281" i="1"/>
  <c r="G281" i="1"/>
  <c r="F281" i="1"/>
  <c r="E281" i="1"/>
  <c r="C281" i="1"/>
  <c r="A281" i="1"/>
  <c r="K280" i="1"/>
  <c r="G280" i="1"/>
  <c r="F280" i="1"/>
  <c r="E280" i="1"/>
  <c r="C280" i="1"/>
  <c r="A280" i="1"/>
  <c r="K279" i="1"/>
  <c r="G279" i="1"/>
  <c r="F279" i="1"/>
  <c r="E279" i="1"/>
  <c r="C279" i="1"/>
  <c r="A279" i="1"/>
  <c r="K278" i="1"/>
  <c r="G278" i="1"/>
  <c r="F278" i="1"/>
  <c r="E278" i="1"/>
  <c r="C278" i="1"/>
  <c r="A278" i="1"/>
  <c r="K277" i="1"/>
  <c r="G277" i="1"/>
  <c r="F277" i="1"/>
  <c r="E277" i="1"/>
  <c r="C277" i="1"/>
  <c r="A277" i="1"/>
  <c r="K276" i="1"/>
  <c r="G276" i="1"/>
  <c r="F276" i="1"/>
  <c r="E276" i="1"/>
  <c r="C276" i="1"/>
  <c r="A276" i="1"/>
  <c r="K275" i="1"/>
  <c r="G275" i="1"/>
  <c r="F275" i="1"/>
  <c r="E275" i="1"/>
  <c r="C275" i="1"/>
  <c r="A275" i="1"/>
  <c r="K274" i="1"/>
  <c r="G274" i="1"/>
  <c r="F274" i="1"/>
  <c r="E274" i="1"/>
  <c r="C274" i="1"/>
  <c r="A274" i="1"/>
  <c r="K273" i="1"/>
  <c r="G273" i="1"/>
  <c r="F273" i="1"/>
  <c r="E273" i="1"/>
  <c r="C273" i="1"/>
  <c r="A273" i="1"/>
  <c r="K272" i="1"/>
  <c r="G272" i="1"/>
  <c r="F272" i="1"/>
  <c r="E272" i="1"/>
  <c r="C272" i="1"/>
  <c r="A272" i="1"/>
  <c r="K271" i="1"/>
  <c r="G271" i="1"/>
  <c r="F271" i="1"/>
  <c r="E271" i="1"/>
  <c r="C271" i="1"/>
  <c r="A271" i="1"/>
  <c r="K270" i="1"/>
  <c r="G270" i="1"/>
  <c r="F270" i="1"/>
  <c r="E270" i="1"/>
  <c r="C270" i="1"/>
  <c r="A270" i="1"/>
  <c r="K269" i="1"/>
  <c r="G269" i="1"/>
  <c r="F269" i="1"/>
  <c r="E269" i="1"/>
  <c r="C269" i="1"/>
  <c r="A269" i="1"/>
  <c r="K268" i="1"/>
  <c r="G268" i="1"/>
  <c r="F268" i="1"/>
  <c r="E268" i="1"/>
  <c r="C268" i="1"/>
  <c r="A268" i="1"/>
  <c r="K267" i="1"/>
  <c r="G267" i="1"/>
  <c r="F267" i="1"/>
  <c r="E267" i="1"/>
  <c r="C267" i="1"/>
  <c r="A267" i="1"/>
  <c r="K266" i="1"/>
  <c r="G266" i="1"/>
  <c r="F266" i="1"/>
  <c r="E266" i="1"/>
  <c r="C266" i="1"/>
  <c r="A266" i="1"/>
  <c r="K265" i="1"/>
  <c r="G265" i="1"/>
  <c r="F265" i="1"/>
  <c r="E265" i="1"/>
  <c r="C265" i="1"/>
  <c r="A265" i="1"/>
  <c r="K264" i="1"/>
  <c r="G264" i="1"/>
  <c r="F264" i="1"/>
  <c r="E264" i="1"/>
  <c r="C264" i="1"/>
  <c r="A264" i="1"/>
  <c r="K263" i="1"/>
  <c r="G263" i="1"/>
  <c r="F263" i="1"/>
  <c r="E263" i="1"/>
  <c r="C263" i="1"/>
  <c r="A263" i="1"/>
  <c r="K262" i="1"/>
  <c r="G262" i="1"/>
  <c r="F262" i="1"/>
  <c r="E262" i="1"/>
  <c r="C262" i="1"/>
  <c r="A262" i="1"/>
  <c r="K261" i="1"/>
  <c r="G261" i="1"/>
  <c r="F261" i="1"/>
  <c r="E261" i="1"/>
  <c r="C261" i="1"/>
  <c r="A261" i="1"/>
  <c r="K260" i="1"/>
  <c r="G260" i="1"/>
  <c r="F260" i="1"/>
  <c r="E260" i="1"/>
  <c r="C260" i="1"/>
  <c r="A260" i="1"/>
  <c r="K259" i="1"/>
  <c r="G259" i="1"/>
  <c r="F259" i="1"/>
  <c r="E259" i="1"/>
  <c r="C259" i="1"/>
  <c r="A259" i="1"/>
  <c r="K258" i="1"/>
  <c r="G258" i="1"/>
  <c r="F258" i="1"/>
  <c r="E258" i="1"/>
  <c r="C258" i="1"/>
  <c r="A258" i="1"/>
  <c r="K257" i="1"/>
  <c r="G257" i="1"/>
  <c r="F257" i="1"/>
  <c r="E257" i="1"/>
  <c r="C257" i="1"/>
  <c r="A257" i="1"/>
  <c r="K256" i="1"/>
  <c r="G256" i="1"/>
  <c r="F256" i="1"/>
  <c r="E256" i="1"/>
  <c r="C256" i="1"/>
  <c r="A256" i="1"/>
  <c r="K255" i="1"/>
  <c r="G255" i="1"/>
  <c r="F255" i="1"/>
  <c r="E255" i="1"/>
  <c r="C255" i="1"/>
  <c r="A255" i="1"/>
  <c r="K254" i="1"/>
  <c r="G254" i="1"/>
  <c r="F254" i="1"/>
  <c r="E254" i="1"/>
  <c r="C254" i="1"/>
  <c r="A254" i="1"/>
  <c r="K253" i="1"/>
  <c r="G253" i="1"/>
  <c r="F253" i="1"/>
  <c r="E253" i="1"/>
  <c r="C253" i="1"/>
  <c r="A253" i="1"/>
  <c r="K252" i="1"/>
  <c r="G252" i="1"/>
  <c r="F252" i="1"/>
  <c r="E252" i="1"/>
  <c r="C252" i="1"/>
  <c r="A252" i="1"/>
  <c r="K251" i="1"/>
  <c r="G251" i="1"/>
  <c r="F251" i="1"/>
  <c r="E251" i="1"/>
  <c r="C251" i="1"/>
  <c r="A251" i="1"/>
  <c r="K250" i="1"/>
  <c r="G250" i="1"/>
  <c r="F250" i="1"/>
  <c r="E250" i="1"/>
  <c r="C250" i="1"/>
  <c r="A250" i="1"/>
  <c r="K249" i="1"/>
  <c r="G249" i="1"/>
  <c r="F249" i="1"/>
  <c r="E249" i="1"/>
  <c r="C249" i="1"/>
  <c r="A249" i="1"/>
  <c r="K248" i="1"/>
  <c r="G248" i="1"/>
  <c r="F248" i="1"/>
  <c r="E248" i="1"/>
  <c r="C248" i="1"/>
  <c r="A248" i="1"/>
  <c r="K247" i="1"/>
  <c r="G247" i="1"/>
  <c r="F247" i="1"/>
  <c r="E247" i="1"/>
  <c r="C247" i="1"/>
  <c r="A247" i="1"/>
  <c r="K246" i="1"/>
  <c r="G246" i="1"/>
  <c r="F246" i="1"/>
  <c r="E246" i="1"/>
  <c r="C246" i="1"/>
  <c r="A246" i="1"/>
  <c r="K245" i="1"/>
  <c r="G245" i="1"/>
  <c r="F245" i="1"/>
  <c r="E245" i="1"/>
  <c r="C245" i="1"/>
  <c r="A245" i="1"/>
  <c r="K244" i="1"/>
  <c r="G244" i="1"/>
  <c r="F244" i="1"/>
  <c r="E244" i="1"/>
  <c r="C244" i="1"/>
  <c r="A244" i="1"/>
  <c r="K243" i="1"/>
  <c r="G243" i="1"/>
  <c r="F243" i="1"/>
  <c r="E243" i="1"/>
  <c r="C243" i="1"/>
  <c r="A243" i="1"/>
  <c r="K242" i="1"/>
  <c r="G242" i="1"/>
  <c r="F242" i="1"/>
  <c r="E242" i="1"/>
  <c r="C242" i="1"/>
  <c r="A242" i="1"/>
  <c r="K241" i="1"/>
  <c r="G241" i="1"/>
  <c r="F241" i="1"/>
  <c r="E241" i="1"/>
  <c r="C241" i="1"/>
  <c r="A241" i="1"/>
  <c r="K240" i="1"/>
  <c r="G240" i="1"/>
  <c r="F240" i="1"/>
  <c r="E240" i="1"/>
  <c r="C240" i="1"/>
  <c r="A240" i="1"/>
  <c r="K239" i="1"/>
  <c r="G239" i="1"/>
  <c r="F239" i="1"/>
  <c r="E239" i="1"/>
  <c r="C239" i="1"/>
  <c r="A239" i="1"/>
  <c r="K238" i="1"/>
  <c r="G238" i="1"/>
  <c r="F238" i="1"/>
  <c r="E238" i="1"/>
  <c r="C238" i="1"/>
  <c r="A238" i="1"/>
  <c r="K237" i="1"/>
  <c r="G237" i="1"/>
  <c r="F237" i="1"/>
  <c r="E237" i="1"/>
  <c r="C237" i="1"/>
  <c r="A237" i="1"/>
  <c r="K236" i="1"/>
  <c r="G236" i="1"/>
  <c r="F236" i="1"/>
  <c r="E236" i="1"/>
  <c r="C236" i="1"/>
  <c r="A236" i="1"/>
  <c r="K235" i="1"/>
  <c r="G235" i="1"/>
  <c r="F235" i="1"/>
  <c r="E235" i="1"/>
  <c r="C235" i="1"/>
  <c r="A235" i="1"/>
  <c r="K234" i="1"/>
  <c r="G234" i="1"/>
  <c r="F234" i="1"/>
  <c r="E234" i="1"/>
  <c r="C234" i="1"/>
  <c r="A234" i="1"/>
  <c r="K233" i="1"/>
  <c r="G233" i="1"/>
  <c r="F233" i="1"/>
  <c r="E233" i="1"/>
  <c r="C233" i="1"/>
  <c r="A233" i="1"/>
  <c r="K232" i="1"/>
  <c r="G232" i="1"/>
  <c r="F232" i="1"/>
  <c r="E232" i="1"/>
  <c r="C232" i="1"/>
  <c r="A232" i="1"/>
  <c r="K231" i="1"/>
  <c r="G231" i="1"/>
  <c r="F231" i="1"/>
  <c r="E231" i="1"/>
  <c r="C231" i="1"/>
  <c r="A231" i="1"/>
  <c r="K230" i="1"/>
  <c r="G230" i="1"/>
  <c r="F230" i="1"/>
  <c r="E230" i="1"/>
  <c r="C230" i="1"/>
  <c r="A230" i="1"/>
  <c r="K229" i="1"/>
  <c r="G229" i="1"/>
  <c r="F229" i="1"/>
  <c r="E229" i="1"/>
  <c r="C229" i="1"/>
  <c r="A229" i="1"/>
  <c r="K228" i="1"/>
  <c r="G228" i="1"/>
  <c r="F228" i="1"/>
  <c r="E228" i="1"/>
  <c r="C228" i="1"/>
  <c r="A228" i="1"/>
  <c r="K227" i="1"/>
  <c r="G227" i="1"/>
  <c r="F227" i="1"/>
  <c r="E227" i="1"/>
  <c r="C227" i="1"/>
  <c r="A227" i="1"/>
  <c r="K226" i="1"/>
  <c r="G226" i="1"/>
  <c r="F226" i="1"/>
  <c r="E226" i="1"/>
  <c r="C226" i="1"/>
  <c r="A226" i="1"/>
  <c r="K225" i="1"/>
  <c r="G225" i="1"/>
  <c r="F225" i="1"/>
  <c r="E225" i="1"/>
  <c r="C225" i="1"/>
  <c r="A225" i="1"/>
  <c r="K224" i="1"/>
  <c r="G224" i="1"/>
  <c r="F224" i="1"/>
  <c r="E224" i="1"/>
  <c r="C224" i="1"/>
  <c r="A224" i="1"/>
  <c r="K223" i="1"/>
  <c r="G223" i="1"/>
  <c r="F223" i="1"/>
  <c r="E223" i="1"/>
  <c r="C223" i="1"/>
  <c r="A223" i="1"/>
  <c r="K222" i="1"/>
  <c r="G222" i="1"/>
  <c r="F222" i="1"/>
  <c r="E222" i="1"/>
  <c r="C222" i="1"/>
  <c r="A222" i="1"/>
  <c r="K221" i="1"/>
  <c r="G221" i="1"/>
  <c r="F221" i="1"/>
  <c r="E221" i="1"/>
  <c r="C221" i="1"/>
  <c r="A221" i="1"/>
  <c r="K220" i="1"/>
  <c r="G220" i="1"/>
  <c r="F220" i="1"/>
  <c r="E220" i="1"/>
  <c r="C220" i="1"/>
  <c r="A220" i="1"/>
  <c r="K219" i="1"/>
  <c r="G219" i="1"/>
  <c r="F219" i="1"/>
  <c r="E219" i="1"/>
  <c r="C219" i="1"/>
  <c r="A219" i="1"/>
  <c r="K218" i="1"/>
  <c r="G218" i="1"/>
  <c r="F218" i="1"/>
  <c r="E218" i="1"/>
  <c r="C218" i="1"/>
  <c r="A218" i="1"/>
  <c r="K217" i="1"/>
  <c r="G217" i="1"/>
  <c r="F217" i="1"/>
  <c r="E217" i="1"/>
  <c r="C217" i="1"/>
  <c r="A217" i="1"/>
  <c r="K216" i="1"/>
  <c r="G216" i="1"/>
  <c r="F216" i="1"/>
  <c r="E216" i="1"/>
  <c r="C216" i="1"/>
  <c r="A216" i="1"/>
  <c r="K215" i="1"/>
  <c r="G215" i="1"/>
  <c r="F215" i="1"/>
  <c r="E215" i="1"/>
  <c r="C215" i="1"/>
  <c r="A215" i="1"/>
  <c r="K214" i="1"/>
  <c r="G214" i="1"/>
  <c r="F214" i="1"/>
  <c r="E214" i="1"/>
  <c r="C214" i="1"/>
  <c r="A214" i="1"/>
  <c r="K213" i="1"/>
  <c r="G213" i="1"/>
  <c r="F213" i="1"/>
  <c r="E213" i="1"/>
  <c r="C213" i="1"/>
  <c r="A213" i="1"/>
  <c r="K212" i="1"/>
  <c r="G212" i="1"/>
  <c r="F212" i="1"/>
  <c r="E212" i="1"/>
  <c r="C212" i="1"/>
  <c r="A212" i="1"/>
  <c r="K211" i="1"/>
  <c r="G211" i="1"/>
  <c r="F211" i="1"/>
  <c r="E211" i="1"/>
  <c r="C211" i="1"/>
  <c r="A211" i="1"/>
  <c r="K210" i="1"/>
  <c r="G210" i="1"/>
  <c r="F210" i="1"/>
  <c r="E210" i="1"/>
  <c r="C210" i="1"/>
  <c r="A210" i="1"/>
  <c r="K209" i="1"/>
  <c r="G209" i="1"/>
  <c r="F209" i="1"/>
  <c r="E209" i="1"/>
  <c r="C209" i="1"/>
  <c r="A209" i="1"/>
  <c r="K208" i="1"/>
  <c r="G208" i="1"/>
  <c r="F208" i="1"/>
  <c r="E208" i="1"/>
  <c r="C208" i="1"/>
  <c r="A208" i="1"/>
  <c r="K207" i="1"/>
  <c r="G207" i="1"/>
  <c r="F207" i="1"/>
  <c r="E207" i="1"/>
  <c r="C207" i="1"/>
  <c r="A207" i="1"/>
  <c r="K206" i="1"/>
  <c r="G206" i="1"/>
  <c r="F206" i="1"/>
  <c r="E206" i="1"/>
  <c r="C206" i="1"/>
  <c r="A206" i="1"/>
  <c r="K205" i="1"/>
  <c r="G205" i="1"/>
  <c r="F205" i="1"/>
  <c r="E205" i="1"/>
  <c r="C205" i="1"/>
  <c r="A205" i="1"/>
  <c r="K204" i="1"/>
  <c r="G204" i="1"/>
  <c r="F204" i="1"/>
  <c r="E204" i="1"/>
  <c r="C204" i="1"/>
  <c r="A204" i="1"/>
  <c r="K203" i="1"/>
  <c r="G203" i="1"/>
  <c r="F203" i="1"/>
  <c r="E203" i="1"/>
  <c r="C203" i="1"/>
  <c r="A203" i="1"/>
  <c r="K202" i="1"/>
  <c r="G202" i="1"/>
  <c r="F202" i="1"/>
  <c r="E202" i="1"/>
  <c r="C202" i="1"/>
  <c r="A202" i="1"/>
  <c r="K201" i="1"/>
  <c r="G201" i="1"/>
  <c r="F201" i="1"/>
  <c r="E201" i="1"/>
  <c r="C201" i="1"/>
  <c r="A201" i="1"/>
  <c r="K200" i="1"/>
  <c r="G200" i="1"/>
  <c r="F200" i="1"/>
  <c r="E200" i="1"/>
  <c r="C200" i="1"/>
  <c r="A200" i="1"/>
  <c r="K199" i="1"/>
  <c r="G199" i="1"/>
  <c r="F199" i="1"/>
  <c r="E199" i="1"/>
  <c r="C199" i="1"/>
  <c r="A199" i="1"/>
  <c r="K198" i="1"/>
  <c r="G198" i="1"/>
  <c r="F198" i="1"/>
  <c r="E198" i="1"/>
  <c r="C198" i="1"/>
  <c r="A198" i="1"/>
  <c r="K197" i="1"/>
  <c r="G197" i="1"/>
  <c r="F197" i="1"/>
  <c r="E197" i="1"/>
  <c r="C197" i="1"/>
  <c r="A197" i="1"/>
  <c r="K196" i="1"/>
  <c r="G196" i="1"/>
  <c r="F196" i="1"/>
  <c r="E196" i="1"/>
  <c r="C196" i="1"/>
  <c r="A196" i="1"/>
  <c r="K195" i="1"/>
  <c r="G195" i="1"/>
  <c r="F195" i="1"/>
  <c r="E195" i="1"/>
  <c r="C195" i="1"/>
  <c r="A195" i="1"/>
  <c r="K194" i="1"/>
  <c r="G194" i="1"/>
  <c r="F194" i="1"/>
  <c r="E194" i="1"/>
  <c r="C194" i="1"/>
  <c r="A194" i="1"/>
  <c r="K193" i="1"/>
  <c r="G193" i="1"/>
  <c r="F193" i="1"/>
  <c r="E193" i="1"/>
  <c r="C193" i="1"/>
  <c r="A193" i="1"/>
  <c r="K192" i="1"/>
  <c r="G192" i="1"/>
  <c r="F192" i="1"/>
  <c r="E192" i="1"/>
  <c r="C192" i="1"/>
  <c r="A192" i="1"/>
  <c r="K191" i="1"/>
  <c r="G191" i="1"/>
  <c r="F191" i="1"/>
  <c r="E191" i="1"/>
  <c r="C191" i="1"/>
  <c r="A191" i="1"/>
  <c r="K190" i="1"/>
  <c r="G190" i="1"/>
  <c r="F190" i="1"/>
  <c r="E190" i="1"/>
  <c r="C190" i="1"/>
  <c r="A190" i="1"/>
  <c r="K189" i="1"/>
  <c r="G189" i="1"/>
  <c r="F189" i="1"/>
  <c r="E189" i="1"/>
  <c r="C189" i="1"/>
  <c r="A189" i="1"/>
  <c r="K188" i="1"/>
  <c r="G188" i="1"/>
  <c r="F188" i="1"/>
  <c r="E188" i="1"/>
  <c r="C188" i="1"/>
  <c r="A188" i="1"/>
  <c r="K187" i="1"/>
  <c r="G187" i="1"/>
  <c r="F187" i="1"/>
  <c r="E187" i="1"/>
  <c r="C187" i="1"/>
  <c r="A187" i="1"/>
  <c r="K186" i="1"/>
  <c r="G186" i="1"/>
  <c r="F186" i="1"/>
  <c r="E186" i="1"/>
  <c r="C186" i="1"/>
  <c r="A186" i="1"/>
  <c r="K185" i="1"/>
  <c r="G185" i="1"/>
  <c r="F185" i="1"/>
  <c r="E185" i="1"/>
  <c r="C185" i="1"/>
  <c r="A185" i="1"/>
  <c r="K184" i="1"/>
  <c r="G184" i="1"/>
  <c r="F184" i="1"/>
  <c r="E184" i="1"/>
  <c r="C184" i="1"/>
  <c r="A184" i="1"/>
  <c r="K183" i="1"/>
  <c r="G183" i="1"/>
  <c r="F183" i="1"/>
  <c r="E183" i="1"/>
  <c r="C183" i="1"/>
  <c r="A183" i="1"/>
  <c r="K182" i="1"/>
  <c r="G182" i="1"/>
  <c r="F182" i="1"/>
  <c r="E182" i="1"/>
  <c r="C182" i="1"/>
  <c r="A182" i="1"/>
  <c r="K181" i="1"/>
  <c r="G181" i="1"/>
  <c r="F181" i="1"/>
  <c r="E181" i="1"/>
  <c r="C181" i="1"/>
  <c r="A181" i="1"/>
  <c r="K180" i="1"/>
  <c r="G180" i="1"/>
  <c r="F180" i="1"/>
  <c r="E180" i="1"/>
  <c r="C180" i="1"/>
  <c r="A180" i="1"/>
  <c r="K179" i="1"/>
  <c r="G179" i="1"/>
  <c r="F179" i="1"/>
  <c r="E179" i="1"/>
  <c r="C179" i="1"/>
  <c r="A179" i="1"/>
  <c r="K178" i="1"/>
  <c r="G178" i="1"/>
  <c r="F178" i="1"/>
  <c r="E178" i="1"/>
  <c r="C178" i="1"/>
  <c r="A178" i="1"/>
  <c r="K177" i="1"/>
  <c r="G177" i="1"/>
  <c r="F177" i="1"/>
  <c r="E177" i="1"/>
  <c r="C177" i="1"/>
  <c r="A177" i="1"/>
  <c r="K176" i="1"/>
  <c r="G176" i="1"/>
  <c r="F176" i="1"/>
  <c r="E176" i="1"/>
  <c r="C176" i="1"/>
  <c r="A176" i="1"/>
  <c r="K175" i="1"/>
  <c r="G175" i="1"/>
  <c r="F175" i="1"/>
  <c r="E175" i="1"/>
  <c r="C175" i="1"/>
  <c r="A175" i="1"/>
  <c r="K174" i="1"/>
  <c r="G174" i="1"/>
  <c r="F174" i="1"/>
  <c r="E174" i="1"/>
  <c r="C174" i="1"/>
  <c r="A174" i="1"/>
  <c r="K173" i="1"/>
  <c r="G173" i="1"/>
  <c r="F173" i="1"/>
  <c r="E173" i="1"/>
  <c r="C173" i="1"/>
  <c r="A173" i="1"/>
  <c r="K172" i="1"/>
  <c r="G172" i="1"/>
  <c r="F172" i="1"/>
  <c r="E172" i="1"/>
  <c r="C172" i="1"/>
  <c r="A172" i="1"/>
  <c r="K171" i="1"/>
  <c r="G171" i="1"/>
  <c r="F171" i="1"/>
  <c r="E171" i="1"/>
  <c r="C171" i="1"/>
  <c r="A171" i="1"/>
  <c r="K170" i="1"/>
  <c r="G170" i="1"/>
  <c r="F170" i="1"/>
  <c r="E170" i="1"/>
  <c r="C170" i="1"/>
  <c r="A170" i="1"/>
  <c r="K169" i="1"/>
  <c r="G169" i="1"/>
  <c r="F169" i="1"/>
  <c r="E169" i="1"/>
  <c r="C169" i="1"/>
  <c r="A169" i="1"/>
  <c r="K168" i="1"/>
  <c r="G168" i="1"/>
  <c r="F168" i="1"/>
  <c r="E168" i="1"/>
  <c r="C168" i="1"/>
  <c r="A168" i="1"/>
  <c r="K167" i="1"/>
  <c r="G167" i="1"/>
  <c r="F167" i="1"/>
  <c r="E167" i="1"/>
  <c r="C167" i="1"/>
  <c r="A167" i="1"/>
  <c r="K166" i="1"/>
  <c r="G166" i="1"/>
  <c r="F166" i="1"/>
  <c r="E166" i="1"/>
  <c r="C166" i="1"/>
  <c r="A166" i="1"/>
  <c r="K165" i="1"/>
  <c r="G165" i="1"/>
  <c r="F165" i="1"/>
  <c r="E165" i="1"/>
  <c r="C165" i="1"/>
  <c r="A165" i="1"/>
  <c r="K164" i="1"/>
  <c r="G164" i="1"/>
  <c r="F164" i="1"/>
  <c r="E164" i="1"/>
  <c r="C164" i="1"/>
  <c r="A164" i="1"/>
  <c r="K163" i="1"/>
  <c r="G163" i="1"/>
  <c r="F163" i="1"/>
  <c r="E163" i="1"/>
  <c r="C163" i="1"/>
  <c r="A163" i="1"/>
  <c r="K162" i="1"/>
  <c r="G162" i="1"/>
  <c r="F162" i="1"/>
  <c r="E162" i="1"/>
  <c r="C162" i="1"/>
  <c r="A162" i="1"/>
  <c r="K161" i="1"/>
  <c r="G161" i="1"/>
  <c r="F161" i="1"/>
  <c r="E161" i="1"/>
  <c r="C161" i="1"/>
  <c r="A161" i="1"/>
  <c r="K160" i="1"/>
  <c r="G160" i="1"/>
  <c r="F160" i="1"/>
  <c r="E160" i="1"/>
  <c r="C160" i="1"/>
  <c r="A160" i="1"/>
  <c r="K159" i="1"/>
  <c r="G159" i="1"/>
  <c r="F159" i="1"/>
  <c r="E159" i="1"/>
  <c r="C159" i="1"/>
  <c r="A159" i="1"/>
  <c r="K158" i="1"/>
  <c r="G158" i="1"/>
  <c r="F158" i="1"/>
  <c r="E158" i="1"/>
  <c r="C158" i="1"/>
  <c r="A158" i="1"/>
  <c r="K157" i="1"/>
  <c r="G157" i="1"/>
  <c r="F157" i="1"/>
  <c r="E157" i="1"/>
  <c r="C157" i="1"/>
  <c r="A157" i="1"/>
  <c r="K156" i="1"/>
  <c r="G156" i="1"/>
  <c r="F156" i="1"/>
  <c r="E156" i="1"/>
  <c r="C156" i="1"/>
  <c r="A156" i="1"/>
  <c r="K155" i="1"/>
  <c r="G155" i="1"/>
  <c r="F155" i="1"/>
  <c r="E155" i="1"/>
  <c r="C155" i="1"/>
  <c r="A155" i="1"/>
  <c r="K154" i="1"/>
  <c r="G154" i="1"/>
  <c r="F154" i="1"/>
  <c r="E154" i="1"/>
  <c r="C154" i="1"/>
  <c r="A154" i="1"/>
  <c r="K153" i="1"/>
  <c r="G153" i="1"/>
  <c r="F153" i="1"/>
  <c r="E153" i="1"/>
  <c r="C153" i="1"/>
  <c r="A153" i="1"/>
  <c r="K152" i="1"/>
  <c r="G152" i="1"/>
  <c r="F152" i="1"/>
  <c r="E152" i="1"/>
  <c r="C152" i="1"/>
  <c r="A152" i="1"/>
  <c r="K151" i="1"/>
  <c r="G151" i="1"/>
  <c r="F151" i="1"/>
  <c r="E151" i="1"/>
  <c r="C151" i="1"/>
  <c r="A151" i="1"/>
  <c r="K150" i="1"/>
  <c r="G150" i="1"/>
  <c r="F150" i="1"/>
  <c r="E150" i="1"/>
  <c r="C150" i="1"/>
  <c r="A150" i="1"/>
  <c r="K149" i="1"/>
  <c r="G149" i="1"/>
  <c r="F149" i="1"/>
  <c r="E149" i="1"/>
  <c r="C149" i="1"/>
  <c r="A149" i="1"/>
  <c r="K148" i="1"/>
  <c r="G148" i="1"/>
  <c r="F148" i="1"/>
  <c r="E148" i="1"/>
  <c r="C148" i="1"/>
  <c r="A148" i="1"/>
  <c r="K147" i="1"/>
  <c r="G147" i="1"/>
  <c r="F147" i="1"/>
  <c r="E147" i="1"/>
  <c r="C147" i="1"/>
  <c r="A147" i="1"/>
  <c r="K146" i="1"/>
  <c r="G146" i="1"/>
  <c r="F146" i="1"/>
  <c r="E146" i="1"/>
  <c r="C146" i="1"/>
  <c r="A146" i="1"/>
  <c r="K145" i="1"/>
  <c r="G145" i="1"/>
  <c r="F145" i="1"/>
  <c r="E145" i="1"/>
  <c r="C145" i="1"/>
  <c r="A145" i="1"/>
  <c r="K144" i="1"/>
  <c r="G144" i="1"/>
  <c r="F144" i="1"/>
  <c r="E144" i="1"/>
  <c r="C144" i="1"/>
  <c r="A144" i="1"/>
  <c r="K143" i="1"/>
  <c r="G143" i="1"/>
  <c r="F143" i="1"/>
  <c r="E143" i="1"/>
  <c r="C143" i="1"/>
  <c r="A143" i="1"/>
  <c r="K142" i="1"/>
  <c r="G142" i="1"/>
  <c r="F142" i="1"/>
  <c r="E142" i="1"/>
  <c r="C142" i="1"/>
  <c r="A142" i="1"/>
  <c r="K141" i="1"/>
  <c r="G141" i="1"/>
  <c r="F141" i="1"/>
  <c r="E141" i="1"/>
  <c r="C141" i="1"/>
  <c r="A141" i="1"/>
  <c r="K140" i="1"/>
  <c r="G140" i="1"/>
  <c r="F140" i="1"/>
  <c r="E140" i="1"/>
  <c r="C140" i="1"/>
  <c r="A140" i="1"/>
  <c r="K139" i="1"/>
  <c r="G139" i="1"/>
  <c r="F139" i="1"/>
  <c r="E139" i="1"/>
  <c r="C139" i="1"/>
  <c r="A139" i="1"/>
  <c r="K138" i="1"/>
  <c r="G138" i="1"/>
  <c r="F138" i="1"/>
  <c r="E138" i="1"/>
  <c r="C138" i="1"/>
  <c r="A138" i="1"/>
  <c r="K137" i="1"/>
  <c r="G137" i="1"/>
  <c r="F137" i="1"/>
  <c r="E137" i="1"/>
  <c r="C137" i="1"/>
  <c r="A137" i="1"/>
  <c r="K136" i="1"/>
  <c r="G136" i="1"/>
  <c r="F136" i="1"/>
  <c r="E136" i="1"/>
  <c r="C136" i="1"/>
  <c r="A136" i="1"/>
  <c r="K135" i="1"/>
  <c r="G135" i="1"/>
  <c r="F135" i="1"/>
  <c r="E135" i="1"/>
  <c r="C135" i="1"/>
  <c r="A135" i="1"/>
  <c r="K134" i="1"/>
  <c r="G134" i="1"/>
  <c r="F134" i="1"/>
  <c r="E134" i="1"/>
  <c r="C134" i="1"/>
  <c r="A134" i="1"/>
  <c r="K133" i="1"/>
  <c r="G133" i="1"/>
  <c r="F133" i="1"/>
  <c r="E133" i="1"/>
  <c r="C133" i="1"/>
  <c r="A133" i="1"/>
  <c r="K132" i="1"/>
  <c r="G132" i="1"/>
  <c r="F132" i="1"/>
  <c r="E132" i="1"/>
  <c r="C132" i="1"/>
  <c r="A132" i="1"/>
  <c r="K131" i="1"/>
  <c r="G131" i="1"/>
  <c r="F131" i="1"/>
  <c r="E131" i="1"/>
  <c r="C131" i="1"/>
  <c r="A131" i="1"/>
  <c r="K130" i="1"/>
  <c r="G130" i="1"/>
  <c r="F130" i="1"/>
  <c r="E130" i="1"/>
  <c r="C130" i="1"/>
  <c r="A130" i="1"/>
  <c r="K129" i="1"/>
  <c r="G129" i="1"/>
  <c r="F129" i="1"/>
  <c r="E129" i="1"/>
  <c r="C129" i="1"/>
  <c r="A129" i="1"/>
  <c r="K128" i="1"/>
  <c r="G128" i="1"/>
  <c r="F128" i="1"/>
  <c r="E128" i="1"/>
  <c r="C128" i="1"/>
  <c r="A128" i="1"/>
  <c r="K127" i="1"/>
  <c r="G127" i="1"/>
  <c r="F127" i="1"/>
  <c r="E127" i="1"/>
  <c r="C127" i="1"/>
  <c r="A127" i="1"/>
  <c r="K126" i="1"/>
  <c r="G126" i="1"/>
  <c r="F126" i="1"/>
  <c r="E126" i="1"/>
  <c r="C126" i="1"/>
  <c r="A126" i="1"/>
  <c r="K125" i="1"/>
  <c r="G125" i="1"/>
  <c r="F125" i="1"/>
  <c r="E125" i="1"/>
  <c r="C125" i="1"/>
  <c r="A125" i="1"/>
  <c r="K124" i="1"/>
  <c r="G124" i="1"/>
  <c r="F124" i="1"/>
  <c r="E124" i="1"/>
  <c r="C124" i="1"/>
  <c r="A124" i="1"/>
  <c r="K123" i="1"/>
  <c r="G123" i="1"/>
  <c r="F123" i="1"/>
  <c r="E123" i="1"/>
  <c r="C123" i="1"/>
  <c r="A123" i="1"/>
  <c r="K122" i="1"/>
  <c r="G122" i="1"/>
  <c r="F122" i="1"/>
  <c r="E122" i="1"/>
  <c r="C122" i="1"/>
  <c r="A122" i="1"/>
  <c r="K121" i="1"/>
  <c r="G121" i="1"/>
  <c r="F121" i="1"/>
  <c r="E121" i="1"/>
  <c r="C121" i="1"/>
  <c r="A121" i="1"/>
  <c r="K120" i="1"/>
  <c r="G120" i="1"/>
  <c r="F120" i="1"/>
  <c r="E120" i="1"/>
  <c r="C120" i="1"/>
  <c r="A120" i="1"/>
  <c r="K119" i="1"/>
  <c r="G119" i="1"/>
  <c r="F119" i="1"/>
  <c r="E119" i="1"/>
  <c r="C119" i="1"/>
  <c r="A119" i="1"/>
  <c r="K118" i="1"/>
  <c r="G118" i="1"/>
  <c r="F118" i="1"/>
  <c r="E118" i="1"/>
  <c r="C118" i="1"/>
  <c r="A118" i="1"/>
  <c r="K117" i="1"/>
  <c r="G117" i="1"/>
  <c r="F117" i="1"/>
  <c r="E117" i="1"/>
  <c r="C117" i="1"/>
  <c r="A117" i="1"/>
  <c r="K116" i="1"/>
  <c r="G116" i="1"/>
  <c r="F116" i="1"/>
  <c r="E116" i="1"/>
  <c r="C116" i="1"/>
  <c r="A116" i="1"/>
  <c r="K115" i="1"/>
  <c r="G115" i="1"/>
  <c r="F115" i="1"/>
  <c r="E115" i="1"/>
  <c r="C115" i="1"/>
  <c r="A115" i="1"/>
  <c r="K114" i="1"/>
  <c r="G114" i="1"/>
  <c r="F114" i="1"/>
  <c r="E114" i="1"/>
  <c r="C114" i="1"/>
  <c r="A114" i="1"/>
  <c r="K113" i="1"/>
  <c r="G113" i="1"/>
  <c r="F113" i="1"/>
  <c r="E113" i="1"/>
  <c r="C113" i="1"/>
  <c r="A113" i="1"/>
  <c r="K112" i="1"/>
  <c r="G112" i="1"/>
  <c r="F112" i="1"/>
  <c r="E112" i="1"/>
  <c r="C112" i="1"/>
  <c r="A112" i="1"/>
  <c r="K111" i="1"/>
  <c r="G111" i="1"/>
  <c r="F111" i="1"/>
  <c r="E111" i="1"/>
  <c r="C111" i="1"/>
  <c r="A111" i="1"/>
  <c r="K110" i="1"/>
  <c r="G110" i="1"/>
  <c r="F110" i="1"/>
  <c r="E110" i="1"/>
  <c r="C110" i="1"/>
  <c r="A110" i="1"/>
  <c r="K109" i="1"/>
  <c r="G109" i="1"/>
  <c r="F109" i="1"/>
  <c r="E109" i="1"/>
  <c r="C109" i="1"/>
  <c r="A109" i="1"/>
  <c r="K108" i="1"/>
  <c r="G108" i="1"/>
  <c r="F108" i="1"/>
  <c r="E108" i="1"/>
  <c r="C108" i="1"/>
  <c r="A108" i="1"/>
  <c r="K107" i="1"/>
  <c r="G107" i="1"/>
  <c r="F107" i="1"/>
  <c r="E107" i="1"/>
  <c r="C107" i="1"/>
  <c r="A107" i="1"/>
  <c r="K106" i="1"/>
  <c r="G106" i="1"/>
  <c r="F106" i="1"/>
  <c r="E106" i="1"/>
  <c r="C106" i="1"/>
  <c r="A106" i="1"/>
  <c r="K105" i="1"/>
  <c r="G105" i="1"/>
  <c r="F105" i="1"/>
  <c r="E105" i="1"/>
  <c r="C105" i="1"/>
  <c r="A105" i="1"/>
  <c r="K104" i="1"/>
  <c r="G104" i="1"/>
  <c r="F104" i="1"/>
  <c r="E104" i="1"/>
  <c r="C104" i="1"/>
  <c r="A104" i="1"/>
  <c r="K103" i="1"/>
  <c r="G103" i="1"/>
  <c r="F103" i="1"/>
  <c r="E103" i="1"/>
  <c r="C103" i="1"/>
  <c r="A103" i="1"/>
  <c r="K102" i="1"/>
  <c r="G102" i="1"/>
  <c r="F102" i="1"/>
  <c r="E102" i="1"/>
  <c r="C102" i="1"/>
  <c r="A102" i="1"/>
  <c r="K101" i="1"/>
  <c r="G101" i="1"/>
  <c r="F101" i="1"/>
  <c r="E101" i="1"/>
  <c r="C101" i="1"/>
  <c r="A101" i="1"/>
  <c r="K100" i="1"/>
  <c r="G100" i="1"/>
  <c r="F100" i="1"/>
  <c r="E100" i="1"/>
  <c r="C100" i="1"/>
  <c r="A100" i="1"/>
  <c r="K99" i="1"/>
  <c r="G99" i="1"/>
  <c r="F99" i="1"/>
  <c r="E99" i="1"/>
  <c r="C99" i="1"/>
  <c r="A99" i="1"/>
  <c r="K98" i="1"/>
  <c r="G98" i="1"/>
  <c r="F98" i="1"/>
  <c r="E98" i="1"/>
  <c r="C98" i="1"/>
  <c r="A98" i="1"/>
  <c r="K97" i="1"/>
  <c r="G97" i="1"/>
  <c r="F97" i="1"/>
  <c r="E97" i="1"/>
  <c r="C97" i="1"/>
  <c r="A97" i="1"/>
  <c r="K96" i="1"/>
  <c r="G96" i="1"/>
  <c r="F96" i="1"/>
  <c r="E96" i="1"/>
  <c r="C96" i="1"/>
  <c r="A96" i="1"/>
  <c r="K95" i="1"/>
  <c r="G95" i="1"/>
  <c r="F95" i="1"/>
  <c r="E95" i="1"/>
  <c r="C95" i="1"/>
  <c r="A95" i="1"/>
  <c r="K94" i="1"/>
  <c r="G94" i="1"/>
  <c r="F94" i="1"/>
  <c r="E94" i="1"/>
  <c r="C94" i="1"/>
  <c r="A94" i="1"/>
  <c r="K93" i="1"/>
  <c r="G93" i="1"/>
  <c r="F93" i="1"/>
  <c r="E93" i="1"/>
  <c r="C93" i="1"/>
  <c r="A93" i="1"/>
  <c r="K92" i="1"/>
  <c r="G92" i="1"/>
  <c r="F92" i="1"/>
  <c r="E92" i="1"/>
  <c r="C92" i="1"/>
  <c r="A92" i="1"/>
  <c r="K91" i="1"/>
  <c r="G91" i="1"/>
  <c r="F91" i="1"/>
  <c r="E91" i="1"/>
  <c r="C91" i="1"/>
  <c r="A91" i="1"/>
  <c r="K90" i="1"/>
  <c r="G90" i="1"/>
  <c r="F90" i="1"/>
  <c r="E90" i="1"/>
  <c r="C90" i="1"/>
  <c r="A90" i="1"/>
  <c r="K89" i="1"/>
  <c r="G89" i="1"/>
  <c r="F89" i="1"/>
  <c r="E89" i="1"/>
  <c r="C89" i="1"/>
  <c r="A89" i="1"/>
  <c r="K88" i="1"/>
  <c r="G88" i="1"/>
  <c r="F88" i="1"/>
  <c r="E88" i="1"/>
  <c r="C88" i="1"/>
  <c r="A88" i="1"/>
  <c r="K87" i="1"/>
  <c r="G87" i="1"/>
  <c r="F87" i="1"/>
  <c r="E87" i="1"/>
  <c r="C87" i="1"/>
  <c r="A87" i="1"/>
  <c r="K86" i="1"/>
  <c r="G86" i="1"/>
  <c r="F86" i="1"/>
  <c r="E86" i="1"/>
  <c r="C86" i="1"/>
  <c r="A86" i="1"/>
  <c r="K85" i="1"/>
  <c r="G85" i="1"/>
  <c r="F85" i="1"/>
  <c r="E85" i="1"/>
  <c r="C85" i="1"/>
  <c r="A85" i="1"/>
  <c r="K84" i="1"/>
  <c r="G84" i="1"/>
  <c r="F84" i="1"/>
  <c r="E84" i="1"/>
  <c r="C84" i="1"/>
  <c r="A84" i="1"/>
  <c r="K83" i="1"/>
  <c r="G83" i="1"/>
  <c r="F83" i="1"/>
  <c r="E83" i="1"/>
  <c r="C83" i="1"/>
  <c r="A83" i="1"/>
  <c r="K82" i="1"/>
  <c r="G82" i="1"/>
  <c r="F82" i="1"/>
  <c r="E82" i="1"/>
  <c r="C82" i="1"/>
  <c r="A82" i="1"/>
  <c r="K81" i="1"/>
  <c r="G81" i="1"/>
  <c r="F81" i="1"/>
  <c r="E81" i="1"/>
  <c r="C81" i="1"/>
  <c r="A81" i="1"/>
  <c r="K80" i="1"/>
  <c r="G80" i="1"/>
  <c r="F80" i="1"/>
  <c r="E80" i="1"/>
  <c r="C80" i="1"/>
  <c r="A80" i="1"/>
  <c r="K79" i="1"/>
  <c r="G79" i="1"/>
  <c r="F79" i="1"/>
  <c r="E79" i="1"/>
  <c r="C79" i="1"/>
  <c r="A79" i="1"/>
  <c r="K78" i="1"/>
  <c r="G78" i="1"/>
  <c r="F78" i="1"/>
  <c r="E78" i="1"/>
  <c r="C78" i="1"/>
  <c r="A78" i="1"/>
  <c r="K77" i="1"/>
  <c r="G77" i="1"/>
  <c r="F77" i="1"/>
  <c r="E77" i="1"/>
  <c r="C77" i="1"/>
  <c r="A77" i="1"/>
  <c r="K76" i="1"/>
  <c r="G76" i="1"/>
  <c r="F76" i="1"/>
  <c r="E76" i="1"/>
  <c r="C76" i="1"/>
  <c r="A76" i="1"/>
  <c r="K75" i="1"/>
  <c r="G75" i="1"/>
  <c r="F75" i="1"/>
  <c r="E75" i="1"/>
  <c r="C75" i="1"/>
  <c r="A75" i="1"/>
  <c r="K74" i="1"/>
  <c r="G74" i="1"/>
  <c r="F74" i="1"/>
  <c r="E74" i="1"/>
  <c r="C74" i="1"/>
  <c r="A74" i="1"/>
  <c r="K73" i="1"/>
  <c r="G73" i="1"/>
  <c r="F73" i="1"/>
  <c r="E73" i="1"/>
  <c r="C73" i="1"/>
  <c r="A73" i="1"/>
  <c r="K72" i="1"/>
  <c r="G72" i="1"/>
  <c r="F72" i="1"/>
  <c r="E72" i="1"/>
  <c r="C72" i="1"/>
  <c r="A72" i="1"/>
  <c r="K71" i="1"/>
  <c r="G71" i="1"/>
  <c r="F71" i="1"/>
  <c r="E71" i="1"/>
  <c r="C71" i="1"/>
  <c r="A71" i="1"/>
  <c r="K70" i="1"/>
  <c r="G70" i="1"/>
  <c r="F70" i="1"/>
  <c r="E70" i="1"/>
  <c r="C70" i="1"/>
  <c r="A70" i="1"/>
  <c r="K69" i="1"/>
  <c r="G69" i="1"/>
  <c r="F69" i="1"/>
  <c r="E69" i="1"/>
  <c r="C69" i="1"/>
  <c r="A69" i="1"/>
  <c r="K68" i="1"/>
  <c r="G68" i="1"/>
  <c r="F68" i="1"/>
  <c r="E68" i="1"/>
  <c r="C68" i="1"/>
  <c r="A68" i="1"/>
  <c r="K67" i="1"/>
  <c r="G67" i="1"/>
  <c r="F67" i="1"/>
  <c r="E67" i="1"/>
  <c r="C67" i="1"/>
  <c r="A67" i="1"/>
  <c r="K66" i="1"/>
  <c r="G66" i="1"/>
  <c r="F66" i="1"/>
  <c r="E66" i="1"/>
  <c r="C66" i="1"/>
  <c r="A66" i="1"/>
  <c r="K65" i="1"/>
  <c r="G65" i="1"/>
  <c r="F65" i="1"/>
  <c r="E65" i="1"/>
  <c r="C65" i="1"/>
  <c r="A65" i="1"/>
  <c r="K64" i="1"/>
  <c r="G64" i="1"/>
  <c r="F64" i="1"/>
  <c r="E64" i="1"/>
  <c r="C64" i="1"/>
  <c r="A64" i="1"/>
  <c r="K63" i="1"/>
  <c r="G63" i="1"/>
  <c r="F63" i="1"/>
  <c r="E63" i="1"/>
  <c r="C63" i="1"/>
  <c r="A63" i="1"/>
  <c r="K62" i="1"/>
  <c r="G62" i="1"/>
  <c r="F62" i="1"/>
  <c r="E62" i="1"/>
  <c r="C62" i="1"/>
  <c r="A62" i="1"/>
  <c r="K61" i="1"/>
  <c r="G61" i="1"/>
  <c r="F61" i="1"/>
  <c r="E61" i="1"/>
  <c r="C61" i="1"/>
  <c r="A61" i="1"/>
  <c r="K60" i="1"/>
  <c r="G60" i="1"/>
  <c r="F60" i="1"/>
  <c r="E60" i="1"/>
  <c r="C60" i="1"/>
  <c r="A60" i="1"/>
  <c r="K59" i="1"/>
  <c r="G59" i="1"/>
  <c r="F59" i="1"/>
  <c r="E59" i="1"/>
  <c r="C59" i="1"/>
  <c r="A59" i="1"/>
  <c r="K58" i="1"/>
  <c r="G58" i="1"/>
  <c r="F58" i="1"/>
  <c r="E58" i="1"/>
  <c r="C58" i="1"/>
  <c r="A58" i="1"/>
  <c r="K57" i="1"/>
  <c r="G57" i="1"/>
  <c r="F57" i="1"/>
  <c r="E57" i="1"/>
  <c r="C57" i="1"/>
  <c r="A57" i="1"/>
  <c r="K56" i="1"/>
  <c r="G56" i="1"/>
  <c r="F56" i="1"/>
  <c r="E56" i="1"/>
  <c r="C56" i="1"/>
  <c r="A56" i="1"/>
  <c r="K55" i="1"/>
  <c r="G55" i="1"/>
  <c r="F55" i="1"/>
  <c r="E55" i="1"/>
  <c r="C55" i="1"/>
  <c r="A55" i="1"/>
  <c r="K54" i="1"/>
  <c r="G54" i="1"/>
  <c r="F54" i="1"/>
  <c r="E54" i="1"/>
  <c r="C54" i="1"/>
  <c r="A54" i="1"/>
  <c r="K53" i="1"/>
  <c r="G53" i="1"/>
  <c r="F53" i="1"/>
  <c r="E53" i="1"/>
  <c r="C53" i="1"/>
  <c r="A53" i="1"/>
  <c r="K52" i="1"/>
  <c r="G52" i="1"/>
  <c r="F52" i="1"/>
  <c r="E52" i="1"/>
  <c r="C52" i="1"/>
  <c r="A52" i="1"/>
  <c r="K51" i="1"/>
  <c r="G51" i="1"/>
  <c r="F51" i="1"/>
  <c r="E51" i="1"/>
  <c r="C51" i="1"/>
  <c r="A51" i="1"/>
  <c r="K50" i="1"/>
  <c r="G50" i="1"/>
  <c r="F50" i="1"/>
  <c r="E50" i="1"/>
  <c r="C50" i="1"/>
  <c r="A50" i="1"/>
  <c r="K49" i="1"/>
  <c r="G49" i="1"/>
  <c r="F49" i="1"/>
  <c r="E49" i="1"/>
  <c r="C49" i="1"/>
  <c r="A49" i="1"/>
  <c r="K48" i="1"/>
  <c r="G48" i="1"/>
  <c r="F48" i="1"/>
  <c r="E48" i="1"/>
  <c r="C48" i="1"/>
  <c r="A48" i="1"/>
  <c r="K47" i="1"/>
  <c r="G47" i="1"/>
  <c r="F47" i="1"/>
  <c r="E47" i="1"/>
  <c r="C47" i="1"/>
  <c r="A47" i="1"/>
  <c r="K46" i="1"/>
  <c r="G46" i="1"/>
  <c r="F46" i="1"/>
  <c r="E46" i="1"/>
  <c r="C46" i="1"/>
  <c r="A46" i="1"/>
  <c r="K45" i="1"/>
  <c r="G45" i="1"/>
  <c r="F45" i="1"/>
  <c r="E45" i="1"/>
  <c r="C45" i="1"/>
  <c r="A45" i="1"/>
  <c r="K44" i="1"/>
  <c r="G44" i="1"/>
  <c r="F44" i="1"/>
  <c r="E44" i="1"/>
  <c r="C44" i="1"/>
  <c r="A44" i="1"/>
  <c r="K43" i="1"/>
  <c r="G43" i="1"/>
  <c r="F43" i="1"/>
  <c r="E43" i="1"/>
  <c r="C43" i="1"/>
  <c r="A43" i="1"/>
  <c r="K42" i="1"/>
  <c r="G42" i="1"/>
  <c r="F42" i="1"/>
  <c r="E42" i="1"/>
  <c r="C42" i="1"/>
  <c r="A42" i="1"/>
  <c r="K41" i="1"/>
  <c r="G41" i="1"/>
  <c r="F41" i="1"/>
  <c r="E41" i="1"/>
  <c r="C41" i="1"/>
  <c r="A41" i="1"/>
  <c r="K40" i="1"/>
  <c r="G40" i="1"/>
  <c r="F40" i="1"/>
  <c r="E40" i="1"/>
  <c r="C40" i="1"/>
  <c r="A40" i="1"/>
  <c r="K39" i="1"/>
  <c r="G39" i="1"/>
  <c r="F39" i="1"/>
  <c r="E39" i="1"/>
  <c r="C39" i="1"/>
  <c r="A39" i="1"/>
  <c r="K38" i="1"/>
  <c r="G38" i="1"/>
  <c r="F38" i="1"/>
  <c r="E38" i="1"/>
  <c r="C38" i="1"/>
  <c r="A38" i="1"/>
  <c r="K37" i="1"/>
  <c r="G37" i="1"/>
  <c r="F37" i="1"/>
  <c r="E37" i="1"/>
  <c r="C37" i="1"/>
  <c r="A37" i="1"/>
  <c r="K36" i="1"/>
  <c r="G36" i="1"/>
  <c r="F36" i="1"/>
  <c r="E36" i="1"/>
  <c r="C36" i="1"/>
  <c r="A36" i="1"/>
  <c r="K35" i="1"/>
  <c r="G35" i="1"/>
  <c r="F35" i="1"/>
  <c r="E35" i="1"/>
  <c r="C35" i="1"/>
  <c r="A35" i="1"/>
  <c r="K34" i="1"/>
  <c r="G34" i="1"/>
  <c r="F34" i="1"/>
  <c r="E34" i="1"/>
  <c r="C34" i="1"/>
  <c r="A34" i="1"/>
  <c r="K33" i="1"/>
  <c r="G33" i="1"/>
  <c r="F33" i="1"/>
  <c r="E33" i="1"/>
  <c r="C33" i="1"/>
  <c r="A33" i="1"/>
  <c r="K32" i="1"/>
  <c r="G32" i="1"/>
  <c r="F32" i="1"/>
  <c r="E32" i="1"/>
  <c r="C32" i="1"/>
  <c r="A32" i="1"/>
  <c r="K31" i="1"/>
  <c r="G31" i="1"/>
  <c r="F31" i="1"/>
  <c r="E31" i="1"/>
  <c r="C31" i="1"/>
  <c r="A31" i="1"/>
  <c r="K30" i="1"/>
  <c r="G30" i="1"/>
  <c r="F30" i="1"/>
  <c r="E30" i="1"/>
  <c r="C30" i="1"/>
  <c r="A30" i="1"/>
  <c r="K29" i="1"/>
  <c r="G29" i="1"/>
  <c r="F29" i="1"/>
  <c r="E29" i="1"/>
  <c r="C29" i="1"/>
  <c r="A29" i="1"/>
  <c r="K28" i="1"/>
  <c r="G28" i="1"/>
  <c r="F28" i="1"/>
  <c r="E28" i="1"/>
  <c r="C28" i="1"/>
  <c r="A28" i="1"/>
  <c r="K27" i="1"/>
  <c r="G27" i="1"/>
  <c r="F27" i="1"/>
  <c r="E27" i="1"/>
  <c r="C27" i="1"/>
  <c r="A27" i="1"/>
  <c r="K26" i="1"/>
  <c r="G26" i="1"/>
  <c r="F26" i="1"/>
  <c r="E26" i="1"/>
  <c r="C26" i="1"/>
  <c r="A26" i="1"/>
  <c r="K25" i="1"/>
  <c r="G25" i="1"/>
  <c r="F25" i="1"/>
  <c r="E25" i="1"/>
  <c r="C25" i="1"/>
  <c r="A25" i="1"/>
  <c r="K24" i="1"/>
  <c r="G24" i="1"/>
  <c r="F24" i="1"/>
  <c r="E24" i="1"/>
  <c r="C24" i="1"/>
  <c r="A24" i="1"/>
  <c r="K23" i="1"/>
  <c r="G23" i="1"/>
  <c r="F23" i="1"/>
  <c r="E23" i="1"/>
  <c r="C23" i="1"/>
  <c r="A23" i="1"/>
  <c r="K22" i="1"/>
  <c r="G22" i="1"/>
  <c r="F22" i="1"/>
  <c r="E22" i="1"/>
  <c r="C22" i="1"/>
  <c r="A22" i="1"/>
  <c r="K21" i="1"/>
  <c r="G21" i="1"/>
  <c r="F21" i="1"/>
  <c r="E21" i="1"/>
  <c r="C21" i="1"/>
  <c r="A21" i="1"/>
  <c r="K20" i="1"/>
  <c r="G20" i="1"/>
  <c r="F20" i="1"/>
  <c r="E20" i="1"/>
  <c r="C20" i="1"/>
  <c r="A20" i="1"/>
  <c r="K19" i="1"/>
  <c r="G19" i="1"/>
  <c r="F19" i="1"/>
  <c r="E19" i="1"/>
  <c r="C19" i="1"/>
  <c r="A19" i="1"/>
  <c r="K18" i="1"/>
  <c r="G18" i="1"/>
  <c r="F18" i="1"/>
  <c r="E18" i="1"/>
  <c r="C18" i="1"/>
  <c r="A18" i="1"/>
  <c r="K17" i="1"/>
  <c r="G17" i="1"/>
  <c r="F17" i="1"/>
  <c r="E17" i="1"/>
  <c r="C17" i="1"/>
  <c r="A17" i="1"/>
  <c r="K16" i="1"/>
  <c r="G16" i="1"/>
  <c r="F16" i="1"/>
  <c r="E16" i="1"/>
  <c r="C16" i="1"/>
  <c r="A16" i="1"/>
  <c r="K15" i="1"/>
  <c r="G15" i="1"/>
  <c r="F15" i="1"/>
  <c r="E15" i="1"/>
  <c r="C15" i="1"/>
  <c r="A15" i="1"/>
  <c r="K14" i="1"/>
  <c r="G14" i="1"/>
  <c r="F14" i="1"/>
  <c r="E14" i="1"/>
  <c r="C14" i="1"/>
  <c r="A14" i="1"/>
  <c r="K13" i="1"/>
  <c r="G13" i="1"/>
  <c r="F13" i="1"/>
  <c r="E13" i="1"/>
  <c r="C13" i="1"/>
  <c r="A13" i="1"/>
  <c r="K12" i="1"/>
  <c r="G12" i="1"/>
  <c r="F12" i="1"/>
  <c r="E12" i="1"/>
  <c r="C12" i="1"/>
  <c r="A12" i="1"/>
  <c r="K11" i="1"/>
  <c r="G11" i="1"/>
  <c r="F11" i="1"/>
  <c r="E11" i="1"/>
  <c r="C11" i="1"/>
  <c r="A11" i="1"/>
  <c r="K10" i="1"/>
  <c r="G10" i="1"/>
  <c r="F10" i="1"/>
  <c r="E10" i="1"/>
  <c r="C10" i="1"/>
  <c r="A10" i="1"/>
  <c r="K9" i="1"/>
  <c r="G9" i="1"/>
  <c r="F9" i="1"/>
  <c r="E9" i="1"/>
  <c r="C9" i="1"/>
  <c r="A9" i="1"/>
  <c r="K8" i="1"/>
  <c r="G8" i="1"/>
  <c r="F8" i="1"/>
  <c r="E8" i="1"/>
  <c r="C8" i="1"/>
  <c r="A8" i="1"/>
  <c r="K7" i="1"/>
  <c r="G7" i="1"/>
  <c r="F7" i="1"/>
  <c r="E7" i="1"/>
  <c r="C7" i="1"/>
  <c r="A7" i="1"/>
  <c r="K6" i="1"/>
  <c r="G6" i="1"/>
  <c r="F6" i="1"/>
  <c r="E6" i="1"/>
  <c r="C6" i="1"/>
  <c r="A6" i="1"/>
  <c r="K5" i="1"/>
  <c r="G5" i="1"/>
  <c r="F5" i="1"/>
  <c r="E5" i="1"/>
  <c r="C5" i="1"/>
  <c r="A5" i="1"/>
  <c r="K4" i="1"/>
  <c r="G4" i="1"/>
  <c r="F4" i="1"/>
  <c r="E4" i="1"/>
  <c r="C4" i="1"/>
  <c r="A4" i="1"/>
  <c r="K3" i="1"/>
  <c r="G3" i="1"/>
  <c r="F3" i="1"/>
  <c r="E3" i="1"/>
  <c r="C3" i="1"/>
  <c r="A3" i="1"/>
</calcChain>
</file>

<file path=xl/sharedStrings.xml><?xml version="1.0" encoding="utf-8"?>
<sst xmlns="http://schemas.openxmlformats.org/spreadsheetml/2006/main" count="14039" uniqueCount="1690">
  <si>
    <t>B</t>
  </si>
  <si>
    <t>A</t>
  </si>
  <si>
    <t>C</t>
  </si>
  <si>
    <t>U</t>
  </si>
  <si>
    <t>D</t>
  </si>
  <si>
    <t>E</t>
  </si>
  <si>
    <t>Cód.Postal</t>
  </si>
  <si>
    <t>Dirección 1</t>
  </si>
  <si>
    <t>Nombre Local</t>
  </si>
  <si>
    <t>Mesa</t>
  </si>
  <si>
    <t>Subs</t>
  </si>
  <si>
    <t>Secc</t>
  </si>
  <si>
    <t>Dist</t>
  </si>
  <si>
    <t>Nombre Municipio</t>
  </si>
  <si>
    <t>Municipio</t>
  </si>
  <si>
    <t>Nombre Provincia</t>
  </si>
  <si>
    <t>Provincia</t>
  </si>
  <si>
    <t>Nombre Local Bilingüe</t>
  </si>
  <si>
    <t xml:space="preserve">CASA CONSISTORIAL </t>
  </si>
  <si>
    <t xml:space="preserve">BIBLIOTECA </t>
  </si>
  <si>
    <t xml:space="preserve">BIBLIOTECA MUNICIPAL </t>
  </si>
  <si>
    <t xml:space="preserve">CENTRO SOCIAL </t>
  </si>
  <si>
    <t xml:space="preserve">LOCAL </t>
  </si>
  <si>
    <t xml:space="preserve">CASA DE CULTURA </t>
  </si>
  <si>
    <t xml:space="preserve">LOCAL MUNICIPAL </t>
  </si>
  <si>
    <t xml:space="preserve">DEPENDENCIAS MUNICIPALES </t>
  </si>
  <si>
    <t xml:space="preserve">AULA DE CULTURA </t>
  </si>
  <si>
    <t xml:space="preserve">LOCAL ELECTORAL </t>
  </si>
  <si>
    <t xml:space="preserve">CASA DE LA CULTURA </t>
  </si>
  <si>
    <t xml:space="preserve">CONSULTORIO MEDICO </t>
  </si>
  <si>
    <t xml:space="preserve">LOCAL CULTURAL </t>
  </si>
  <si>
    <t xml:space="preserve">AYUNTAMIENTO </t>
  </si>
  <si>
    <t xml:space="preserve">CASA CULTURA </t>
  </si>
  <si>
    <t xml:space="preserve">CASA AYUNTAMIENTO </t>
  </si>
  <si>
    <t>BADAJOZ</t>
  </si>
  <si>
    <t>ACEDERA</t>
  </si>
  <si>
    <t>ACEUCHAL</t>
  </si>
  <si>
    <t>AHILLONES</t>
  </si>
  <si>
    <t>ALANGE</t>
  </si>
  <si>
    <t>ALBUERA (LA)</t>
  </si>
  <si>
    <t>ALBURQUERQUE</t>
  </si>
  <si>
    <t>F</t>
  </si>
  <si>
    <t>G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</si>
  <si>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</si>
  <si>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</si>
  <si>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</si>
  <si>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</si>
  <si>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</si>
  <si>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</si>
  <si>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</si>
  <si>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</si>
  <si>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</si>
  <si>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</si>
  <si>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</si>
  <si>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</si>
  <si>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</si>
  <si>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</si>
  <si>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</si>
  <si>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</si>
  <si>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</si>
  <si>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</si>
  <si>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</si>
  <si>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</si>
  <si>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</si>
  <si>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</si>
  <si>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</si>
  <si>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</si>
  <si>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</si>
  <si>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</si>
  <si>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</si>
  <si>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</si>
  <si>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</si>
  <si>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</si>
  <si>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</si>
  <si>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</si>
  <si>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</si>
  <si>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</si>
  <si>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</si>
  <si>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</si>
  <si>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</si>
  <si>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</si>
  <si>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</si>
  <si>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</si>
  <si>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</si>
  <si>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</si>
  <si>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</si>
  <si>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</si>
  <si>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</si>
  <si>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</si>
  <si>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</si>
  <si>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</si>
  <si>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</si>
  <si>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</si>
  <si>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</si>
  <si>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</si>
  <si>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</si>
  <si>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</si>
  <si>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</si>
  <si>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</si>
  <si>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</si>
  <si>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</si>
  <si>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</si>
  <si>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</si>
  <si>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</si>
  <si>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</si>
  <si>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</si>
  <si>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</si>
  <si>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</si>
  <si>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</si>
  <si>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</si>
  <si>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</si>
  <si>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</si>
  <si>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</si>
  <si>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</si>
  <si>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</si>
  <si>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</si>
  <si>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</si>
  <si>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</si>
  <si>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</si>
  <si>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</si>
  <si>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</si>
  <si>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</si>
  <si>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</si>
  <si>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</si>
  <si>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</si>
  <si>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</si>
  <si>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</si>
  <si>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</si>
  <si>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</si>
  <si>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</si>
  <si>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</si>
  <si>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</si>
  <si>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</si>
  <si>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</si>
  <si>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</si>
  <si>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</si>
  <si>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</si>
  <si>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</si>
  <si>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</si>
  <si>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</si>
  <si>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</si>
  <si>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</si>
  <si>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</si>
  <si>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</si>
  <si>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</si>
  <si>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</si>
  <si>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</si>
  <si>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</si>
  <si>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</si>
  <si>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</si>
  <si>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</si>
  <si>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</si>
  <si>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</si>
  <si>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</si>
  <si>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</si>
  <si>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</si>
  <si>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</si>
  <si>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</si>
  <si>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</si>
  <si>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</si>
  <si>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</si>
  <si>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</si>
  <si>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</si>
  <si>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</si>
  <si>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</si>
  <si>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</si>
  <si>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</si>
  <si>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</si>
  <si>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</si>
  <si>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</si>
  <si>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</si>
  <si>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</si>
  <si>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</si>
  <si>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</si>
  <si>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</si>
  <si>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</si>
  <si>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</si>
  <si>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</si>
  <si>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</si>
  <si>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</si>
  <si>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</si>
  <si>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</si>
  <si>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</si>
  <si>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</si>
  <si>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</si>
  <si>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</si>
  <si>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</si>
  <si>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</si>
  <si>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</si>
  <si>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</si>
  <si>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</si>
  <si>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</si>
  <si>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</si>
  <si>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</si>
  <si>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</si>
  <si>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</si>
  <si>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</si>
  <si>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</si>
  <si>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</si>
  <si>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</si>
  <si>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</si>
  <si>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CÁCERES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</si>
  <si>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</si>
  <si>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</si>
  <si>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</si>
  <si>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</si>
  <si>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</si>
  <si>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</si>
  <si>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</si>
  <si>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</si>
  <si>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</si>
  <si>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</si>
  <si>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</si>
  <si>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</si>
  <si>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</si>
  <si>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</si>
  <si>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</si>
  <si>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DEL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</si>
  <si>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</si>
  <si>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</si>
  <si>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</si>
  <si>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</si>
  <si>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</si>
  <si>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</si>
  <si>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</si>
  <si>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</si>
  <si>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</si>
  <si>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</si>
  <si>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</si>
  <si>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</si>
  <si>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</si>
  <si>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</si>
  <si>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</si>
  <si>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</si>
  <si>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</si>
  <si>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</si>
  <si>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</si>
  <si>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</si>
  <si>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</si>
  <si>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</si>
  <si>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</si>
  <si>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</si>
  <si>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</si>
  <si>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</si>
  <si>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</si>
  <si>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</si>
  <si>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</si>
  <si>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</si>
  <si>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</si>
  <si>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</si>
  <si>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</si>
  <si>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</si>
  <si>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</si>
  <si>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</si>
  <si>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</si>
  <si>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</si>
  <si>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</si>
  <si>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</si>
  <si>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</si>
  <si>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</si>
  <si>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</si>
  <si>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</si>
  <si>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</si>
  <si>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</si>
  <si>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</si>
  <si>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</si>
  <si>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</si>
  <si>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</si>
  <si>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</si>
  <si>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</si>
  <si>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</si>
  <si>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</si>
  <si>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</si>
  <si>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</si>
  <si>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</si>
  <si>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</si>
  <si>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</si>
  <si>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</si>
  <si>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</si>
  <si>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</si>
  <si>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</si>
  <si>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</si>
  <si>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</si>
  <si>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</si>
  <si>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</si>
  <si>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</si>
  <si>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</si>
  <si>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</si>
  <si>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</si>
  <si>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</si>
  <si>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</si>
  <si>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</si>
  <si>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</si>
  <si>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</si>
  <si>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</si>
  <si>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</si>
  <si>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</si>
  <si>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</si>
  <si>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</si>
  <si>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</si>
  <si>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</si>
  <si>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</si>
  <si>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</si>
  <si>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</si>
  <si>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</si>
  <si>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</si>
  <si>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</si>
  <si>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</si>
  <si>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</si>
  <si>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</si>
  <si>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</si>
  <si>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</si>
  <si>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</si>
  <si>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</si>
  <si>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</si>
  <si>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</si>
  <si>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</si>
  <si>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</si>
  <si>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</si>
  <si>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</si>
  <si>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</si>
  <si>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</si>
  <si>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</si>
  <si>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</si>
  <si>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</si>
  <si>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</si>
  <si>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</si>
  <si>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</si>
  <si>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</si>
  <si>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</si>
  <si>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</si>
  <si>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</si>
  <si>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</si>
  <si>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</si>
  <si>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</si>
  <si>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</si>
  <si>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</si>
  <si>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</si>
  <si>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</si>
  <si>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</si>
  <si>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</si>
  <si>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</si>
  <si>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</si>
  <si>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</si>
  <si>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</si>
  <si>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</si>
  <si>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</si>
  <si>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</si>
  <si>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</si>
  <si>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</si>
  <si>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</si>
  <si>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</si>
  <si>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</si>
  <si>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</si>
  <si>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</si>
  <si>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</si>
  <si>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</si>
  <si>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</si>
  <si>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</si>
  <si>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</si>
  <si>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</si>
  <si>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</si>
  <si>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</si>
  <si>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</si>
  <si>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</si>
  <si>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</si>
  <si>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</si>
  <si>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</si>
  <si>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</si>
  <si>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</si>
  <si>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</si>
  <si>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</si>
  <si>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</si>
  <si>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</si>
  <si>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</si>
  <si>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</si>
  <si>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</si>
  <si>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</si>
  <si>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</si>
  <si>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</si>
  <si>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</si>
  <si>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</si>
  <si>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</si>
  <si>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</si>
  <si>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</si>
  <si>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</si>
  <si>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</si>
  <si>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</si>
  <si>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</si>
  <si>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</si>
  <si>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</si>
  <si>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</si>
  <si>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</si>
  <si>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</si>
  <si>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</si>
  <si>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</si>
  <si>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</si>
  <si>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</si>
  <si>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</si>
  <si>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</si>
  <si>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</si>
  <si>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</si>
  <si>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</si>
  <si>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</si>
  <si>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</si>
  <si>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</si>
  <si>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</si>
  <si>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</si>
  <si>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</si>
  <si>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</si>
  <si>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</si>
  <si>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</si>
  <si>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</si>
  <si>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</si>
  <si>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</si>
  <si>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</si>
  <si>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</si>
  <si>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</si>
  <si>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</si>
  <si>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</si>
  <si>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</si>
  <si>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RÍO</t>
  </si>
  <si>
    <t>TIÉTAR</t>
  </si>
  <si>
    <t>PUEBLONUEVO DE MIRAMONTES</t>
  </si>
  <si>
    <t>Relación de secciones, mesas y locales electorales en los que se celebrará la votación el día 21 de diciembre de 2025</t>
  </si>
  <si>
    <t xml:space="preserve">NUEVA CASA DE CULTURA </t>
  </si>
  <si>
    <t xml:space="preserve">PLAZA IGLESIA 10 GUADALPERALES (LOS) </t>
  </si>
  <si>
    <t xml:space="preserve">COLEGIO PÚBLICO EL PILAR </t>
  </si>
  <si>
    <t xml:space="preserve">PLAZA CONSTITUCION 24  </t>
  </si>
  <si>
    <t xml:space="preserve">AVDA JUAN CARLOS I 16  </t>
  </si>
  <si>
    <t xml:space="preserve">PLAZA LLANO DE SAN ANDRES 2  </t>
  </si>
  <si>
    <t xml:space="preserve">PLAZA ESPAÑA 11  </t>
  </si>
  <si>
    <t xml:space="preserve">CALLE CONSTITUCION 2  </t>
  </si>
  <si>
    <t>EDIFICIO HOGAR DEL PENSIONISTA PLANTA BAJA</t>
  </si>
  <si>
    <t xml:space="preserve">CALLE DESCUBRIDORES 8  </t>
  </si>
  <si>
    <t xml:space="preserve">C.E.I.P. JOSÉ VIREL </t>
  </si>
  <si>
    <t xml:space="preserve">CALLE FRANCISCO MELENDEZ 1  </t>
  </si>
  <si>
    <t xml:space="preserve">CENTRO CULTURAL </t>
  </si>
  <si>
    <t xml:space="preserve">CALLE PEPE REYES 22  </t>
  </si>
  <si>
    <t xml:space="preserve">ANTIGUO COLEGIO PUBLICO PEDRO MARQUEZ </t>
  </si>
  <si>
    <t xml:space="preserve">CALLE SANTIAGO 34  </t>
  </si>
  <si>
    <t xml:space="preserve">CASA DE LA CULTURA LUIS LANDERO </t>
  </si>
  <si>
    <t xml:space="preserve">AVDA EXTREMADURA 16  </t>
  </si>
  <si>
    <t xml:space="preserve">COLEGIO PUBLICO ANGEL SANTOS POCOSTALES </t>
  </si>
  <si>
    <t xml:space="preserve">CALLE POZO BLANCO 5  </t>
  </si>
  <si>
    <t xml:space="preserve">OFICINA DE TURISMO </t>
  </si>
  <si>
    <t xml:space="preserve">PLAZA ESPAÑA 6  </t>
  </si>
  <si>
    <t xml:space="preserve">ESPACIO CULTURAL </t>
  </si>
  <si>
    <t xml:space="preserve">CALLE RAMON Y CAJAL 7  </t>
  </si>
  <si>
    <t xml:space="preserve">CALLE CERVANTES 1  </t>
  </si>
  <si>
    <t xml:space="preserve">GRUPO ESCOLAR </t>
  </si>
  <si>
    <t xml:space="preserve">CALLE SAN ANDRES 2  </t>
  </si>
  <si>
    <t xml:space="preserve">C.E.I.P. JOSÉ MARÍA CARANDE </t>
  </si>
  <si>
    <t xml:space="preserve">PLAZA ESPAÑA 4  </t>
  </si>
  <si>
    <t xml:space="preserve">C.E.I.P. SAN FRANCISCO </t>
  </si>
  <si>
    <t xml:space="preserve">CALLE SAN PABLO 2  </t>
  </si>
  <si>
    <t xml:space="preserve">C.E.I.P. ANTONIO MACHADO </t>
  </si>
  <si>
    <t xml:space="preserve">CALLE SAN BLAS 1  </t>
  </si>
  <si>
    <t xml:space="preserve">ANTIGUO C.E.I.P. ORTEGA Y GASSET </t>
  </si>
  <si>
    <t xml:space="preserve">CALLE REINA VICTORIA 17  </t>
  </si>
  <si>
    <t xml:space="preserve">C.E.I.P. SAN ROQUE </t>
  </si>
  <si>
    <t xml:space="preserve">CALLE PANAMA 2  </t>
  </si>
  <si>
    <t xml:space="preserve">HOSPITAL NUESTRA SEÑORA DEL PILAR </t>
  </si>
  <si>
    <t xml:space="preserve">CALLE VISTAHERMOSA 1 B  </t>
  </si>
  <si>
    <t xml:space="preserve">I.E.S. ARROYO HARNINA </t>
  </si>
  <si>
    <t xml:space="preserve">CALLE CORIA 11  </t>
  </si>
  <si>
    <t xml:space="preserve">ZONA JOVEN </t>
  </si>
  <si>
    <t xml:space="preserve">AVDA RAFAEL ALBERTI 4  </t>
  </si>
  <si>
    <t xml:space="preserve">ESCUELA OFICIAL DE IDIOMAS </t>
  </si>
  <si>
    <t xml:space="preserve">CALLE SANTA MARTA 95  </t>
  </si>
  <si>
    <t xml:space="preserve">C.E.I.P. JOSÉ DE ESPRONCEDA </t>
  </si>
  <si>
    <t xml:space="preserve">CALLE MANUEL ESTEBAN VIVAS SANTILLAN 1  </t>
  </si>
  <si>
    <t>SERVICIOS SOCIALES DE BASE ENTRADA PARQUE DE LA PIEDAD</t>
  </si>
  <si>
    <t xml:space="preserve">CALLE VISTAHERMOSA 1  </t>
  </si>
  <si>
    <t xml:space="preserve">C.E.I.P. FRANCISCO MONTERO ESPINOSA </t>
  </si>
  <si>
    <t xml:space="preserve">CALLE MANUEL ESTEBAN VIVAS SANTILLAN 2  </t>
  </si>
  <si>
    <t xml:space="preserve">C.E.I.P. NUESTRA SEÑORA DE LA SOLEDAD </t>
  </si>
  <si>
    <t xml:space="preserve">CALLE GARCIA LORCA 5  </t>
  </si>
  <si>
    <t xml:space="preserve">PLAZA ESPAÑA 7  </t>
  </si>
  <si>
    <t xml:space="preserve">ANTIGUO CENTRO DE SALUD </t>
  </si>
  <si>
    <t xml:space="preserve">CALLE LLANA 12  </t>
  </si>
  <si>
    <t xml:space="preserve">ANTIGUO JUZGADO </t>
  </si>
  <si>
    <t xml:space="preserve">CALLE CONCEPCION ARENAL 17  </t>
  </si>
  <si>
    <t xml:space="preserve">CENTRO E.P.A. MIGUEL DE CERVANTES </t>
  </si>
  <si>
    <t xml:space="preserve">CALLE CAROLINA CORONADO 20  </t>
  </si>
  <si>
    <t xml:space="preserve">I.E.S. MIGUEL DURÁN </t>
  </si>
  <si>
    <t xml:space="preserve">CALLE MIGUEL HERNANDEZ S/N  </t>
  </si>
  <si>
    <t xml:space="preserve">HOGAR DEL PENSIONISTA </t>
  </si>
  <si>
    <t xml:space="preserve">CALLE BENEGAS 10  </t>
  </si>
  <si>
    <t xml:space="preserve">C.E.I.P. LOPE DE VEGA </t>
  </si>
  <si>
    <t xml:space="preserve">RONDA PILAR 26  </t>
  </si>
  <si>
    <t xml:space="preserve">CONCEJALÍA DE CULTURA </t>
  </si>
  <si>
    <t xml:space="preserve">CALLE SOTO MANCERA 8  </t>
  </si>
  <si>
    <t xml:space="preserve">C.E.I.P. SAN PEDRO DE ALCÁNTARA </t>
  </si>
  <si>
    <t xml:space="preserve">CALLE JOSE LANOT 8  </t>
  </si>
  <si>
    <t xml:space="preserve">EDIFICIO MUNICIPAL (ANTIGUA ONCE) </t>
  </si>
  <si>
    <t xml:space="preserve">PLAZA SOLEDAD 7  </t>
  </si>
  <si>
    <t xml:space="preserve">I.E.S. CASTELAR </t>
  </si>
  <si>
    <t xml:space="preserve">AVDA SANTIAGO RAMON Y CAJAL 2  </t>
  </si>
  <si>
    <t xml:space="preserve">PALACIO DIPUTACIÓN PROVINCIAL </t>
  </si>
  <si>
    <t xml:space="preserve">CALLE FELIPE CHECA 23  </t>
  </si>
  <si>
    <t xml:space="preserve">C.E.I.P. GENERAL NAVARRO </t>
  </si>
  <si>
    <t xml:space="preserve">CALLE CORREOS 1  </t>
  </si>
  <si>
    <t xml:space="preserve">CENTRO DE ASOCIACIONES </t>
  </si>
  <si>
    <t xml:space="preserve">RONDA REVELLIN 1  </t>
  </si>
  <si>
    <t xml:space="preserve">CALLE PORVENIR 13  </t>
  </si>
  <si>
    <t xml:space="preserve">CENTRO DE MAYORES DE SAN ROQUE </t>
  </si>
  <si>
    <t xml:space="preserve">CALLE FRAY LUIS DE GRANADA 25  </t>
  </si>
  <si>
    <t xml:space="preserve">C.E.I.P. ENRIQUE IGLESIAS </t>
  </si>
  <si>
    <t xml:space="preserve">CALLE VIRGILIO VINIEGRAS 55  </t>
  </si>
  <si>
    <t xml:space="preserve">C.E.I.P. LUIS VIVES </t>
  </si>
  <si>
    <t xml:space="preserve">CALLE RICARDO CASAS LOZANO 6  </t>
  </si>
  <si>
    <t xml:space="preserve">C.E.I.P. MANUEL PACHECO </t>
  </si>
  <si>
    <t xml:space="preserve">CALLE ANGEL GALVAN 1  </t>
  </si>
  <si>
    <t xml:space="preserve">CENTRO SOCIAL DE SUERTE DE SAAVEDRA </t>
  </si>
  <si>
    <t xml:space="preserve">CALLE VIDAL LUCAS CUADRADO S/N  </t>
  </si>
  <si>
    <t xml:space="preserve">COLEGIO VIRGEN DE GUADALUPE </t>
  </si>
  <si>
    <t xml:space="preserve">CTRA CORTE DE PELEAS 79  </t>
  </si>
  <si>
    <t xml:space="preserve">C.E.I.P. LEOPOLDO PASTOR SITO </t>
  </si>
  <si>
    <t xml:space="preserve">CALLE JOSE MARIA GILES ONTIVEROS 6  </t>
  </si>
  <si>
    <t xml:space="preserve">C.E.I.P. CERRO DE REYES </t>
  </si>
  <si>
    <t xml:space="preserve">CALLE FEDERICO GARCIA LORCA 47  </t>
  </si>
  <si>
    <t xml:space="preserve">C.E.I.P. NUESTRA SEÑORA DE BÓTOA </t>
  </si>
  <si>
    <t xml:space="preserve">CALLE ANTONIO CUELLAR GRAGERA 6  </t>
  </si>
  <si>
    <t xml:space="preserve">I.E.S. BÁRBARA DE BRAGANZA </t>
  </si>
  <si>
    <t xml:space="preserve">CALLE CIUDAD DE EVORA 2  </t>
  </si>
  <si>
    <t xml:space="preserve">C.E.I.P. SAN JOSÉ DE CALASANZ </t>
  </si>
  <si>
    <t xml:space="preserve">CALLE BAMBU 6  </t>
  </si>
  <si>
    <t xml:space="preserve">C.E.I.P. LAS VAGUADAS </t>
  </si>
  <si>
    <t xml:space="preserve">CALLE PANTANO DE LA SERENA S/N VAGUADAS (LAS) </t>
  </si>
  <si>
    <t xml:space="preserve">I.E.S. ZURBARÁN </t>
  </si>
  <si>
    <t xml:space="preserve">AVDA HUELVA 3  </t>
  </si>
  <si>
    <t xml:space="preserve">ASOCIACION DE VECINOS DE SANTA MARINA </t>
  </si>
  <si>
    <t xml:space="preserve">CALLE GENERAL MANUEL SAAVEDRA PALMEIRO 2  </t>
  </si>
  <si>
    <t xml:space="preserve">C.E.I.P. LUIS DE MORALES </t>
  </si>
  <si>
    <t xml:space="preserve">CALLE JUAN NOGRE RAUCH 3  </t>
  </si>
  <si>
    <t xml:space="preserve">COLEGIO HERMANOS MARISTAS </t>
  </si>
  <si>
    <t xml:space="preserve">AVDA JUAN PEREDA PILA 14  </t>
  </si>
  <si>
    <t xml:space="preserve">C.E.I.P. NUESTRA SEÑORA DE FÁTIMA </t>
  </si>
  <si>
    <t xml:space="preserve">AVDA SOL 4  </t>
  </si>
  <si>
    <t xml:space="preserve">CENTRO SOCIAL DEL GURUGÚ </t>
  </si>
  <si>
    <t xml:space="preserve">CALLE SAN MARCIAL S/N  </t>
  </si>
  <si>
    <t xml:space="preserve">HOGAR DE MAYORES DE SAN FERNANDO </t>
  </si>
  <si>
    <t xml:space="preserve">CALLE SANTIAGO VAZQUEZ RANDO 10  </t>
  </si>
  <si>
    <t xml:space="preserve">C.E.I.P. SANTO TOMÁS DE AQUINO </t>
  </si>
  <si>
    <t xml:space="preserve">CALLE FIGUEIRA DA FOZ 3  </t>
  </si>
  <si>
    <t xml:space="preserve">C.E.I.P. JUAN VÁZQUEZ </t>
  </si>
  <si>
    <t xml:space="preserve">AVDA AUGUSTO VAZQUEZ 9  </t>
  </si>
  <si>
    <t xml:space="preserve">CENTRO CÍVICO SAN FERNANDO </t>
  </si>
  <si>
    <t xml:space="preserve">CALLE MERIDA 10  </t>
  </si>
  <si>
    <t xml:space="preserve">C.E.I.P. SAN FERNANDO </t>
  </si>
  <si>
    <t xml:space="preserve">CALLE GABRIEL Y GALAN 2  </t>
  </si>
  <si>
    <t xml:space="preserve">FACULTAD DE MEDICINA </t>
  </si>
  <si>
    <t xml:space="preserve">AVDA ELVAS S/N  </t>
  </si>
  <si>
    <t xml:space="preserve">C.E.I.P. PUENTE REAL </t>
  </si>
  <si>
    <t xml:space="preserve">CALLE RAMON FERNANDEZ MORENO 1  </t>
  </si>
  <si>
    <t xml:space="preserve">CALLE MILAGROSA S/N VALDEBOTOA </t>
  </si>
  <si>
    <t xml:space="preserve">EDIFICIO DE USOS MULTIPLES (GEVORA) </t>
  </si>
  <si>
    <t xml:space="preserve">CALLE NUESTRA SEÑORA DE GUADALUPE (GEVORA) S/N GÉVORA </t>
  </si>
  <si>
    <t xml:space="preserve">EDIFICIO DE USOS MULTIPLES (SAGRAJAS) </t>
  </si>
  <si>
    <t xml:space="preserve">RONDA NORTE (SAGRAJAS) S/N SAGRAJAS </t>
  </si>
  <si>
    <t xml:space="preserve">CASETA DE USOS MULTIPLES </t>
  </si>
  <si>
    <t xml:space="preserve">CALLE PARQUE (NOVELDA) S/N NOVELDA DEL GUADIANA </t>
  </si>
  <si>
    <t xml:space="preserve">EDIFICIO DE USOS MULTIPLES (ALVARADO) </t>
  </si>
  <si>
    <t>CALLE SAUCE (ALVARADO) S/N ALVARADO ALVARADO - LA RISCA</t>
  </si>
  <si>
    <t xml:space="preserve">SALÓN USOS MÚLTIPLES AYUNTAMIENTO (BALBOA) </t>
  </si>
  <si>
    <t xml:space="preserve">CALLE NUESTRA SEÑORA DEL LORETO 1 BALBOA </t>
  </si>
  <si>
    <t xml:space="preserve">CENTRO CÍVICO DE VILLAFRANCO </t>
  </si>
  <si>
    <t xml:space="preserve">PLAZA JOSE ANTONIO CORRALES GUTIERREZ 1 VILLAFRANCO DEL GUADIANA </t>
  </si>
  <si>
    <t xml:space="preserve">C.E.I.P. MIRADOR DE CERRO GORDO </t>
  </si>
  <si>
    <t xml:space="preserve">CALLE BATALLA DE TORRES VEDRAS S/N CERRO GORDO </t>
  </si>
  <si>
    <t xml:space="preserve">C.E.I.P. GUADIANA </t>
  </si>
  <si>
    <t xml:space="preserve">CALLE PONFERRADA 1  </t>
  </si>
  <si>
    <t xml:space="preserve">COMPLEJO DEPORTIVO LA GRANADILLA </t>
  </si>
  <si>
    <t xml:space="preserve">CALLE JOSE MIGUEL SANCHEZ HUESO S/N  </t>
  </si>
  <si>
    <t xml:space="preserve">C.E.I.P. SANTA MARINA </t>
  </si>
  <si>
    <t xml:space="preserve">AVDA GUADIANA 6  </t>
  </si>
  <si>
    <t xml:space="preserve">I.E.S. RODRIGUEZ MOÑINO </t>
  </si>
  <si>
    <t xml:space="preserve">CALLE REPUBLICA DOMINICANA 11  </t>
  </si>
  <si>
    <t xml:space="preserve">C.E.I.P. LOS GLACIS </t>
  </si>
  <si>
    <t xml:space="preserve">CALLE TOMAS ROMERO DE CASTILLA 5  </t>
  </si>
  <si>
    <t xml:space="preserve">CONFEDERACIÓN HIDROGRÁFICA DEL GUADIANA </t>
  </si>
  <si>
    <t xml:space="preserve">AVDA SINFORIANO MADROÑERO 12  </t>
  </si>
  <si>
    <t xml:space="preserve">RESIDENCIA HERNÁN CORTÉS </t>
  </si>
  <si>
    <t xml:space="preserve">AVDA ANTONIO MASA CAMPOS 26  </t>
  </si>
  <si>
    <t xml:space="preserve">C.E.I.P. ENRIQUE SEGURA COVARSÍ </t>
  </si>
  <si>
    <t xml:space="preserve">CALLE ARTURO BAREA 6  </t>
  </si>
  <si>
    <t xml:space="preserve">I.E.S. BIOCLIMÁTICO </t>
  </si>
  <si>
    <t xml:space="preserve">CALLE JUAN MIRO 5  </t>
  </si>
  <si>
    <t xml:space="preserve">COLEGIO SALESIANOS </t>
  </si>
  <si>
    <t xml:space="preserve">AVDA MARIA AUXILIADORA 4  </t>
  </si>
  <si>
    <t xml:space="preserve">CENTRO INFANTIL "LOS DIMINUTOS" </t>
  </si>
  <si>
    <t xml:space="preserve">CALLE PEDRO BALAS LOPEZ 2  </t>
  </si>
  <si>
    <t xml:space="preserve">C.E.I.P. CIUDAD DE BADAJOZ </t>
  </si>
  <si>
    <t xml:space="preserve">CALLE CEREZO 1  </t>
  </si>
  <si>
    <t xml:space="preserve">CENTRO CULTURAL LUIS GARCIA IGLESIAS </t>
  </si>
  <si>
    <t xml:space="preserve">CALLE JEREZ 56  </t>
  </si>
  <si>
    <t xml:space="preserve">C.E.I.P. HERNANDO DE SOTO (INFANTIL) </t>
  </si>
  <si>
    <t xml:space="preserve">CALLE FRANCISCO RUBIO 13  </t>
  </si>
  <si>
    <t xml:space="preserve">PLAZA ALTOZANO 5  </t>
  </si>
  <si>
    <t xml:space="preserve">CALLE VIRGEN 12  </t>
  </si>
  <si>
    <t xml:space="preserve">CONSULTORIO MEDICO DE  BENQUERENCIA </t>
  </si>
  <si>
    <t xml:space="preserve">CALLE CORREDERA S/N  </t>
  </si>
  <si>
    <t xml:space="preserve">CONSULTORIO MEDICO DE  HELECHAL </t>
  </si>
  <si>
    <t xml:space="preserve">CALLE REBOZO S/N HELECHAL </t>
  </si>
  <si>
    <t xml:space="preserve">EDIFICIO AYUNTAMIENTO </t>
  </si>
  <si>
    <t xml:space="preserve">PASEO EXTREMADURA 3  </t>
  </si>
  <si>
    <t xml:space="preserve">NUEVA CASA DE LA CULTURA </t>
  </si>
  <si>
    <t xml:space="preserve">CALLE ALCAZABA 12  </t>
  </si>
  <si>
    <t xml:space="preserve">EDIFICIO DE USOS MÚLTIPLES </t>
  </si>
  <si>
    <t xml:space="preserve">CALLE HERNAN CORTES 1  </t>
  </si>
  <si>
    <t xml:space="preserve">PLAZA ESPAÑA S/N  </t>
  </si>
  <si>
    <t xml:space="preserve">COLEGIO PÚBLICO NUESTRA SEÑORA DE LAS FLORES </t>
  </si>
  <si>
    <t xml:space="preserve">CALLE CURA 9  </t>
  </si>
  <si>
    <t xml:space="preserve">UNIVERSIDAD POPULAR </t>
  </si>
  <si>
    <t xml:space="preserve">CALLE NUESTRA SEÑORA DE GUADALUPE 3  </t>
  </si>
  <si>
    <t xml:space="preserve">BIBLIOTECA PÚBLICA MUNICIPAL </t>
  </si>
  <si>
    <t xml:space="preserve">CALLE NUESTRA SEÑORA DE GUADALUPE 3 A  </t>
  </si>
  <si>
    <t xml:space="preserve">CENTRO SOCIO-CULTURAL </t>
  </si>
  <si>
    <t xml:space="preserve">AVDA JUVENTUD S/N  </t>
  </si>
  <si>
    <t xml:space="preserve">JUZGADO DE PAZ </t>
  </si>
  <si>
    <t xml:space="preserve">CALLE ERNESTINA 1  </t>
  </si>
  <si>
    <t xml:space="preserve">PLAZA CONSTITUCION 4  </t>
  </si>
  <si>
    <t xml:space="preserve">UNIVERSIDAD POPULAR (CALLE TEJAR) </t>
  </si>
  <si>
    <t xml:space="preserve">CALLE TEJAR 14  </t>
  </si>
  <si>
    <t xml:space="preserve">PLAZA FUENTE 2  </t>
  </si>
  <si>
    <t xml:space="preserve">I.E.S. MUÑOZ TORRERO (CENTRO CULTURAL) </t>
  </si>
  <si>
    <t xml:space="preserve">AVDA NUESTRA SEÑORA DE BELEN 22  </t>
  </si>
  <si>
    <t xml:space="preserve">I.E.S. MUÑOZ TORRERO </t>
  </si>
  <si>
    <t xml:space="preserve">AVDA NUESTRA SEÑORA DE BELEN 20  </t>
  </si>
  <si>
    <t xml:space="preserve">ANTIGUO COLEGIO PÚBLICO </t>
  </si>
  <si>
    <t xml:space="preserve">CALLE PONIENTE 6  </t>
  </si>
  <si>
    <t xml:space="preserve">CALLE DOCTOR MARAÑON 1  </t>
  </si>
  <si>
    <t xml:space="preserve">CENTRO CULTURAL JOSE ZAMBRANO </t>
  </si>
  <si>
    <t xml:space="preserve">CALLE PELAY PEREZ CORREA 7  </t>
  </si>
  <si>
    <t xml:space="preserve">LOCAL DEL AYUNTAMIENTO </t>
  </si>
  <si>
    <t xml:space="preserve">PLAZA ESPAÑA 1  </t>
  </si>
  <si>
    <t xml:space="preserve">CALLE CARRERA 2  </t>
  </si>
  <si>
    <t xml:space="preserve">CINE OLIMPIA </t>
  </si>
  <si>
    <t xml:space="preserve">CALLE POZO VACA 1  </t>
  </si>
  <si>
    <t xml:space="preserve">ESCUELA DE MÚSICA MUNICIPAL </t>
  </si>
  <si>
    <t xml:space="preserve">CALLE MATADERO S/N  </t>
  </si>
  <si>
    <t xml:space="preserve">C.E.I.P NUESTRA SEÑORA DE PIEDRAESCRITA </t>
  </si>
  <si>
    <t xml:space="preserve">CALLE FELIX RODRIGUEZ DE LA FUENTE 33  </t>
  </si>
  <si>
    <t xml:space="preserve">AVDA CONSTITUCION 54  </t>
  </si>
  <si>
    <t xml:space="preserve">PLAZA CIVICA 1  </t>
  </si>
  <si>
    <t xml:space="preserve">AVDA EXTREMADURA 1  </t>
  </si>
  <si>
    <t xml:space="preserve">DEPENDENCIA AYUNTAMIENTO </t>
  </si>
  <si>
    <t xml:space="preserve">CALLE EXTREMADURA 18  </t>
  </si>
  <si>
    <t xml:space="preserve">CALLE CARRERA 51  </t>
  </si>
  <si>
    <t>CENTRO CULTURAL MUNICIPAL SALA DE EXPOSICIONES</t>
  </si>
  <si>
    <t xml:space="preserve">CALLE GABRIEL Y GALAN 4  </t>
  </si>
  <si>
    <t xml:space="preserve">ESPACIO PARA LA CREACIÓN JOVEN </t>
  </si>
  <si>
    <t xml:space="preserve">CALLE CUESTA DE LA FUENTE 47  </t>
  </si>
  <si>
    <t>C.E.I.P. JOAQUÍN TENA ARTIGAS AULA MÚSICA Y SALÓN USOS MÚLTI</t>
  </si>
  <si>
    <t xml:space="preserve">CALLE JOAQUIN TENA ARTIGAS 11  </t>
  </si>
  <si>
    <t xml:space="preserve">C.E.I.P. JOAQUÍN TENA ARTIGAS </t>
  </si>
  <si>
    <t>C.E.I.P. PEDRO DE VALDIVIA AULAS PABELLÓN DE DIRECCIÓN</t>
  </si>
  <si>
    <t xml:space="preserve">CALLE REYES HUERTAS 17  </t>
  </si>
  <si>
    <t xml:space="preserve">PLAZA EGIDO LUZ 1  </t>
  </si>
  <si>
    <t xml:space="preserve">CALLE MIGUEL DE CERVANTES 1  </t>
  </si>
  <si>
    <t xml:space="preserve">AVDA PROGRESO S/N  </t>
  </si>
  <si>
    <t xml:space="preserve">C.E.I.P. NUESTRA SEÑORA DE LA PIEDAD </t>
  </si>
  <si>
    <t xml:space="preserve">CTRA ORELLANA S/N  </t>
  </si>
  <si>
    <t xml:space="preserve">CALLE ESCUELAS 2  </t>
  </si>
  <si>
    <t xml:space="preserve">COLEGIO C.R.U. LA ENCINA </t>
  </si>
  <si>
    <t xml:space="preserve">CALLE SAN SEBASTIAN 18  </t>
  </si>
  <si>
    <t xml:space="preserve">CALLE MORON 41  </t>
  </si>
  <si>
    <t xml:space="preserve">PLAZA ESPAÑA 5  </t>
  </si>
  <si>
    <t xml:space="preserve">EDIF. SALÓN DE PLENOS(ANTIGUA CÁMARA AGRARIA) </t>
  </si>
  <si>
    <t xml:space="preserve">CALLE MESONES 9  </t>
  </si>
  <si>
    <t xml:space="preserve">CALLE GROIZARD 2  </t>
  </si>
  <si>
    <t xml:space="preserve">CENTRO MUNICIPAL NOQUE </t>
  </si>
  <si>
    <t xml:space="preserve">PLAZA PUERTO PEÑA (DE) 14  </t>
  </si>
  <si>
    <t xml:space="preserve">I.E.S. JOSÉ MANZANO </t>
  </si>
  <si>
    <t xml:space="preserve">CALLE FUENTE DE LOS BARROS 2  </t>
  </si>
  <si>
    <t xml:space="preserve">C.E.I.P. NUESTRA SEÑORA DEL PILAR </t>
  </si>
  <si>
    <t xml:space="preserve">CALLE ZALAMEA 30  </t>
  </si>
  <si>
    <t xml:space="preserve">CENTRO EDUCATIVO MUNICIPAL </t>
  </si>
  <si>
    <t xml:space="preserve">CALLE SAN JUAN 3  </t>
  </si>
  <si>
    <t xml:space="preserve">CENTRO CIVICO BARRIO SAN SEBASTIAN </t>
  </si>
  <si>
    <t xml:space="preserve">CALLE MARTIRES 1  </t>
  </si>
  <si>
    <t xml:space="preserve">CENTRO MUNICIPAL DE ASOCIACIONES </t>
  </si>
  <si>
    <t xml:space="preserve">AVDA REPUBLICA ARGENTINA 15  </t>
  </si>
  <si>
    <t xml:space="preserve">ESCUELA DE ARTES ESCENICAS </t>
  </si>
  <si>
    <t xml:space="preserve">CALLE ANCHA 154  </t>
  </si>
  <si>
    <t xml:space="preserve">C.E.I.P. ZURBARÁN </t>
  </si>
  <si>
    <t xml:space="preserve">CALLE VAPOR 46  </t>
  </si>
  <si>
    <t xml:space="preserve">C.E.I.P. FRANCISCO VALDÉS </t>
  </si>
  <si>
    <t xml:space="preserve">AVDA CONSTITUCION 51  </t>
  </si>
  <si>
    <t xml:space="preserve">CENTRO E.P.A. GINER DE LOS RÍOS </t>
  </si>
  <si>
    <t xml:space="preserve">AVDA ALONSO MARTIN 4  </t>
  </si>
  <si>
    <t xml:space="preserve">I.E.S. DONOSO CORTÉS </t>
  </si>
  <si>
    <t xml:space="preserve">AVDA ALONSO MARTIN 12  </t>
  </si>
  <si>
    <t xml:space="preserve">PATRONATO MUNICIPAL DE DEPORTES </t>
  </si>
  <si>
    <t xml:space="preserve">AVDA DEPORTE S/N  </t>
  </si>
  <si>
    <t xml:space="preserve">C.E.I.P. ZURBARÁN(RUECAS) </t>
  </si>
  <si>
    <t xml:space="preserve">CALLE SAN PIO X 2 RUECAS </t>
  </si>
  <si>
    <t xml:space="preserve">CASA DE LA CULTURA(VIVARES) </t>
  </si>
  <si>
    <t xml:space="preserve">PLAZA CONCILIO 9 VIVARES </t>
  </si>
  <si>
    <t xml:space="preserve">COLEGIO PÚBLICO SAN JOSÉ OBRERO(EL TORVISCAL) </t>
  </si>
  <si>
    <t xml:space="preserve">CALLE SAN JOSE 2 TORVISCAL (EL) </t>
  </si>
  <si>
    <t xml:space="preserve">CASA DE LA CULTURA(GARGÁLIGAS) </t>
  </si>
  <si>
    <t xml:space="preserve">CALLE SAN JOSE 6 GARGALIGAS </t>
  </si>
  <si>
    <t xml:space="preserve">CASA DE LA CULTURA (VALDEHORNILLOS) </t>
  </si>
  <si>
    <t xml:space="preserve">PLAZA ESPAÑA(VALDEHORNILLOS) 13 VALDEHORNILLOS </t>
  </si>
  <si>
    <t xml:space="preserve">C.E.I.P. 12 DE OCTUBRE(HERNÁN CORTÉS) </t>
  </si>
  <si>
    <t xml:space="preserve">CALLE SONORA 8 HERNAN CORTES </t>
  </si>
  <si>
    <t xml:space="preserve">AVDA LUIS CHAMIZO 46  </t>
  </si>
  <si>
    <t xml:space="preserve">C.E.I.P. MARÍA JOSEFA RUBIO </t>
  </si>
  <si>
    <t xml:space="preserve">VIA EMERITA 62  </t>
  </si>
  <si>
    <t xml:space="preserve">PLAZA ESPAÑA 13  </t>
  </si>
  <si>
    <t xml:space="preserve">PASEO CORREDERA S/N  </t>
  </si>
  <si>
    <t xml:space="preserve">CENTRO MUNICIPAL NERTOBRIGA </t>
  </si>
  <si>
    <t xml:space="preserve">CALLE ALAMO 2  </t>
  </si>
  <si>
    <t xml:space="preserve">C.E.I.P. SAN FRANCISCO DE ASÍS </t>
  </si>
  <si>
    <t xml:space="preserve">BARDA NUEVA SANTA ANA S/N  </t>
  </si>
  <si>
    <t>C.E.I.P. ARIAS MONTANO FRENTE</t>
  </si>
  <si>
    <t xml:space="preserve">PLAZA JOSE MARIA MARTINEZ MORALES 5  </t>
  </si>
  <si>
    <t>C.E.I.P. ARIAS MONTANO IZQUIERDA</t>
  </si>
  <si>
    <t>I.E.S. EUGENIO HERMOSO FRENTE</t>
  </si>
  <si>
    <t xml:space="preserve">AVDA ESPAÑA 52  </t>
  </si>
  <si>
    <t>I.E.S. EUGENIO HERMOSO IZQUIERDA</t>
  </si>
  <si>
    <t xml:space="preserve">CASA DE LA CULTURA - AYUNTAMIENTO </t>
  </si>
  <si>
    <t xml:space="preserve">PLAZA ESPAÑA 2  </t>
  </si>
  <si>
    <t xml:space="preserve">CALLE REYES CATOLICOS 1  </t>
  </si>
  <si>
    <t>CENTRO ASOCIACIONES AULA 3</t>
  </si>
  <si>
    <t xml:space="preserve">PASEO EXTREMADURA S/N  </t>
  </si>
  <si>
    <t xml:space="preserve">CALLE OLMO S/N  </t>
  </si>
  <si>
    <t xml:space="preserve">C.E.I.P. FRANCISCO DE ZURBARÁN </t>
  </si>
  <si>
    <t xml:space="preserve">CALLE SAN JULIAN 12  </t>
  </si>
  <si>
    <t xml:space="preserve">CENTRO OCUPACIONAL FRANCISCO ASUAR </t>
  </si>
  <si>
    <t xml:space="preserve">CALLE HUERTAS 16  </t>
  </si>
  <si>
    <t xml:space="preserve">C.E.I.P. CRUZ VALERO </t>
  </si>
  <si>
    <t xml:space="preserve">CALLE SAN LAZARO S/N  </t>
  </si>
  <si>
    <t xml:space="preserve">CALLE SILERAS 57  </t>
  </si>
  <si>
    <t xml:space="preserve">CINE TEATRO SALÓN MODELO </t>
  </si>
  <si>
    <t xml:space="preserve">CALLE CORREDERA 7  </t>
  </si>
  <si>
    <t xml:space="preserve">PLAZA GRAN MAESTRE 1  </t>
  </si>
  <si>
    <t xml:space="preserve">PALACIO GRAN MAESTRE </t>
  </si>
  <si>
    <t xml:space="preserve">PLAZA GRAN MAESTRE S/N  </t>
  </si>
  <si>
    <t xml:space="preserve">COLEGIO PÚBLICO SAN JOSÉ </t>
  </si>
  <si>
    <t xml:space="preserve">CALLE DELICIAS S/N  </t>
  </si>
  <si>
    <t xml:space="preserve">PLAZA CONSTITUCION 1  </t>
  </si>
  <si>
    <t xml:space="preserve">CALLE MENDOZA S/N  </t>
  </si>
  <si>
    <t xml:space="preserve">PLAZA LIBERTAD 1  </t>
  </si>
  <si>
    <t xml:space="preserve">C.E.I.P. NUESTRA SEÑORA DE LA CARIDAD </t>
  </si>
  <si>
    <t xml:space="preserve">CALLE ZURBARAN S/N  </t>
  </si>
  <si>
    <t xml:space="preserve">AVDA EXTREMADURA 11  </t>
  </si>
  <si>
    <t xml:space="preserve">AVDA PARQUE S/N  </t>
  </si>
  <si>
    <t xml:space="preserve">CINE DE INVIERNO </t>
  </si>
  <si>
    <t xml:space="preserve">CALLE RAMON Y CAJAL 12  </t>
  </si>
  <si>
    <t xml:space="preserve">C.E.I.P. SAN GREGORIO (EDUCACIÓN INFANTIL) </t>
  </si>
  <si>
    <t xml:space="preserve">CALLE SAN GREGORIO 30  </t>
  </si>
  <si>
    <t xml:space="preserve">C.E.I.P. SAN GREGORIO </t>
  </si>
  <si>
    <t xml:space="preserve">CALLE ROYO S/N  </t>
  </si>
  <si>
    <t xml:space="preserve">GRUPO ESCOLAR SAN GINÉS </t>
  </si>
  <si>
    <t xml:space="preserve">AVDA SAN GINES S/N  </t>
  </si>
  <si>
    <t xml:space="preserve">TELE-CLUB (GUAREÑA) </t>
  </si>
  <si>
    <t xml:space="preserve">CALLE DON DIEGO LOPEZ S/N  </t>
  </si>
  <si>
    <t xml:space="preserve">SALÓN CULTURAL (TORREFRESNEDA) </t>
  </si>
  <si>
    <t xml:space="preserve">PLAZA SAN MARTIN 7 TORREFRESNEDA </t>
  </si>
  <si>
    <t>CASA DE LA CULTURA AULA MULTIUSOS</t>
  </si>
  <si>
    <t xml:space="preserve">CALLE JUAN ARIAS 1  </t>
  </si>
  <si>
    <t>CASA DE LA CULTURA AULA DE INFORMÁTICA</t>
  </si>
  <si>
    <t xml:space="preserve">C.E.I.P. FAUSTINO PLAZA GUIJARRO </t>
  </si>
  <si>
    <t xml:space="preserve">PLAZA CUATRO CALLES 10  </t>
  </si>
  <si>
    <t xml:space="preserve">EDIFICIO MANCOMUNIDAD </t>
  </si>
  <si>
    <t xml:space="preserve">CALLE CANTARRANAS 9  </t>
  </si>
  <si>
    <t xml:space="preserve">PLAZA CONCORDIA 1  </t>
  </si>
  <si>
    <t xml:space="preserve">AVDA EXTREMADURA 2  </t>
  </si>
  <si>
    <t xml:space="preserve">C.E.I.P. INMACULADA CONCEPCION </t>
  </si>
  <si>
    <t xml:space="preserve">CALLE CALVARIO 31  </t>
  </si>
  <si>
    <t xml:space="preserve">CALLE REAL 28  </t>
  </si>
  <si>
    <t xml:space="preserve">C.E.I.P. NUESTRA SEÑORA DE LORETO </t>
  </si>
  <si>
    <t xml:space="preserve">CALLE JUAN RODRIGUEZ CEA 8  </t>
  </si>
  <si>
    <t xml:space="preserve">CASTILLO DEL COSO </t>
  </si>
  <si>
    <t xml:space="preserve">PLAZA CASTILLO 10  </t>
  </si>
  <si>
    <t>C.E.I.P. NUESTRA SEÑORA DE GUADALUPE AULA 1</t>
  </si>
  <si>
    <t xml:space="preserve">LUGAR PASEO DEL CRISTO S/N  </t>
  </si>
  <si>
    <t>C.E.I.P. NUESTRA SEÑORA DE GUADALUPE AULA 2</t>
  </si>
  <si>
    <t>C.E.I.P. NUESTRA SEÑORA DE GUADALUPE AULA 3</t>
  </si>
  <si>
    <t xml:space="preserve">CENTRO DE INTERPRETACION </t>
  </si>
  <si>
    <t xml:space="preserve">CALLE USAGRE 7  </t>
  </si>
  <si>
    <t xml:space="preserve">C.E.I.P. NUESTRA SEÑORA DE LOS REMEDIOS </t>
  </si>
  <si>
    <t xml:space="preserve">TRVA EJIDO LOS REMEDIOS 1  </t>
  </si>
  <si>
    <t xml:space="preserve">CALLE MELENDEZ VALDES S/N  </t>
  </si>
  <si>
    <t xml:space="preserve">ANTIGUO COLEGIO (FRENTE AL AYUNTAMIENTO) </t>
  </si>
  <si>
    <t xml:space="preserve">PLAZA ALCAZABA 2  </t>
  </si>
  <si>
    <t xml:space="preserve">CINE BALBOA </t>
  </si>
  <si>
    <t xml:space="preserve">CALLE CORREDERA HERNANDO DE SOTO 14  </t>
  </si>
  <si>
    <t xml:space="preserve">PLAZA SAN AGUSTIN 1  </t>
  </si>
  <si>
    <t xml:space="preserve">C.E.I.P. SOTOMAYOR Y TERRAZAS </t>
  </si>
  <si>
    <t xml:space="preserve">CALLE ERITAS 11  </t>
  </si>
  <si>
    <t xml:space="preserve">C.E.I.P. EL RODEO </t>
  </si>
  <si>
    <t xml:space="preserve">CALLE DERECHA S/N  </t>
  </si>
  <si>
    <t>LOCAL MUNICIPAL EDIFICIO AL LADO CASA SINDICAL</t>
  </si>
  <si>
    <t xml:space="preserve">CALLE PASEO CENTRAL 17 BAZANA (LA) </t>
  </si>
  <si>
    <t xml:space="preserve">C.R.A. NUESTRA SEÑORA DE LA PAZ </t>
  </si>
  <si>
    <t xml:space="preserve">PLAZA ESPAÑA 13 VALUENGO </t>
  </si>
  <si>
    <t xml:space="preserve">CINE DE BROVALES </t>
  </si>
  <si>
    <t xml:space="preserve">PLAZA CONSTITUCION 3 BROVALES </t>
  </si>
  <si>
    <t xml:space="preserve">C.P. SAN PEDRO DE ALCANTARA </t>
  </si>
  <si>
    <t xml:space="preserve">CALLE ALEGRIA S/N  </t>
  </si>
  <si>
    <t xml:space="preserve">CENTRO DE DÍA </t>
  </si>
  <si>
    <t xml:space="preserve">AVDA EXTREMADURA 5  </t>
  </si>
  <si>
    <t xml:space="preserve">CASA CONSISTORIAL (GUADAJIRA) </t>
  </si>
  <si>
    <t xml:space="preserve">CALLE MERCEDES 5 GUADAJIRA </t>
  </si>
  <si>
    <t xml:space="preserve">NAVE COOPERATIVA </t>
  </si>
  <si>
    <t xml:space="preserve">CALLE PARQUE INFANTIL 3  </t>
  </si>
  <si>
    <t xml:space="preserve">C.E.I.P. SUÁREZ SOMONTE </t>
  </si>
  <si>
    <t xml:space="preserve">PASEO SAN ANTON 1  </t>
  </si>
  <si>
    <t xml:space="preserve">EDIFICIO DE LA ANTIGUA CÁMARA AGRARIA </t>
  </si>
  <si>
    <t xml:space="preserve">CALLE SANTIAGO 88  </t>
  </si>
  <si>
    <t xml:space="preserve">CENTRO SOCIOCULTURAL </t>
  </si>
  <si>
    <t xml:space="preserve">AVDA CONSTITUCION 9  </t>
  </si>
  <si>
    <t xml:space="preserve">SALA DE USOS MÚLTIPLES </t>
  </si>
  <si>
    <t xml:space="preserve">CALLE PIZARRO S/N  </t>
  </si>
  <si>
    <t xml:space="preserve">C.E.I.P. NUESTRA SEÑORA DE LA ASUNCIÓN </t>
  </si>
  <si>
    <t xml:space="preserve">AVDA ENRIQUE SANCHEZ DE LEON S/N  </t>
  </si>
  <si>
    <t xml:space="preserve">CALLE VALENTIN PAREDES S/N  </t>
  </si>
  <si>
    <t xml:space="preserve">PLAZA HERNAN CORTES 1  </t>
  </si>
  <si>
    <t xml:space="preserve">CALLE MAYOR 2  </t>
  </si>
  <si>
    <t xml:space="preserve">BIBLIOTECA MUNICIPAL YELBES </t>
  </si>
  <si>
    <t xml:space="preserve">PLAZA ESPAÑA (YELBES) 3 YELBES </t>
  </si>
  <si>
    <t xml:space="preserve">ANTIGUA GUARDERÍA INFANTIL </t>
  </si>
  <si>
    <t xml:space="preserve">CALLE FRANCISCO PIZARRO 9  </t>
  </si>
  <si>
    <t xml:space="preserve">CENTRO CULTURAL (ANTIGUA CÁMARA AGRARIA) </t>
  </si>
  <si>
    <t xml:space="preserve">AVDA CONSTITUCION 25  </t>
  </si>
  <si>
    <t xml:space="preserve">C.E.I.P. TRAJANO </t>
  </si>
  <si>
    <t xml:space="preserve">CALLE SANTA JULIA 2  </t>
  </si>
  <si>
    <t xml:space="preserve">RESIDENCIA HOGAR DEL PENSIONISTA </t>
  </si>
  <si>
    <t xml:space="preserve">CALLE CALVARIO 2  </t>
  </si>
  <si>
    <t xml:space="preserve">C.E.I.P. FEDERICO GARCÍA LORCA </t>
  </si>
  <si>
    <t xml:space="preserve">CALLE CALVARIO 40  </t>
  </si>
  <si>
    <t xml:space="preserve">ANTIGUA CASA DE LA CULTURA </t>
  </si>
  <si>
    <t xml:space="preserve">CALLE MORENO DE VARGAS 10  </t>
  </si>
  <si>
    <t xml:space="preserve">CALLE SUAREZ SOMONTE 12  </t>
  </si>
  <si>
    <t xml:space="preserve">COLEGIO SANTA EULALIA, COOPERATIVA </t>
  </si>
  <si>
    <t xml:space="preserve">CALLE ATARAZANAS 10  </t>
  </si>
  <si>
    <t xml:space="preserve">C.E.I.P. OCTAVIO AUGUSTO </t>
  </si>
  <si>
    <t xml:space="preserve">CALLE BARTOLOME TORRES NAHARRO 2 S  </t>
  </si>
  <si>
    <t xml:space="preserve">C.E.I.P. FRANCISCO GINER DE LOS RÍOS </t>
  </si>
  <si>
    <t xml:space="preserve">CALLE MARCO AGRIPA 2  </t>
  </si>
  <si>
    <t xml:space="preserve">CALLE NTRA SRA DEL PERPETUO SOCORRO 7  </t>
  </si>
  <si>
    <t xml:space="preserve">CENTRO DE PROFESORES </t>
  </si>
  <si>
    <t xml:space="preserve">CALLE PIZARRO 36  </t>
  </si>
  <si>
    <t xml:space="preserve">I.E.S. EMÉRITA AUGUSTA </t>
  </si>
  <si>
    <t xml:space="preserve">AVDA PERAL 11  </t>
  </si>
  <si>
    <t xml:space="preserve">CENTRO EDUCACIÓN ESPECIAL EMÉRITA AUGUSTA </t>
  </si>
  <si>
    <t xml:space="preserve">CALLE TOMAS ROMERO DE CASTILLA 6  </t>
  </si>
  <si>
    <t xml:space="preserve">COLEGIO SAN JUAN BOSCO </t>
  </si>
  <si>
    <t xml:space="preserve">AVDA MARIA AUXILIADORA S/N  </t>
  </si>
  <si>
    <t xml:space="preserve">C.E.I.P. MIGUEL DE CERVANTES </t>
  </si>
  <si>
    <t xml:space="preserve">CALLE MEDEA S/N  </t>
  </si>
  <si>
    <t xml:space="preserve">C.E.I.P. JUAN XXIII </t>
  </si>
  <si>
    <t xml:space="preserve">CALLE RIO JERTE S/N  </t>
  </si>
  <si>
    <t xml:space="preserve">C.E.I.P. NUESTRA SEÑORA DE LA ANTIGUA </t>
  </si>
  <si>
    <t xml:space="preserve">AVDA JUAN CARLOS I S/N  </t>
  </si>
  <si>
    <t xml:space="preserve">I.E.S. ALBARREGAS </t>
  </si>
  <si>
    <t xml:space="preserve">CALLE CAMINO VIEJO DE MIRANDILLA S/N  </t>
  </si>
  <si>
    <t xml:space="preserve">AVDA MARQUES DE PATERNA S/N  </t>
  </si>
  <si>
    <t xml:space="preserve">C.E.I.P. PABLO NERUDA </t>
  </si>
  <si>
    <t xml:space="preserve">CALLE PABLO NERUDA S/N  </t>
  </si>
  <si>
    <t xml:space="preserve">C.E.I.P. DIÓN CASIO </t>
  </si>
  <si>
    <t xml:space="preserve">AVDA CRISTOBAL COLON 2  </t>
  </si>
  <si>
    <t xml:space="preserve">C.E.I.P. MAXIMILIANO MACÍAS </t>
  </si>
  <si>
    <t xml:space="preserve">CALLE ANTONIO RODRIGUEZ MOÑINO 1  </t>
  </si>
  <si>
    <t xml:space="preserve">C.E.I.P. JOSÉ MARÍA CALATRAVA </t>
  </si>
  <si>
    <t xml:space="preserve">CALLE BELLAVISTA S/N  </t>
  </si>
  <si>
    <t xml:space="preserve">I.E.S SÁENZ DE BURUAGA </t>
  </si>
  <si>
    <t xml:space="preserve">AVDA AMERICAS S/N  </t>
  </si>
  <si>
    <t xml:space="preserve">C.E.I.P. SANTA  MARIA MAGDALENA </t>
  </si>
  <si>
    <t xml:space="preserve">CALLE MARQUES DE LA ENCOMIENDA 20  </t>
  </si>
  <si>
    <t xml:space="preserve">CENTRO JUVENIL </t>
  </si>
  <si>
    <t xml:space="preserve">PLAZA PUEBLO 9  </t>
  </si>
  <si>
    <t xml:space="preserve">CALLE TEMPLARIOS 8  </t>
  </si>
  <si>
    <t xml:space="preserve">PASEO EXTREMADURA 207  </t>
  </si>
  <si>
    <t xml:space="preserve">COLEGIO PÚBLICO EL LLANO </t>
  </si>
  <si>
    <t xml:space="preserve">AVDA RAMON Y CAJAL 80  </t>
  </si>
  <si>
    <t xml:space="preserve">CENTRO SOCIAL Y CULTURAL (PALLARES) </t>
  </si>
  <si>
    <t xml:space="preserve">CTRA CASTUERA S/N PALLARES </t>
  </si>
  <si>
    <t>C.E.I.P. NUESTRA SEÑORA DE LA CONSOLACIÓN COMEDOR ESCOLAR ANEXO</t>
  </si>
  <si>
    <t xml:space="preserve">CALLE FERIA 55  </t>
  </si>
  <si>
    <t xml:space="preserve">C.E.I.P. NUESTRA SEÑORA DE LA CONSOLACIÓN </t>
  </si>
  <si>
    <t xml:space="preserve">CALLE PURISIMA 1  </t>
  </si>
  <si>
    <t xml:space="preserve">AYUNTAMIENTO DE MONTIJO </t>
  </si>
  <si>
    <t xml:space="preserve">CALLE ANTONIO MAURA 3  </t>
  </si>
  <si>
    <t xml:space="preserve">CASA DEL NAVEGANTE </t>
  </si>
  <si>
    <t xml:space="preserve">PLAZA ESPAÑA 8  </t>
  </si>
  <si>
    <t xml:space="preserve">C.E.I.P. VIRGEN DE BARBAÑO(MONTIJO) </t>
  </si>
  <si>
    <t xml:space="preserve">CALLE VIRGEN DE BARBAÑO S/N  </t>
  </si>
  <si>
    <t xml:space="preserve">CALLE VIRGEN S/N BARBAÑO </t>
  </si>
  <si>
    <t xml:space="preserve">CENTRO E.P.A. EUGENIA DE MONTIJO </t>
  </si>
  <si>
    <t xml:space="preserve">AVDA COLON 17  </t>
  </si>
  <si>
    <t xml:space="preserve">COLEGIO PÚBLICO ERAS </t>
  </si>
  <si>
    <t xml:space="preserve">CALLE SAGUNTO S/N  </t>
  </si>
  <si>
    <t xml:space="preserve">PLAZA CAMPO DE LA IGLESIA 20  </t>
  </si>
  <si>
    <t xml:space="preserve">C.E.I.P. PRÍNCIPE DE ASTURIAS </t>
  </si>
  <si>
    <t xml:space="preserve">CALLE PUERTA DEL SOL 54  </t>
  </si>
  <si>
    <t xml:space="preserve">LOCAL SOCIAL EL VALLE </t>
  </si>
  <si>
    <t xml:space="preserve">CALLE SALZILLO S/N  </t>
  </si>
  <si>
    <t xml:space="preserve">TEATRO MUNICIPAL. SALA DE USOS MÚLTIPLES </t>
  </si>
  <si>
    <t xml:space="preserve">PLAZA CAMPO DE LA IGLESIA 7  </t>
  </si>
  <si>
    <t xml:space="preserve">C.E.I.P. PADRE MANJÓN </t>
  </si>
  <si>
    <t xml:space="preserve">CALLE SALMERON 36  </t>
  </si>
  <si>
    <t xml:space="preserve">ANTIGUA BIBLIOTECA "GONZÁLEZ  DEL CID" </t>
  </si>
  <si>
    <t xml:space="preserve">PLAZA ESPAÑA 3  </t>
  </si>
  <si>
    <t xml:space="preserve">CALLE CARRETERA 2  </t>
  </si>
  <si>
    <t xml:space="preserve">CALLE LEPANTO 1  </t>
  </si>
  <si>
    <t xml:space="preserve">C.E.I.P. NUESTRA SEÑORA DE GUADALUPE </t>
  </si>
  <si>
    <t xml:space="preserve">CALLE POZON 2  </t>
  </si>
  <si>
    <t xml:space="preserve">CENTRO SOCIO CULTURAL </t>
  </si>
  <si>
    <t xml:space="preserve">CALLE CANTARRANAS S/N  </t>
  </si>
  <si>
    <t xml:space="preserve">C.E.I.P. JUAN XXIII (VEGAS ALTAS) </t>
  </si>
  <si>
    <t xml:space="preserve">CALLE JESUS S/N VEGAS ALTAS </t>
  </si>
  <si>
    <t xml:space="preserve">C.E.I.P. SAN CRISTÓBAL </t>
  </si>
  <si>
    <t xml:space="preserve">CALLE HERNAN CORTES 15  </t>
  </si>
  <si>
    <t xml:space="preserve">CENTRO DE SALUD </t>
  </si>
  <si>
    <t xml:space="preserve">TRVA PRADO 4  </t>
  </si>
  <si>
    <t xml:space="preserve">ESPACIO PARA LA CONVIVENCIA Y CIUDADANIA JOVEN </t>
  </si>
  <si>
    <t xml:space="preserve">PLAZA JUAN XXIII 102  </t>
  </si>
  <si>
    <t xml:space="preserve">GUARDERÍA INFANTIL </t>
  </si>
  <si>
    <t xml:space="preserve">PLAZA MADRONAS 1  </t>
  </si>
  <si>
    <t xml:space="preserve">CASA DEL DUQUE </t>
  </si>
  <si>
    <t xml:space="preserve">CALLE ENCINASOLA 31  </t>
  </si>
  <si>
    <t xml:space="preserve">CASETA MUNICIPAL </t>
  </si>
  <si>
    <t xml:space="preserve">CALLE CALDAS DA RAINHA 2  </t>
  </si>
  <si>
    <t xml:space="preserve">PLAZA CONSTITUCION 9  </t>
  </si>
  <si>
    <t xml:space="preserve">C.E.I.P. SAGRADO CORAZÓN DE JESÚS </t>
  </si>
  <si>
    <t xml:space="preserve">CALLE MONTORO S/N  </t>
  </si>
  <si>
    <t xml:space="preserve">AYUNTAMIENTO DE OLIVENZA </t>
  </si>
  <si>
    <t xml:space="preserve">CONVENTO SAN JUAN DE DIOS </t>
  </si>
  <si>
    <t xml:space="preserve">PASEO PIZARRO S/N  </t>
  </si>
  <si>
    <t xml:space="preserve">CENTRO CULTURAL (SAN FRANCISCO DE OLIVENZA) </t>
  </si>
  <si>
    <t xml:space="preserve">RONDA PORTUGAL 1 SAN FRANCISCO DE OLIVENZA </t>
  </si>
  <si>
    <t xml:space="preserve">CENTRO CULTURAL (SAN RAFAEL DE OLIVENZA) </t>
  </si>
  <si>
    <t xml:space="preserve">CALLE MAYOR (SAN RAFAEL DE OLIVENZA) S/N SAN RAFAEL DE OLIVENZA </t>
  </si>
  <si>
    <t xml:space="preserve">AVDA RAMON Y CAJAL S/N  </t>
  </si>
  <si>
    <t xml:space="preserve">ESCUELAS DEL PARQUE (OLIVENZA) </t>
  </si>
  <si>
    <t xml:space="preserve">AVDA VILLARREAL S/N  </t>
  </si>
  <si>
    <t xml:space="preserve">COLEGIO SAGRADO CORAZÓN DE JESÚS </t>
  </si>
  <si>
    <t xml:space="preserve">CALLE FUERTE S/N  </t>
  </si>
  <si>
    <t xml:space="preserve">ANTIGUA ESCUELA (SAN BENITO DE LA CONTIENDA) </t>
  </si>
  <si>
    <t xml:space="preserve">PLAZA SAN JUAN S/N SAN BENITO DE LA CONTIENDA </t>
  </si>
  <si>
    <t xml:space="preserve">COLEGIO PÚBLICO (SAN JORGE DE ALOR) </t>
  </si>
  <si>
    <t xml:space="preserve">CALLE BADAJOZ (SAN JORGE DE ALOR) S/N SAN JORGE DE ALOR </t>
  </si>
  <si>
    <t xml:space="preserve">CALLE REAL 7  </t>
  </si>
  <si>
    <t xml:space="preserve">CALLE REYES HUERTAS S/N  </t>
  </si>
  <si>
    <t xml:space="preserve">NUEVO AYUNTAMIENTO </t>
  </si>
  <si>
    <t xml:space="preserve">PLAZA SAN SEBASTIAN 8  </t>
  </si>
  <si>
    <t xml:space="preserve">COLEGIO PÚBLICO NTRA. SRA. DEL SOCORRO </t>
  </si>
  <si>
    <t xml:space="preserve">CALLE LAVADERO S/N  </t>
  </si>
  <si>
    <t xml:space="preserve">CALLE BLAS GOMEZ S/N  </t>
  </si>
  <si>
    <t xml:space="preserve">CENTRO SANITARIO </t>
  </si>
  <si>
    <t xml:space="preserve">CALLE SAN ILDEFONSO 41  </t>
  </si>
  <si>
    <t xml:space="preserve">CALLE QUINTANA 3  </t>
  </si>
  <si>
    <t xml:space="preserve">CENTRO ACTIVIDADES CULTURALES Y ARTESANALES </t>
  </si>
  <si>
    <t xml:space="preserve">CALLE MANUEL NAVARRO 17  </t>
  </si>
  <si>
    <t xml:space="preserve">CALLE FRAY JUAN DE LA PUEBLA 2  </t>
  </si>
  <si>
    <t xml:space="preserve">C.E.I.P. CALZADA ROMANA </t>
  </si>
  <si>
    <t xml:space="preserve">CALLE BADAJOZ 17  </t>
  </si>
  <si>
    <t xml:space="preserve">CENTRO INTEGRADO </t>
  </si>
  <si>
    <t xml:space="preserve">PLAZA CABILDO 7  </t>
  </si>
  <si>
    <t xml:space="preserve">SALÓN DE CULTURA </t>
  </si>
  <si>
    <t xml:space="preserve">PLAZA MANUEL DURAN 1  </t>
  </si>
  <si>
    <t xml:space="preserve">AYUNTAMIENTO SALÓN MULTIUSO </t>
  </si>
  <si>
    <t xml:space="preserve">CALLE ZURBARAN 14  </t>
  </si>
  <si>
    <t xml:space="preserve">C.E.I.P. JIMÉNEZ ANDRADE </t>
  </si>
  <si>
    <t xml:space="preserve">CALLE BADAJOZ 48  </t>
  </si>
  <si>
    <t xml:space="preserve">C.E.I.P. SANTA LUCIA </t>
  </si>
  <si>
    <t xml:space="preserve">CALLE FUENTE 48  </t>
  </si>
  <si>
    <t xml:space="preserve">GRUPO ESCOLAR LA ERMITA </t>
  </si>
  <si>
    <t xml:space="preserve">PLAZA ERMITA S/N  </t>
  </si>
  <si>
    <t xml:space="preserve">CINE-TEATRO </t>
  </si>
  <si>
    <t xml:space="preserve">AVDA CONSTITUCION 8 A  </t>
  </si>
  <si>
    <t xml:space="preserve">CALLE ABAJO 3  </t>
  </si>
  <si>
    <t xml:space="preserve">C.E.I.P. VIRGEN DE GUADALUPE </t>
  </si>
  <si>
    <t xml:space="preserve">CALLE LAGUNA 2  </t>
  </si>
  <si>
    <t xml:space="preserve">CALLE SAN ANTONIO 17  </t>
  </si>
  <si>
    <t xml:space="preserve">COLEGIO NUESTRA SEÑORA DE LOS ANGELES </t>
  </si>
  <si>
    <t xml:space="preserve">CALLE HERNAN CORTES S/N  </t>
  </si>
  <si>
    <t xml:space="preserve">CALLE RAMON Y CAJAL 8  </t>
  </si>
  <si>
    <t xml:space="preserve">CALLE SAN JUAN MACIAS 2  </t>
  </si>
  <si>
    <t xml:space="preserve">C.E.I.P. MELÉNDEZ VALDÉS </t>
  </si>
  <si>
    <t xml:space="preserve">CALLE ESCUELAS 1  </t>
  </si>
  <si>
    <t xml:space="preserve">ANTIGUA ESCUELA </t>
  </si>
  <si>
    <t xml:space="preserve">CALLE MOLINETA 3  </t>
  </si>
  <si>
    <t xml:space="preserve">CALLE CONSTITUCION 13  </t>
  </si>
  <si>
    <t xml:space="preserve">C.E.I.P. SANTA MARÍA DEL PRADO </t>
  </si>
  <si>
    <t xml:space="preserve">CALLE ZURBARAN 16  </t>
  </si>
  <si>
    <t xml:space="preserve">CALLE DONOSO CORTES 2  </t>
  </si>
  <si>
    <t xml:space="preserve">CALLE SANTA MARIA 14  </t>
  </si>
  <si>
    <t xml:space="preserve">C.E.I.P. SANTÍSIMO CRISTO DE LAS MISERICORDIAS </t>
  </si>
  <si>
    <t xml:space="preserve">CALLE SAN BLAS 48  </t>
  </si>
  <si>
    <t xml:space="preserve">CALLE HUERTAS S/N  </t>
  </si>
  <si>
    <t xml:space="preserve">C.E.I.P. AMALIA DE SAJONIA </t>
  </si>
  <si>
    <t xml:space="preserve">CALLE DUQUESA 18  </t>
  </si>
  <si>
    <t xml:space="preserve">CALLE HERNAN CORTES 26  </t>
  </si>
  <si>
    <t xml:space="preserve">POLIDEPORTIVO C.E.I.P. AMALIA DE SAJONIA </t>
  </si>
  <si>
    <t xml:space="preserve">CALLE CAGANCHEZ S/N  </t>
  </si>
  <si>
    <t xml:space="preserve">FUNDACIÓN TERCERO TORRES </t>
  </si>
  <si>
    <t xml:space="preserve">CALLE BADAJOZ 8  </t>
  </si>
  <si>
    <t xml:space="preserve">CALLE DOCTOR FERNANDEZ SANTANA 1  </t>
  </si>
  <si>
    <t xml:space="preserve">C.E.I.P. MAURICIO TINOCO </t>
  </si>
  <si>
    <t xml:space="preserve">PLAZA PRIM 19  </t>
  </si>
  <si>
    <t xml:space="preserve">MICROESCUELA MAESTRAZGO </t>
  </si>
  <si>
    <t xml:space="preserve">CALLE MAESTRAZGO S/N  </t>
  </si>
  <si>
    <t xml:space="preserve">MICROESCUELA GÉVORA </t>
  </si>
  <si>
    <t xml:space="preserve">CALLE GEVORA 1  </t>
  </si>
  <si>
    <t xml:space="preserve">C.E.I.P. ALCALDE JUAN BLANCO </t>
  </si>
  <si>
    <t xml:space="preserve">CLLJA RAMOS 12  </t>
  </si>
  <si>
    <t xml:space="preserve">C.E.I.P. MANUEL JESÚS ROMERO MUÑOZ </t>
  </si>
  <si>
    <t xml:space="preserve">AVDA CONSTITUCION 82  </t>
  </si>
  <si>
    <t xml:space="preserve">PABELLÓN POLIDEPORTIVO </t>
  </si>
  <si>
    <t xml:space="preserve">CALLE PARQUE DE ESPAÑA 3  </t>
  </si>
  <si>
    <t xml:space="preserve">CALLE MEDINA GATA 2  </t>
  </si>
  <si>
    <t>CENTRO CULTURAL SALA 1</t>
  </si>
  <si>
    <t xml:space="preserve">AVDA GUADALUPE 14  </t>
  </si>
  <si>
    <t>CENTRO CULTURAL SALA 2</t>
  </si>
  <si>
    <t>CENTRO CULTURAL SALA 3</t>
  </si>
  <si>
    <t xml:space="preserve">CENTRO DE EDUCACIÓN INFANTIL MUNICIPAL (GUARDERÍA) </t>
  </si>
  <si>
    <t xml:space="preserve">CTRA CORTE DE PELEAS 10  </t>
  </si>
  <si>
    <t xml:space="preserve">CASA DE LA CULTURA (RETAMAR) </t>
  </si>
  <si>
    <t xml:space="preserve">CALLE JUAN CARLOS I 1 RETAMAR </t>
  </si>
  <si>
    <t xml:space="preserve">ALBERGUE MUNICIPAL </t>
  </si>
  <si>
    <t xml:space="preserve">PLAZA ESPAÑA 17  </t>
  </si>
  <si>
    <t xml:space="preserve">CENTRO DE OCIO Y CULTURA </t>
  </si>
  <si>
    <t xml:space="preserve">CALLE PILARITO 4  </t>
  </si>
  <si>
    <t xml:space="preserve">C.E.I.P. FERNÁNDEZ Y MARÍN </t>
  </si>
  <si>
    <t xml:space="preserve">AVDA CONSTITUCION 110  </t>
  </si>
  <si>
    <t xml:space="preserve">CENTRO DE OCIO JUVENIL </t>
  </si>
  <si>
    <t xml:space="preserve">AVDA EXTREMADURA 73  </t>
  </si>
  <si>
    <t xml:space="preserve">CENTRO INFANTIL </t>
  </si>
  <si>
    <t xml:space="preserve">AVDA PALMERAS S/N  </t>
  </si>
  <si>
    <t xml:space="preserve">PABELLÓN POLIDEPORTIVO MUNICIPAL </t>
  </si>
  <si>
    <t xml:space="preserve">CALLE ANTONIA ARROBAS Y PEREZ S/N  </t>
  </si>
  <si>
    <t xml:space="preserve">CALLE RONDA DE LA SIBERIA 10  </t>
  </si>
  <si>
    <t xml:space="preserve">BAJOS CENTRO OBRERO </t>
  </si>
  <si>
    <t xml:space="preserve">CALLE JUAN BARJOLA 19  </t>
  </si>
  <si>
    <t>CASA CONSISTORIAL SALON DE SESIONES</t>
  </si>
  <si>
    <t xml:space="preserve">CALLE BRAULIO TAMAYO 7  </t>
  </si>
  <si>
    <t xml:space="preserve">C.E.I.P. INMACULADA CONCEPCIÓN </t>
  </si>
  <si>
    <t xml:space="preserve">CALLE CASTUO 25  </t>
  </si>
  <si>
    <t xml:space="preserve">ANTIGUO HOGAR DE MAYORES </t>
  </si>
  <si>
    <t xml:space="preserve">PLAZA DON ANTONIO CARRASCAL 1  </t>
  </si>
  <si>
    <t xml:space="preserve">CALLE ALBARREGAS 2  </t>
  </si>
  <si>
    <t xml:space="preserve">CASA DE LA CULTURA (SALÓN DE ACTOS) </t>
  </si>
  <si>
    <t xml:space="preserve">CALLE HERNAN CORTES 4  </t>
  </si>
  <si>
    <t xml:space="preserve">C.E.I.P. MAESTRO MANUEL ORDÓÑEZ </t>
  </si>
  <si>
    <t xml:space="preserve">AVDA GUADALUPE S/N  </t>
  </si>
  <si>
    <t xml:space="preserve">CASA DE LA CULTURA "JERONIMO ARIAS" </t>
  </si>
  <si>
    <t xml:space="preserve">CALLE OLIVO 2  </t>
  </si>
  <si>
    <t xml:space="preserve">C.E.I. LOS MOLINETES </t>
  </si>
  <si>
    <t xml:space="preserve">COLEGIO PUBLICO (CRU "EXTREMADURA") </t>
  </si>
  <si>
    <t xml:space="preserve">CALLE MUÑOZ TORRERO 13  </t>
  </si>
  <si>
    <t xml:space="preserve">PLAZA CONSTITUCION 11  </t>
  </si>
  <si>
    <t xml:space="preserve">CALLE VIRGEN DE GUADALUPE 3  </t>
  </si>
  <si>
    <t xml:space="preserve">COLEGIO P. CÉSAR HURTADO DELICADO </t>
  </si>
  <si>
    <t xml:space="preserve">CALLE CESAR HURTADO DELICADO S/N  </t>
  </si>
  <si>
    <t xml:space="preserve">BIBLIOTECA PÚBLICA </t>
  </si>
  <si>
    <t xml:space="preserve">CALLE CONCEJO S/N  </t>
  </si>
  <si>
    <t xml:space="preserve">CALLE SOLA 28  </t>
  </si>
  <si>
    <t xml:space="preserve">ANTIGUA BIBLIOTECA MUNICIPAL </t>
  </si>
  <si>
    <t xml:space="preserve">CALLE SOLA 26  </t>
  </si>
  <si>
    <t xml:space="preserve">AULAS POLIVALENTES </t>
  </si>
  <si>
    <t xml:space="preserve">CALLE CONSTITUCION 46 B  </t>
  </si>
  <si>
    <t xml:space="preserve">C.E.I.P. JOSÉ RODRÍGUEZ CRUZ </t>
  </si>
  <si>
    <t xml:space="preserve">CALLE SAN IGNACIO S/N  </t>
  </si>
  <si>
    <t xml:space="preserve">C.E.I.P. SANTA MARÍA CORONADA </t>
  </si>
  <si>
    <t xml:space="preserve">CALLE LEPANTO 12  </t>
  </si>
  <si>
    <t xml:space="preserve">UPV </t>
  </si>
  <si>
    <t xml:space="preserve">CALLE MARTIRES 32  </t>
  </si>
  <si>
    <t xml:space="preserve">TEATRO CINE FESTIVAL </t>
  </si>
  <si>
    <t xml:space="preserve">CALLE LLERENA 20  </t>
  </si>
  <si>
    <t xml:space="preserve">CENTRO OCUPACIONAL </t>
  </si>
  <si>
    <t xml:space="preserve">CALLE VIRGEN DEL PILAR 2  </t>
  </si>
  <si>
    <t xml:space="preserve">PROTECCIÓN CIVIL </t>
  </si>
  <si>
    <t xml:space="preserve">CALLE CARDENAL CISNEROS 2  </t>
  </si>
  <si>
    <t xml:space="preserve">C.E.I.P. EL PILAR </t>
  </si>
  <si>
    <t xml:space="preserve">CALLE FELIPE CHECA 12  </t>
  </si>
  <si>
    <t xml:space="preserve">CALLE HOSPITAL 10  </t>
  </si>
  <si>
    <t xml:space="preserve">CALLE ESTACION 65  </t>
  </si>
  <si>
    <t xml:space="preserve">CENTRO CIVICO CULTURAL </t>
  </si>
  <si>
    <t xml:space="preserve">C.E.I.P. SANTIAGO APÓSTOL </t>
  </si>
  <si>
    <t xml:space="preserve">CALLE RECUERDO 26  </t>
  </si>
  <si>
    <t xml:space="preserve">C.E.I.P. EL CRISTO </t>
  </si>
  <si>
    <t xml:space="preserve">PLAZA SALAMANCA 19  </t>
  </si>
  <si>
    <t xml:space="preserve">ANTIGUO COLEGIO CONQUISTADORES </t>
  </si>
  <si>
    <t xml:space="preserve">PLAZA CONQUISTADORES 55  </t>
  </si>
  <si>
    <t xml:space="preserve">I.E.S. PUERTA DE LA SERENA </t>
  </si>
  <si>
    <t xml:space="preserve">CALLE ANTONIO DE NEBRIJA 8  </t>
  </si>
  <si>
    <t xml:space="preserve">CALLE CARRERA 34  </t>
  </si>
  <si>
    <t xml:space="preserve">C.E.I.P. CRUZ DEL RIO </t>
  </si>
  <si>
    <t xml:space="preserve">CALLE ZUJAR 23  </t>
  </si>
  <si>
    <t>CASA DE LA CULTURA ENTRADA  R. LOZANO ALONSO, 8</t>
  </si>
  <si>
    <t xml:space="preserve">C.E.I.P. VIRGEN DEL PILAR </t>
  </si>
  <si>
    <t xml:space="preserve">CALLE ANTONIO DE NEBRIJA 4  </t>
  </si>
  <si>
    <t xml:space="preserve">ESPACIO CULTURAL "RUFINO MENDOZA" </t>
  </si>
  <si>
    <t xml:space="preserve">CENTRO MUNICIPAL DE MAYORES "BARRIO NUEVO" </t>
  </si>
  <si>
    <t xml:space="preserve">CALLE CAMINO DE MAGACELA 21  </t>
  </si>
  <si>
    <t xml:space="preserve">CALLE JOSE MIGUEL SANTIAGO CASTELO 7  </t>
  </si>
  <si>
    <t>C.E.I.P. CONQUISTADORES URBANIZACIÓN LOS PINOS</t>
  </si>
  <si>
    <t xml:space="preserve">CALLE MONFRAGUE 1  </t>
  </si>
  <si>
    <t xml:space="preserve">CALLE GURUGU 2  </t>
  </si>
  <si>
    <t xml:space="preserve">PLAZA ESPAÑA (ENTRERRIOS) 27 ENTRERRIOS </t>
  </si>
  <si>
    <t xml:space="preserve">C.E.I.P. SAN ISIDRO (VALDIVIA) </t>
  </si>
  <si>
    <t xml:space="preserve">CALLE PALANCA S/N VALDIVIA </t>
  </si>
  <si>
    <t xml:space="preserve">COLEGIO PREESCOLAR SAN ISIDRO (VALDIVIA) </t>
  </si>
  <si>
    <t xml:space="preserve">CALLE SAN FERNANDO S/N VALDIVIA </t>
  </si>
  <si>
    <t xml:space="preserve">CASA DE LA CULTURA (ZURBARAN) </t>
  </si>
  <si>
    <t xml:space="preserve">CALLE SAN FRANCISCO (ZURBARAN) 10 ZURBARAN </t>
  </si>
  <si>
    <t xml:space="preserve">ESCUELAS MUNICIPALES DE MUSICA </t>
  </si>
  <si>
    <t xml:space="preserve">CALLE CASTELAR 2  </t>
  </si>
  <si>
    <t xml:space="preserve">CALLE EMILIO RIVERO 62  </t>
  </si>
  <si>
    <t xml:space="preserve">CALLE GUARDIA CIVIL 3  </t>
  </si>
  <si>
    <t xml:space="preserve">CASA DE LA JUVENTUD (VILLAR DE RENA) </t>
  </si>
  <si>
    <t xml:space="preserve">CALLE REAL 16  </t>
  </si>
  <si>
    <t xml:space="preserve">SALÓN CULTURAL (PALAZUELO) </t>
  </si>
  <si>
    <t xml:space="preserve">CALLE NARDO 3 PALAZUELO </t>
  </si>
  <si>
    <t xml:space="preserve">AYUNTAMIENTO (PUEBLA DE ALCOLLARIN) </t>
  </si>
  <si>
    <t xml:space="preserve">PLAZA ESPAÑA 1 PUEBLA DE ALCOLLARIN </t>
  </si>
  <si>
    <t xml:space="preserve">CENTRO MULTICULTURAL </t>
  </si>
  <si>
    <t xml:space="preserve">CALLE NUESTRA SEÑORA DE LA ANTIGUA 114  </t>
  </si>
  <si>
    <t xml:space="preserve">C.E.I.P. PEDRO DE VALENCIA </t>
  </si>
  <si>
    <t xml:space="preserve">CALLE PADRE MANJON 2  </t>
  </si>
  <si>
    <t xml:space="preserve">CASA DE LA JUVENTUD </t>
  </si>
  <si>
    <t xml:space="preserve">PLAZA VILLA DE MADRID S/N  </t>
  </si>
  <si>
    <t xml:space="preserve">PLAZA PILAR REDONDO 1  </t>
  </si>
  <si>
    <t xml:space="preserve">CENTRO SOCIOCULTURAL GARCIA DE LA HUERTA </t>
  </si>
  <si>
    <t xml:space="preserve">CALLE HUELVA 14  </t>
  </si>
  <si>
    <t xml:space="preserve">C.E.I.P. GERMÁN CID </t>
  </si>
  <si>
    <t xml:space="preserve">AVDA CONSTITUCION S/N  </t>
  </si>
  <si>
    <t xml:space="preserve">ANTIGUA BIBLIOTECA PÚBLICA MUNICIPAL </t>
  </si>
  <si>
    <t xml:space="preserve">PLAZA ALCAZAR S/N  </t>
  </si>
  <si>
    <t xml:space="preserve">CALLE GARCIA LASO DE LA VEGA S/N  </t>
  </si>
  <si>
    <t xml:space="preserve">CLUB DE ANCIANOS </t>
  </si>
  <si>
    <t xml:space="preserve">CALLE MOHEDA 35  </t>
  </si>
  <si>
    <t xml:space="preserve">PLAZA DE ABASTOS MUNICIPAL </t>
  </si>
  <si>
    <t xml:space="preserve">CALLE CALVARIO S/N  </t>
  </si>
  <si>
    <t xml:space="preserve">ANTIGUO COLEGIO P. CALDERÓN DE LA BARCA </t>
  </si>
  <si>
    <t xml:space="preserve">PLAZA CALDERON DE LA BARCA 1  </t>
  </si>
  <si>
    <t xml:space="preserve">CENTRO DE INTERPRETACIÓN "EL ALCALDE DE ZALAMEA" </t>
  </si>
  <si>
    <t xml:space="preserve">PLAZA CONSTITUCION 3  </t>
  </si>
  <si>
    <t xml:space="preserve">CENTRO JOVEN </t>
  </si>
  <si>
    <t xml:space="preserve">AVDA PABLO IGLESIAS 8  </t>
  </si>
  <si>
    <t xml:space="preserve">CENTRO CÍVICO Y SOCIAL </t>
  </si>
  <si>
    <t xml:space="preserve">TRVA POSITO S/N  </t>
  </si>
  <si>
    <t xml:space="preserve">PLAZA AYUNTAMIENTO 1  </t>
  </si>
  <si>
    <t xml:space="preserve">ANTIGUO CEIP NTRA SRA DE LAS NIEVES (SAN MARTIN) </t>
  </si>
  <si>
    <t xml:space="preserve">TRVA SAN MARTIN 1  </t>
  </si>
  <si>
    <t xml:space="preserve">ANTIGUO CEIP NTRA SRA DE LAS NIEVES (VIRGEN) </t>
  </si>
  <si>
    <t xml:space="preserve">TRVA CORTINALES VIRGEN 4  </t>
  </si>
  <si>
    <t xml:space="preserve">C.E.I.P. ADOLFO DÍAZ AMBRONA </t>
  </si>
  <si>
    <t xml:space="preserve">CALLE VARA S/N  </t>
  </si>
  <si>
    <t xml:space="preserve">CASA DE LA CULTURA DE PUEBLONUEVO DEL GUADIANA </t>
  </si>
  <si>
    <t xml:space="preserve">RONDA PONIENTE S/N  </t>
  </si>
  <si>
    <t xml:space="preserve">PLAZA MERCADO S/N  </t>
  </si>
  <si>
    <t xml:space="preserve">TRVA JUAN CARLOS I S/N  </t>
  </si>
  <si>
    <t xml:space="preserve">HOGAR TERCERA EDAD </t>
  </si>
  <si>
    <t xml:space="preserve">PLAZA ESPAÑA 12  </t>
  </si>
  <si>
    <t xml:space="preserve">PLAZA PLAZA MAYOR 1  </t>
  </si>
  <si>
    <t xml:space="preserve">SALÓN DE ACTOS DE LA CASA CONSISTORIAL </t>
  </si>
  <si>
    <t xml:space="preserve">AVDA JUAN DE MORALES 64  </t>
  </si>
  <si>
    <t xml:space="preserve">PLAZA EL PARQUE 1  </t>
  </si>
  <si>
    <t xml:space="preserve">ESPACIO DE TRABAJO COLABORATIVO </t>
  </si>
  <si>
    <t xml:space="preserve">CALLE AGAPITO MONFORTE 67  </t>
  </si>
  <si>
    <t xml:space="preserve">CALLE CANDIDO FRANCO S/N  </t>
  </si>
  <si>
    <t xml:space="preserve">COLEGIO PUBLICO PRIMO RIVERA </t>
  </si>
  <si>
    <t xml:space="preserve">CALLE ALAMEDA 2  </t>
  </si>
  <si>
    <t xml:space="preserve">CALLE TRUJILLO 10  </t>
  </si>
  <si>
    <t xml:space="preserve">AVDA CONSTITUCION 30  </t>
  </si>
  <si>
    <t xml:space="preserve">CENTRO CULTURAL Y SOCIAL "PABLO IGLESIAS" </t>
  </si>
  <si>
    <t xml:space="preserve">CALLE PIZARRO 11  </t>
  </si>
  <si>
    <t xml:space="preserve">PLAZA MAYOR 1  </t>
  </si>
  <si>
    <t xml:space="preserve">PLAZA PIZARRO 22  </t>
  </si>
  <si>
    <t xml:space="preserve">GRUPO ESCOLAR STO CRISTO SALUD </t>
  </si>
  <si>
    <t xml:space="preserve">CALLE DERECHOS HUMANOS 8  </t>
  </si>
  <si>
    <t xml:space="preserve">SALÓN MULTIUSOS MUNICIPAL </t>
  </si>
  <si>
    <t xml:space="preserve">CALLE GABRIEL Y GALAN 34  </t>
  </si>
  <si>
    <t xml:space="preserve">CALLE CERVANTES 35 ALDEHUELA DEL JERTE </t>
  </si>
  <si>
    <t xml:space="preserve">COLEGIO PÚBLICO REYES DE ESPAÑA </t>
  </si>
  <si>
    <t xml:space="preserve">CTRA DE LA CALERA-ALIA 1  </t>
  </si>
  <si>
    <t xml:space="preserve">CALLE TESORO 11  </t>
  </si>
  <si>
    <t xml:space="preserve">COLEGIO PUBLICO "EL TESORO DE ALISEDA" </t>
  </si>
  <si>
    <t xml:space="preserve">CALLE LUIS CHAMIZO 16  </t>
  </si>
  <si>
    <t xml:space="preserve">PABELLÓN POLIDEPORTIVO MULTIFUNCIONAL </t>
  </si>
  <si>
    <t xml:space="preserve">CALLE CAMINO VALDECAÑAS S/N  </t>
  </si>
  <si>
    <t xml:space="preserve">CALLE ZURBARAN 4  </t>
  </si>
  <si>
    <t xml:space="preserve">CENTRO MEDICO </t>
  </si>
  <si>
    <t xml:space="preserve">CALLE SAN MARCOS 44  </t>
  </si>
  <si>
    <t xml:space="preserve">ESCUELAS SAN MARCOS </t>
  </si>
  <si>
    <t xml:space="preserve">CALLE SAN MARCOS 46  </t>
  </si>
  <si>
    <t xml:space="preserve">TRVA REGAJAL 30  </t>
  </si>
  <si>
    <t xml:space="preserve">HOGAR JUVENIL </t>
  </si>
  <si>
    <t xml:space="preserve">CALLE VIRGEN DE GUADALUPE 24  </t>
  </si>
  <si>
    <t xml:space="preserve">COLEGIO PUBLICO </t>
  </si>
  <si>
    <t xml:space="preserve">CALLE POZO DE HAMBRE 5  </t>
  </si>
  <si>
    <t xml:space="preserve">COLEGIO PÚBLICO "VIRGEN DE GUADALUPE" </t>
  </si>
  <si>
    <t xml:space="preserve">CALLE HERNAN CORTES 25  </t>
  </si>
  <si>
    <t xml:space="preserve">CALLE VÍA DE LA PLATA 5  </t>
  </si>
  <si>
    <t xml:space="preserve">AVDA EXTREMADURA 19  </t>
  </si>
  <si>
    <t xml:space="preserve">EDIFICIO SERVICIOS MULTIPLES </t>
  </si>
  <si>
    <t xml:space="preserve">CALLE ESCUELAS S/N  </t>
  </si>
  <si>
    <t xml:space="preserve">CALLE HOGAR (DEL) 1  </t>
  </si>
  <si>
    <t xml:space="preserve">BIBLIOTECA PUBLICA </t>
  </si>
  <si>
    <t xml:space="preserve">CASA DEL MEDICO </t>
  </si>
  <si>
    <t xml:space="preserve">PLAZA ESPAÑA 10  </t>
  </si>
  <si>
    <t xml:space="preserve">AYUNTAMIENTO PLANTA BAJA </t>
  </si>
  <si>
    <t xml:space="preserve">EDIFICIO "LA CONCORDIA" </t>
  </si>
  <si>
    <t xml:space="preserve">CALLE BROCENSE  EL 8  </t>
  </si>
  <si>
    <t xml:space="preserve">COLEGIO PUBLICO MEMBRILLARES </t>
  </si>
  <si>
    <t xml:space="preserve">TRVA MARTIRES 1  </t>
  </si>
  <si>
    <t xml:space="preserve">CALLE EL ENROLLAO 10 ROTURAS </t>
  </si>
  <si>
    <t xml:space="preserve">COLEGIO P. ARMANDO BARBOSA </t>
  </si>
  <si>
    <t xml:space="preserve">CALLE LAS ESCUELAS 16  </t>
  </si>
  <si>
    <t xml:space="preserve">EDIFICIO DE CORREOS (PLANTA BAJA) </t>
  </si>
  <si>
    <t xml:space="preserve">CALLE DOCTOR SAYANS CASTAÑOS S/N  </t>
  </si>
  <si>
    <t xml:space="preserve">PASEO EL CANCHAL S/N  </t>
  </si>
  <si>
    <t xml:space="preserve">DIPUTACION PROVINCIAL </t>
  </si>
  <si>
    <t xml:space="preserve">PLAZA DE SANTA MARIA 4  </t>
  </si>
  <si>
    <t xml:space="preserve">EDIF FUNDACION VALHONDO </t>
  </si>
  <si>
    <t xml:space="preserve">AVDA DE LA UNIVERSIDAD 2  </t>
  </si>
  <si>
    <t xml:space="preserve">ASOC VECINOS PTE SAN FRANCISCO </t>
  </si>
  <si>
    <t xml:space="preserve">CALLE HERMANOS ROMERO RUIZ S/N  </t>
  </si>
  <si>
    <t xml:space="preserve">ASOC VECINOS VIRGEN DE LA MONTAÑA </t>
  </si>
  <si>
    <t xml:space="preserve">CALLE VALINCOSO 26  </t>
  </si>
  <si>
    <t xml:space="preserve">COLEGIO EXTREMADURA </t>
  </si>
  <si>
    <t xml:space="preserve">AVDA HEROES DE BALER S/N  </t>
  </si>
  <si>
    <t xml:space="preserve">CASA DEL MAYOR </t>
  </si>
  <si>
    <t xml:space="preserve">CALLE GENERAL MARGALLO 103  </t>
  </si>
  <si>
    <t xml:space="preserve">SEDE SOCIAL BARDA MEJOSTILLA </t>
  </si>
  <si>
    <t xml:space="preserve">CALLE CAYETANO POLO 'POLITO' 7  </t>
  </si>
  <si>
    <t xml:space="preserve">COMPLEJO DEPORTIVO AGUSTÍN RAMOS GUIJA </t>
  </si>
  <si>
    <t xml:space="preserve">CALLE LOS TRIGALES S/N  </t>
  </si>
  <si>
    <t xml:space="preserve">CENTRO SOCIAL RESIDENCIAL GREDOS </t>
  </si>
  <si>
    <t xml:space="preserve">CALLE RIO JARANDA 1  </t>
  </si>
  <si>
    <t xml:space="preserve">CENTRO CIVICO MEJOSTILLA </t>
  </si>
  <si>
    <t xml:space="preserve">CALLE ARSENIO GALLEGO HERNANDEZ 6  </t>
  </si>
  <si>
    <t xml:space="preserve">COLEGIO PUBLICO CASTRA CAECILIA </t>
  </si>
  <si>
    <t xml:space="preserve">AVDA POZO DE LA NIEVE S/N  </t>
  </si>
  <si>
    <t xml:space="preserve">COLEG NTRA SRA DE LA MONTAÑA </t>
  </si>
  <si>
    <t xml:space="preserve">CALLE ALFONSO IX S/N  </t>
  </si>
  <si>
    <t xml:space="preserve">SALON PARROQUIAL SAN JOSE </t>
  </si>
  <si>
    <t xml:space="preserve">CALLE BATALLA DEL SALADO S/N  </t>
  </si>
  <si>
    <t xml:space="preserve">COLEGIO DELICIAS </t>
  </si>
  <si>
    <t xml:space="preserve">PLAZA DE ARGEL S/N  </t>
  </si>
  <si>
    <t xml:space="preserve">SEDE VECINAL BARDA AGUAS VIVAS </t>
  </si>
  <si>
    <t xml:space="preserve">CALLE SANTA VERA CRUZ 2  </t>
  </si>
  <si>
    <t xml:space="preserve">CENTRO VECINAL LA MADRILA </t>
  </si>
  <si>
    <t xml:space="preserve">CALLE ABILIO RODRIGUEZ ROSILLO 6  </t>
  </si>
  <si>
    <t xml:space="preserve">SEPAD </t>
  </si>
  <si>
    <t xml:space="preserve">PLAZA DE GANTE 1  </t>
  </si>
  <si>
    <t xml:space="preserve">IES PROF HERNANDEZ PACHECO </t>
  </si>
  <si>
    <t xml:space="preserve">AVDA RODRIGUEZ DE LEDESMA 12  </t>
  </si>
  <si>
    <t xml:space="preserve">COLEG PUBLICO FRANCISCO ALDANA </t>
  </si>
  <si>
    <t xml:space="preserve">CALLE LIBRA 59  </t>
  </si>
  <si>
    <t xml:space="preserve">SEDE SOCIAL EL ARCO </t>
  </si>
  <si>
    <t xml:space="preserve">CALLE ISLAS FILIPINAS 22  </t>
  </si>
  <si>
    <t xml:space="preserve">CONSEJERIA DE HACIENDA Y PRESUPUESTOS </t>
  </si>
  <si>
    <t xml:space="preserve">CALLE DONOSO CORTES 11  </t>
  </si>
  <si>
    <t xml:space="preserve">LOCAL ASOC DE LA PRENSA </t>
  </si>
  <si>
    <t xml:space="preserve">CALLE MARIA TELO NUÑEZ 1  </t>
  </si>
  <si>
    <t xml:space="preserve">COLEGIO PRACTICAS </t>
  </si>
  <si>
    <t xml:space="preserve">AVDA VIRGEN DE LA MONTAÑA S/N  </t>
  </si>
  <si>
    <t xml:space="preserve">SERV. TERRITORIALES DE LA C. DE SANIDAD Y S. S. </t>
  </si>
  <si>
    <t xml:space="preserve">PLAZA DE HERNAN CORTES 1  </t>
  </si>
  <si>
    <t xml:space="preserve">CALLE GOMEZ BECERRA 6  </t>
  </si>
  <si>
    <t xml:space="preserve">PABELLON POLIDEPORTIVO MUNICIPAL </t>
  </si>
  <si>
    <t xml:space="preserve">AVDA EL BROCENSE S/N  </t>
  </si>
  <si>
    <t xml:space="preserve">IFECA </t>
  </si>
  <si>
    <t xml:space="preserve">AVDA DE PORTUGAL 9  </t>
  </si>
  <si>
    <t xml:space="preserve">COLEG PUBLICO FCO PIZARRO </t>
  </si>
  <si>
    <t xml:space="preserve">CALLE LIMA S/N  </t>
  </si>
  <si>
    <t xml:space="preserve">CASA MUNICIPAL DE CULTURA </t>
  </si>
  <si>
    <t xml:space="preserve">CALLE CAUPOLICAN S/N  </t>
  </si>
  <si>
    <t xml:space="preserve">CENTRO DE FORMACION VIRGEN DE GUADALUPE </t>
  </si>
  <si>
    <t xml:space="preserve">CALLE MEDICO SORAPAN 2  </t>
  </si>
  <si>
    <t xml:space="preserve">COLEG NTRA SRA DE LA ASUNCION(JOSEFINAS) </t>
  </si>
  <si>
    <t xml:space="preserve">CALLE JUAN XXIII 6  </t>
  </si>
  <si>
    <t xml:space="preserve">INST MUN DE ASUNTOS SOCIALES </t>
  </si>
  <si>
    <t xml:space="preserve">CALLE ATAHUALPA 10  </t>
  </si>
  <si>
    <t xml:space="preserve">COLEG SAGRADO CORAZON DE JESUS </t>
  </si>
  <si>
    <t xml:space="preserve">CALLE SANTA LUISA DE MARILLAC 16  </t>
  </si>
  <si>
    <t xml:space="preserve">CENTRO DE POLICIA Y TRAFICO </t>
  </si>
  <si>
    <t xml:space="preserve">AVDA JUAN PABLO II 2  </t>
  </si>
  <si>
    <t xml:space="preserve">COLEG PUBLICO MOCTEZUMA INFANTIL </t>
  </si>
  <si>
    <t xml:space="preserve">COLEG PUBLICO MOCTEZUMA PRIMARIA </t>
  </si>
  <si>
    <t xml:space="preserve">ASOCIACION VECINAL LOS CASTELLANOS </t>
  </si>
  <si>
    <t xml:space="preserve">CALLE CAROLINA CORONADO S/N  </t>
  </si>
  <si>
    <t xml:space="preserve">CENTRO CÍVICO GERMÁN FERRERO </t>
  </si>
  <si>
    <t xml:space="preserve">CALLE LONDRES 5  </t>
  </si>
  <si>
    <t xml:space="preserve">ASOCIACIÓN VECINAL LOS FRATRES </t>
  </si>
  <si>
    <t xml:space="preserve">CALLE BELGICA S/N  </t>
  </si>
  <si>
    <t xml:space="preserve">LUDOTECA SAN ANTONIO </t>
  </si>
  <si>
    <t xml:space="preserve">CALLE OAXACA 2  </t>
  </si>
  <si>
    <t xml:space="preserve">EDIFICIO ANTIGUO ATENEO DE CACERES </t>
  </si>
  <si>
    <t xml:space="preserve">CALLE SAN PETERSBURGO S/N  </t>
  </si>
  <si>
    <t xml:space="preserve">COLEGIO PUBLICO EL VIVERO </t>
  </si>
  <si>
    <t xml:space="preserve">CALLE DOÑANA S/N  </t>
  </si>
  <si>
    <t xml:space="preserve">HOTEL EXTREMADURA </t>
  </si>
  <si>
    <t xml:space="preserve">AVDA VIRGEN DE GUADALUPE 28  </t>
  </si>
  <si>
    <t xml:space="preserve">COLEGIO GINER DE LOS RIOS </t>
  </si>
  <si>
    <t xml:space="preserve">CALLE ITALIA 13  </t>
  </si>
  <si>
    <t xml:space="preserve">PABELLON POLIDEPORTIVO MOCTEZUMA </t>
  </si>
  <si>
    <t xml:space="preserve">AVDA DE LA HISPANIDAD S/N  </t>
  </si>
  <si>
    <t xml:space="preserve">COLEGIO ALBA PLATA </t>
  </si>
  <si>
    <t xml:space="preserve">AVDA DE DULCINEA 4  </t>
  </si>
  <si>
    <t xml:space="preserve">NUEVO COLEGIO DONOSO CORTES </t>
  </si>
  <si>
    <t xml:space="preserve">ASOCIACION SINDROME DE DOWN </t>
  </si>
  <si>
    <t xml:space="preserve">PLAZA DEL ESPIRITU SANTO S/N  </t>
  </si>
  <si>
    <t xml:space="preserve">INSTITUTO AL-QAZERES </t>
  </si>
  <si>
    <t xml:space="preserve">AVDA DE CERVANTES S/N  </t>
  </si>
  <si>
    <t xml:space="preserve">PABELLON DEPORTIVO SANTA LUCIA </t>
  </si>
  <si>
    <t xml:space="preserve">CALLE HERVAS S/N  </t>
  </si>
  <si>
    <t xml:space="preserve">LOCAL DEL I M A S </t>
  </si>
  <si>
    <t xml:space="preserve">AVDA RIO TIBER 1  </t>
  </si>
  <si>
    <t xml:space="preserve">COLEGIO PUBLICO GABRIEL Y GALAN </t>
  </si>
  <si>
    <t xml:space="preserve">CALLE RIO SENA S/N  </t>
  </si>
  <si>
    <t xml:space="preserve">CENTRO DEPORTIVO 'ATENEA' EN EL JUNQUILLO </t>
  </si>
  <si>
    <t xml:space="preserve">CALLE AMAPOLA 1  </t>
  </si>
  <si>
    <t xml:space="preserve">CASA MUNICIPAL DE CULTURA 'LA CAÑADA' </t>
  </si>
  <si>
    <t xml:space="preserve">CALLE POZO DE LA ESMERALDA S/N  </t>
  </si>
  <si>
    <t xml:space="preserve">CALLE FERNANDO DE MAGALLANES S/N VALDESALOR </t>
  </si>
  <si>
    <t xml:space="preserve">PLAZA JOSE ZUGASTI 1  </t>
  </si>
  <si>
    <t xml:space="preserve">PLAZA ESPAÑA (DE) 1  </t>
  </si>
  <si>
    <t xml:space="preserve">AGENCIA DE LECTURA </t>
  </si>
  <si>
    <t xml:space="preserve">CALLE MAYOR 6  </t>
  </si>
  <si>
    <t xml:space="preserve">ANTIGUO SALON SESIONES AYUNTAMIENTO </t>
  </si>
  <si>
    <t xml:space="preserve">PLAZA LIBERTAD (DE LA) 1  </t>
  </si>
  <si>
    <t xml:space="preserve">CENTRO SOCIAL DE CAMBRONCINO </t>
  </si>
  <si>
    <t xml:space="preserve">PLAZA PUENTE - CAMBRONCINO S/N CAMBRONCINO </t>
  </si>
  <si>
    <t xml:space="preserve">EDIFICIO CULTURAL MULTIUSOS </t>
  </si>
  <si>
    <t xml:space="preserve">CALLE LA FUENTE S/N  </t>
  </si>
  <si>
    <t xml:space="preserve">CENTRO DE OCIO </t>
  </si>
  <si>
    <t xml:space="preserve">CALLE PACIFICO-PIZARRO 4 PIZARRO </t>
  </si>
  <si>
    <t xml:space="preserve">OFICINAS MUNICIPALES EN CASA CONSISTORIAL </t>
  </si>
  <si>
    <t xml:space="preserve">CALLE LOPE DE VEGA 17  </t>
  </si>
  <si>
    <t xml:space="preserve">ANTIGUAS ESCUELAS NACIONALES </t>
  </si>
  <si>
    <t xml:space="preserve">SALON SERVICIOS MULTIPLES </t>
  </si>
  <si>
    <t xml:space="preserve">CALLE OLIVOS-LOS 3  </t>
  </si>
  <si>
    <t xml:space="preserve">CALLE CARRETERA DE PLASENCIA 22  </t>
  </si>
  <si>
    <t xml:space="preserve">SALON DE USOS MULTIPLES </t>
  </si>
  <si>
    <t xml:space="preserve">CALLE LA ESTRELLA 4  </t>
  </si>
  <si>
    <t xml:space="preserve">CALLE LARGA BAJA 32  </t>
  </si>
  <si>
    <t xml:space="preserve">OFICINA DE CONSUMO </t>
  </si>
  <si>
    <t xml:space="preserve">AVDA CONSTITUCION 15  </t>
  </si>
  <si>
    <t xml:space="preserve">CREOFONTE </t>
  </si>
  <si>
    <t xml:space="preserve">PLAZA TOROS (DE LOS) 13  </t>
  </si>
  <si>
    <t xml:space="preserve">BARDA DIPUTACION S/N  </t>
  </si>
  <si>
    <t xml:space="preserve">ESCUELA DE PARVULOS </t>
  </si>
  <si>
    <t xml:space="preserve">CALLE MAYOR 21  </t>
  </si>
  <si>
    <t xml:space="preserve">HOGAR CLUB </t>
  </si>
  <si>
    <t xml:space="preserve">CALLE PERAL-AZABAL 2 AZABAL </t>
  </si>
  <si>
    <t xml:space="preserve">COLEGIO PUBLICO DE CASARES DE LAS HURDES </t>
  </si>
  <si>
    <t xml:space="preserve">AVDA EXTREMADURA S/N  </t>
  </si>
  <si>
    <t xml:space="preserve">CALLE CORIA S/N  </t>
  </si>
  <si>
    <t xml:space="preserve">C.R.A.RISCOS DE VILLAVIEJA </t>
  </si>
  <si>
    <t xml:space="preserve">AVDA ASPERILLAS 1  </t>
  </si>
  <si>
    <t xml:space="preserve">COLG.P.CRISTO DE LA VICTORIA </t>
  </si>
  <si>
    <t xml:space="preserve">AVDA AMBROZ 3  </t>
  </si>
  <si>
    <t xml:space="preserve">AVDA FELIX RODRIGUEZ DE LA FUE 22  </t>
  </si>
  <si>
    <t xml:space="preserve">CALLE AUDIENCIA 17  </t>
  </si>
  <si>
    <t xml:space="preserve">PLAZA DE ESPAÑA 9  </t>
  </si>
  <si>
    <t xml:space="preserve">CALLE IGLESIA 28  </t>
  </si>
  <si>
    <t xml:space="preserve">PLAZA DE LA CONSTITUCION 38  </t>
  </si>
  <si>
    <t xml:space="preserve">CALLE HERNAN CORTES 13  </t>
  </si>
  <si>
    <t xml:space="preserve">GRUPO ESCOLAR LEANDRO ALEJANO </t>
  </si>
  <si>
    <t xml:space="preserve">AVDA VIRGEN DE NAVELONGA 11  </t>
  </si>
  <si>
    <t xml:space="preserve">PLAZA HERNAN CORTES S/N  </t>
  </si>
  <si>
    <t xml:space="preserve">ESCUELAS PUBLICAS </t>
  </si>
  <si>
    <t xml:space="preserve">PLAZA LLANO (EL) S/N  </t>
  </si>
  <si>
    <t xml:space="preserve">AVDA SIERRA DE GATA 36  </t>
  </si>
  <si>
    <t xml:space="preserve">COLEGIO VIRGEN DE ARGEME </t>
  </si>
  <si>
    <t xml:space="preserve">AVDA VIRGEN DE ARGEME S/N  </t>
  </si>
  <si>
    <t xml:space="preserve">COLEGIO PUBLICO ZURBARAN </t>
  </si>
  <si>
    <t xml:space="preserve">CALLE GUIJO S/N  </t>
  </si>
  <si>
    <t xml:space="preserve">COLG.PUBLICO CAMILO HERNANDEZ </t>
  </si>
  <si>
    <t xml:space="preserve">AVDA ALFONSO VII 64  </t>
  </si>
  <si>
    <t xml:space="preserve">BAJOS DE LA ESCUELA DE MUSICA </t>
  </si>
  <si>
    <t xml:space="preserve">CENTRO DE PROFESORES Y RECURSOS (C.P.R.) </t>
  </si>
  <si>
    <t xml:space="preserve">CALLE PELIGRO S/N  </t>
  </si>
  <si>
    <t xml:space="preserve">AYUNTAMIENTO NUEVO </t>
  </si>
  <si>
    <t xml:space="preserve">PLAZA SAN PEDRO 1  </t>
  </si>
  <si>
    <t xml:space="preserve">PLAZA BOSQUE DEL S/N PUEBLA DE ARGEME </t>
  </si>
  <si>
    <t xml:space="preserve">PLAZA ESPAÑA DE S/N RINCON DEL OBISPO </t>
  </si>
  <si>
    <t xml:space="preserve">I.E.S. ALAGON </t>
  </si>
  <si>
    <t xml:space="preserve">AVDA VIRGEN DE ARGEME 45  </t>
  </si>
  <si>
    <t xml:space="preserve">AYUNTAMIENTO(SALON DE ACTOS) </t>
  </si>
  <si>
    <t xml:space="preserve">PLAZA DE ESPAÑA 1  </t>
  </si>
  <si>
    <t xml:space="preserve">C.P VICTORIANO MATEOS MUÑOZ </t>
  </si>
  <si>
    <t xml:space="preserve">AVDA DE LA CONSTITUCION 6  </t>
  </si>
  <si>
    <t xml:space="preserve">BIBLIOTECA PUBLICA MUNICIPAL </t>
  </si>
  <si>
    <t xml:space="preserve">CALLE SAN PEDRO DE ALCANTARA 1  </t>
  </si>
  <si>
    <t xml:space="preserve">HOGAR DEL PENSIONISTA (PLANTA BAJA) </t>
  </si>
  <si>
    <t xml:space="preserve">CALLE REAL 3  </t>
  </si>
  <si>
    <t xml:space="preserve">COLEGIO PUBLICO DIVINA PASTORA </t>
  </si>
  <si>
    <t xml:space="preserve">CALLE AS  PARRAS 57  </t>
  </si>
  <si>
    <t xml:space="preserve">CENTRO SOCIAL INTEGRADO </t>
  </si>
  <si>
    <t xml:space="preserve">CALLE ENROLLADA S/N  </t>
  </si>
  <si>
    <t xml:space="preserve">CALLE LAS ERAS 23  </t>
  </si>
  <si>
    <t xml:space="preserve">CALLE ALEMANIA S/N  </t>
  </si>
  <si>
    <t xml:space="preserve">CALLE PIZARRO 1  </t>
  </si>
  <si>
    <t xml:space="preserve">COLEGIO PUBLICO SAN MARTIN </t>
  </si>
  <si>
    <t xml:space="preserve">CALLE CHORRILLO 41  </t>
  </si>
  <si>
    <t xml:space="preserve">CONSULTORIO MÉDICO </t>
  </si>
  <si>
    <t xml:space="preserve">AULA DE LAS ESCUELAS </t>
  </si>
  <si>
    <t xml:space="preserve">AVDA VICTIMAS DEL TERRORISMO S/N  </t>
  </si>
  <si>
    <t xml:space="preserve">CALLE RAMON Y CAJAL 32  </t>
  </si>
  <si>
    <t xml:space="preserve">COLEGIO PUBLICO STMO CRISTO </t>
  </si>
  <si>
    <t xml:space="preserve">CALLE CALVARIO 1 GARVIN DE LA JARA </t>
  </si>
  <si>
    <t xml:space="preserve">AVDA VIRGEN DE GUADALUPE 15  </t>
  </si>
  <si>
    <t xml:space="preserve">CALLE CONQUISTADORES - LA MOHED 11 MOHEDA DE GATA (LA) </t>
  </si>
  <si>
    <t xml:space="preserve">CALLE LA IGLESIA 5  </t>
  </si>
  <si>
    <t xml:space="preserve">PLAZA DE ESPAÑA 3  </t>
  </si>
  <si>
    <t xml:space="preserve">CALLE BALTASAR MUÑIZ 7  </t>
  </si>
  <si>
    <t xml:space="preserve">CALLE LORENZO LEBRON DE QUIÑONES 6  </t>
  </si>
  <si>
    <t xml:space="preserve">AYUNTAMIENTO EL BATAN </t>
  </si>
  <si>
    <t xml:space="preserve">PLAZA MANOLETE 1 BATAN (EL) </t>
  </si>
  <si>
    <t xml:space="preserve">AYUNTAMIENTO VALRIO </t>
  </si>
  <si>
    <t xml:space="preserve">PLAZA LAS FLORES 1 VALRIO </t>
  </si>
  <si>
    <t xml:space="preserve">COLEGIO PUBLICO SANTA BARBARA </t>
  </si>
  <si>
    <t xml:space="preserve">CTRA NUEVA 13  </t>
  </si>
  <si>
    <t xml:space="preserve">CALLE PRINCIPE FELIPE S/N  </t>
  </si>
  <si>
    <t xml:space="preserve">AVDA CONSTITUCION 87  </t>
  </si>
  <si>
    <t xml:space="preserve">COLEGIO ROBERTO DE TORRES </t>
  </si>
  <si>
    <t xml:space="preserve">CALLE SANTO DOMINGO 21  </t>
  </si>
  <si>
    <t xml:space="preserve">SALÓN MULTIUSOS </t>
  </si>
  <si>
    <t xml:space="preserve">CALLE PISCINA 13  </t>
  </si>
  <si>
    <t xml:space="preserve">IES VALLE DEL AMBROZ </t>
  </si>
  <si>
    <t xml:space="preserve">CALLE BRAULIO NAVAS 20  </t>
  </si>
  <si>
    <t xml:space="preserve">CALLE LAS ERAS S/N  </t>
  </si>
  <si>
    <t xml:space="preserve">NAVE MULTIUSOS </t>
  </si>
  <si>
    <t xml:space="preserve">CALLE ANTONIA GUILLEN 3  </t>
  </si>
  <si>
    <t xml:space="preserve">CALLE NUEVA 13  </t>
  </si>
  <si>
    <t xml:space="preserve">CALLE MAYOR 37  </t>
  </si>
  <si>
    <t xml:space="preserve">CENTRO SOCIAL INTEGRADO (LA CASINA) </t>
  </si>
  <si>
    <t xml:space="preserve">CALLE ERAS 1  </t>
  </si>
  <si>
    <t xml:space="preserve">CONSULTORIO MEDICO LOCAL </t>
  </si>
  <si>
    <t xml:space="preserve">PLAZA FONTANILLA 14  </t>
  </si>
  <si>
    <t xml:space="preserve">CASA DE CULTURA (PLANTA BAJA) </t>
  </si>
  <si>
    <t xml:space="preserve">PLAZA DE LA CONSTITUCIÓN 2  </t>
  </si>
  <si>
    <t xml:space="preserve">COLEGIO PUBLICO JUAN CARLOS I </t>
  </si>
  <si>
    <t xml:space="preserve">AVDA CONSTITUCION 7  </t>
  </si>
  <si>
    <t xml:space="preserve">PASEO RUIZ-GIMENEZ S/N  </t>
  </si>
  <si>
    <t xml:space="preserve">PLZLA LLANO 1  </t>
  </si>
  <si>
    <t xml:space="preserve">CALLE DE LOS BUEYES S/N  </t>
  </si>
  <si>
    <t xml:space="preserve">CALLE LUIS GARCIA TAFALLA 15  </t>
  </si>
  <si>
    <t xml:space="preserve">CALLE DOCTOR RIERO DE SORAPAN 16  </t>
  </si>
  <si>
    <t xml:space="preserve">C.P.FCO PARRAS,GRUPO MAYORES </t>
  </si>
  <si>
    <t xml:space="preserve">CALLE L-16 1  </t>
  </si>
  <si>
    <t xml:space="preserve">EDIFICIO HERMANDAD </t>
  </si>
  <si>
    <t xml:space="preserve">CTRA OROPESA 1  </t>
  </si>
  <si>
    <t xml:space="preserve">PLAZA CERVANTES 1  </t>
  </si>
  <si>
    <t xml:space="preserve">PLANTA BAJA </t>
  </si>
  <si>
    <t xml:space="preserve">CALLE CISNEROS 9  </t>
  </si>
  <si>
    <t xml:space="preserve">COL.P. MARCIANO CURIEL </t>
  </si>
  <si>
    <t xml:space="preserve">CALLE SANTA MARIA S/N  </t>
  </si>
  <si>
    <t xml:space="preserve">CALLE CAMINO LA BARCA 3  </t>
  </si>
  <si>
    <t xml:space="preserve">PLAZA ANTONIO PLATA MOGOLLON 5  </t>
  </si>
  <si>
    <t xml:space="preserve">COLEGIO PUBLICO LOS ARCOS </t>
  </si>
  <si>
    <t xml:space="preserve">AVDA DE LA CONSTITUCION 24  </t>
  </si>
  <si>
    <t xml:space="preserve">CALLE OLIMPIADA 92 S/N  </t>
  </si>
  <si>
    <t xml:space="preserve">EDIFICIO MULTIPLES </t>
  </si>
  <si>
    <t xml:space="preserve">CALLE EGIDO 3  </t>
  </si>
  <si>
    <t xml:space="preserve">CASA DE CULTURA MUNICIPAL (SALA DE PROYECCIONES) </t>
  </si>
  <si>
    <t xml:space="preserve">PLAZA LLANO DE MONTBUI S/N  </t>
  </si>
  <si>
    <t xml:space="preserve">CALLE RODRIGUEZ DE LA FUENTE 5  </t>
  </si>
  <si>
    <t xml:space="preserve">PLAZA DE LA CONSTITUCION 4  </t>
  </si>
  <si>
    <t xml:space="preserve">CENTRO CIVICO SOCIAL </t>
  </si>
  <si>
    <t xml:space="preserve">CALLE APOLINAR MORENO 3  </t>
  </si>
  <si>
    <t xml:space="preserve">COLEGIO PÚBLICO GARCÍA SIÑERIZ </t>
  </si>
  <si>
    <t xml:space="preserve">AVDA GARCIA SIÑERIZ S/N  </t>
  </si>
  <si>
    <t xml:space="preserve">CENTRO CÍVICO Y ESPACIO PARA LA CREACIÓN JOVEN </t>
  </si>
  <si>
    <t xml:space="preserve">CALLE PILONES 49  </t>
  </si>
  <si>
    <t xml:space="preserve">PALACIO OBISPO SOLIS </t>
  </si>
  <si>
    <t xml:space="preserve">CALLE REAL 26  </t>
  </si>
  <si>
    <t xml:space="preserve">PLAZA ESPAÑA (DE) S/N ALONSO DE OJEDA </t>
  </si>
  <si>
    <t xml:space="preserve">CALLE MAYOR 1 CASAR DE MIAJADAS </t>
  </si>
  <si>
    <t xml:space="preserve">COL.PUBLICO GARCIA SIÑERIZ </t>
  </si>
  <si>
    <t xml:space="preserve">AVDA CRUZ DE LOS PAJARES 110  </t>
  </si>
  <si>
    <t xml:space="preserve">CALLE SAN FRANCISCO 58  </t>
  </si>
  <si>
    <t xml:space="preserve">CENTRO CÍVICO MONTÁNCHEZ Y SU HISTORIA </t>
  </si>
  <si>
    <t xml:space="preserve">CALLE DOCTOR AMADOR DIAZ MATEOS 8  </t>
  </si>
  <si>
    <t xml:space="preserve">ESTACION DE AUTOBUSES </t>
  </si>
  <si>
    <t xml:space="preserve">CTRA CARRETERA DE PLASENCIA 57  </t>
  </si>
  <si>
    <t xml:space="preserve">COLEGIO PUBLICO EGIDO PRADO </t>
  </si>
  <si>
    <t xml:space="preserve">AVDA RIO ALAGON 32  </t>
  </si>
  <si>
    <t xml:space="preserve">EDIFICIO TELECLUB </t>
  </si>
  <si>
    <t xml:space="preserve">PLAZA CONSTITUCION 17  </t>
  </si>
  <si>
    <t xml:space="preserve">CTRA CARRETERA DE PLASENCIA 40  </t>
  </si>
  <si>
    <t xml:space="preserve">COLEGIO EDUCACIÓN INFANTIL "JOAQUIN BALLESTEROS" </t>
  </si>
  <si>
    <t xml:space="preserve">AVDA CONSTITUCION (DE LA) 36  </t>
  </si>
  <si>
    <t xml:space="preserve">CENTRO EDUCACION ADULTOS "MAESTRO ANDRÉS SÁNCHEZ" </t>
  </si>
  <si>
    <t xml:space="preserve">CALLE CARRERAS 4  </t>
  </si>
  <si>
    <t xml:space="preserve">COL.PUBLICO MANUEL MAREQUE </t>
  </si>
  <si>
    <t xml:space="preserve">AVDA EXTREMADURA 37  </t>
  </si>
  <si>
    <t xml:space="preserve">CASA DEL DEPORTE </t>
  </si>
  <si>
    <t xml:space="preserve">CALLE SADI DE BUEN 51  </t>
  </si>
  <si>
    <t xml:space="preserve">CENTRO SOCIOCULTURAL DE LA INMACULADA </t>
  </si>
  <si>
    <t xml:space="preserve">AVDA CONSTITUCION 2  </t>
  </si>
  <si>
    <t xml:space="preserve">COLEGIO EL POZON (ANTIGUO) </t>
  </si>
  <si>
    <t xml:space="preserve">AVDA SAN ISIDRO 14  </t>
  </si>
  <si>
    <t xml:space="preserve">CALLE JOSE BUENO ROCHA 5  </t>
  </si>
  <si>
    <t xml:space="preserve">CASA DE COMILLAS </t>
  </si>
  <si>
    <t xml:space="preserve">CALLE URBANO GONZALEZ SERRANO 19  </t>
  </si>
  <si>
    <t xml:space="preserve">COLEGIO EL POZON (NUEVO) </t>
  </si>
  <si>
    <t xml:space="preserve">CALLE GENARO CAJAL 22  </t>
  </si>
  <si>
    <t xml:space="preserve">COLEGIO CAMPO ARAÑUELO </t>
  </si>
  <si>
    <t xml:space="preserve">AVDA MAGISTERIO 2  </t>
  </si>
  <si>
    <t xml:space="preserve">INSTITUTO E.S AUGUSTOBRIGA </t>
  </si>
  <si>
    <t xml:space="preserve">CALLE ANTONIO CONCHA 71  </t>
  </si>
  <si>
    <t xml:space="preserve">COLG.PUBLICO SIERRA DE GREDOS </t>
  </si>
  <si>
    <t xml:space="preserve">AVDA MAGISTERIO 8  </t>
  </si>
  <si>
    <t xml:space="preserve">COLEGIO PUBLICO "ALMANZOR" </t>
  </si>
  <si>
    <t xml:space="preserve">CALLE VALDEVERDEJA 1  </t>
  </si>
  <si>
    <t xml:space="preserve">INSTITUTO DE EDUCACIÓN SECUNDARIA ALBALAT </t>
  </si>
  <si>
    <t xml:space="preserve">CALLE TRANSHUMANCIA 2  </t>
  </si>
  <si>
    <t xml:space="preserve">G.E. NTRA SRA DE GUADALUPE </t>
  </si>
  <si>
    <t xml:space="preserve">CALLE NTRA SRA DE GUADALUPE S/N  </t>
  </si>
  <si>
    <t xml:space="preserve">COL.P. NTRA SRA DE LA O </t>
  </si>
  <si>
    <t xml:space="preserve">CALLE VICENTE CHAPARRO S/N  </t>
  </si>
  <si>
    <t xml:space="preserve">AVDA DE EXTREMADURA 95  </t>
  </si>
  <si>
    <t xml:space="preserve">ESCUELA DE NIÑOS </t>
  </si>
  <si>
    <t xml:space="preserve">PLAZA CENTRO CIVICO S/N  </t>
  </si>
  <si>
    <t xml:space="preserve">GIMNASIO MUNICIPAL </t>
  </si>
  <si>
    <t xml:space="preserve">ESCUELA DE MARTILANDRÁN </t>
  </si>
  <si>
    <t xml:space="preserve">PBDO MARTILANDRAN S/N MARTILANDRAN </t>
  </si>
  <si>
    <t xml:space="preserve">PLAZA DEL LLANO 1  </t>
  </si>
  <si>
    <t xml:space="preserve">AVDA JULIO HERNANDEZ 2  </t>
  </si>
  <si>
    <t xml:space="preserve">COLEGIO PUBLICO STA MARINA </t>
  </si>
  <si>
    <t xml:space="preserve">CALLE MACHURRO 2  </t>
  </si>
  <si>
    <t xml:space="preserve">PLAZA DE ESPAÑA 8  </t>
  </si>
  <si>
    <t xml:space="preserve">CALLE SAN PEDRO S/N  </t>
  </si>
  <si>
    <t xml:space="preserve">AVDA SIERRA DE GATA 12  </t>
  </si>
  <si>
    <t xml:space="preserve">DEPENDENCIAS MUNICIPALES (AYUNTAMIENTO) </t>
  </si>
  <si>
    <t xml:space="preserve">CALLE POSTIGO 17  </t>
  </si>
  <si>
    <t xml:space="preserve">CASA REDONDA </t>
  </si>
  <si>
    <t xml:space="preserve">AVDA CONSTITUCION 8  </t>
  </si>
  <si>
    <t xml:space="preserve">CASA DE CULTURA "LUISA FERNANDA" </t>
  </si>
  <si>
    <t xml:space="preserve">CALLE IGLESIA 1  </t>
  </si>
  <si>
    <t xml:space="preserve">SALÓN DE ACTOS CENTRO DE DOCUMENTACIÓN </t>
  </si>
  <si>
    <t xml:space="preserve">CALLE BARREROS 2  </t>
  </si>
  <si>
    <t xml:space="preserve">AULA EDUCATIVA PLANTA BAJA </t>
  </si>
  <si>
    <t xml:space="preserve">PLAZA ESPAÑA 2 B  </t>
  </si>
  <si>
    <t xml:space="preserve">COLEGIO PUBLICO RAMON Y CAJAL </t>
  </si>
  <si>
    <t xml:space="preserve">CALLE SANTIAGO RAMON Y CAJAL 1  </t>
  </si>
  <si>
    <t xml:space="preserve">COLEGIO PUBLICO ALFONSO VIII </t>
  </si>
  <si>
    <t xml:space="preserve">CALLE CRISTO DE LAS BATALLAS 1  </t>
  </si>
  <si>
    <t xml:space="preserve">GUARDERIA DEL ROSAL DE AYALA </t>
  </si>
  <si>
    <t xml:space="preserve">CALLE ALONSO HIPOLITO 1  </t>
  </si>
  <si>
    <t xml:space="preserve">COLEGIO PUBLICO MIRALVALLE </t>
  </si>
  <si>
    <t xml:space="preserve">CALLE CAYETANO GARCIA MARTIN 4  </t>
  </si>
  <si>
    <t xml:space="preserve">COLEGIO PUBLICO MIRALVALLE PARVULARIO </t>
  </si>
  <si>
    <t xml:space="preserve">CALLE DOS DE MAYO S/N  </t>
  </si>
  <si>
    <t xml:space="preserve">CALLE TRUJILLO 15  </t>
  </si>
  <si>
    <t xml:space="preserve">C.E.I.P. SAN MIGUEL ARCÁNGEL </t>
  </si>
  <si>
    <t xml:space="preserve">TRVA CRISTOBAL OUDRIZ S/N  </t>
  </si>
  <si>
    <t xml:space="preserve">GUARDERIA SAN MIGUEL </t>
  </si>
  <si>
    <t xml:space="preserve">CALLE SAN CRISTOBAL 16  </t>
  </si>
  <si>
    <t xml:space="preserve">CALLE VERDUGO 2  </t>
  </si>
  <si>
    <t xml:space="preserve">ESCUELA PATRONATO SAN CALIXTO </t>
  </si>
  <si>
    <t xml:space="preserve">CALLE ESCUELAS 3  </t>
  </si>
  <si>
    <t xml:space="preserve">CENTRO EDUCACION ADULTOS </t>
  </si>
  <si>
    <t xml:space="preserve">COLEGIO PUBLICO EL PILAR </t>
  </si>
  <si>
    <t xml:space="preserve">AVDA EXTREMADURA 10  </t>
  </si>
  <si>
    <t xml:space="preserve">COLEGIO PUBLICO INES DE SUAREZ </t>
  </si>
  <si>
    <t xml:space="preserve">PLAZA ALAMITOS 2  </t>
  </si>
  <si>
    <t xml:space="preserve">COLEGIO PUBLICO LA DATA </t>
  </si>
  <si>
    <t xml:space="preserve">CALLE PABLO IGLESIAS 1  </t>
  </si>
  <si>
    <t xml:space="preserve">CENTRO SOCIAL DE SAN GIL </t>
  </si>
  <si>
    <t xml:space="preserve">PLAZA SAN GIL S/N SAN GIL </t>
  </si>
  <si>
    <t xml:space="preserve">AVDA PAZ  (DE LA) 25  </t>
  </si>
  <si>
    <t xml:space="preserve">CALLE IGLESIA 9  </t>
  </si>
  <si>
    <t xml:space="preserve">HOGAR DE PENSIONISTAS </t>
  </si>
  <si>
    <t xml:space="preserve">CALLE LAGAR (DEL) S/N  </t>
  </si>
  <si>
    <t xml:space="preserve">EDIFICIO HOGAR SOCIAL </t>
  </si>
  <si>
    <t xml:space="preserve">CALLE POSITO 1  </t>
  </si>
  <si>
    <t xml:space="preserve">PLAZA DEL CAÑO 9  </t>
  </si>
  <si>
    <t xml:space="preserve">PASEO DEL MIRADOR S/N  </t>
  </si>
  <si>
    <t xml:space="preserve">CALLE ALHONDIGA 30  </t>
  </si>
  <si>
    <t xml:space="preserve">PLAZA FRANCISCO PIZARRO 6  </t>
  </si>
  <si>
    <t xml:space="preserve">AYUNTAMIENTO SALON DE ACTOS </t>
  </si>
  <si>
    <t xml:space="preserve">CALLE MARIA BABIANO 3  </t>
  </si>
  <si>
    <t xml:space="preserve">AULA MULTIUSOS </t>
  </si>
  <si>
    <t xml:space="preserve">AVDA LA NAVA 1  </t>
  </si>
  <si>
    <t xml:space="preserve">CENTRO SOCIAL Y CULTURAL </t>
  </si>
  <si>
    <t xml:space="preserve">CENTRO CIVICO SOCIAL "JUAN FERNANDEZ FIGUEROA" </t>
  </si>
  <si>
    <t xml:space="preserve">AVDA TRUJILLO S/N  </t>
  </si>
  <si>
    <t xml:space="preserve">SALON MULTIUSOS </t>
  </si>
  <si>
    <t xml:space="preserve">RONDA DE EXTREMADURA S/N  </t>
  </si>
  <si>
    <t xml:space="preserve">PLAZA PLAZA DE ESPAÑA 1  </t>
  </si>
  <si>
    <t xml:space="preserve">ANT.COLEGIO STA RITA DE CASIA </t>
  </si>
  <si>
    <t xml:space="preserve">CALLE BURGOS 1  </t>
  </si>
  <si>
    <t xml:space="preserve">CALLE ESCORIAL S/N  </t>
  </si>
  <si>
    <t xml:space="preserve">EDFICIO SERVICIOS MULTIPLES </t>
  </si>
  <si>
    <t xml:space="preserve">AVDA ESPAÑA 24  </t>
  </si>
  <si>
    <t xml:space="preserve">CALLE EL CERRO 2  </t>
  </si>
  <si>
    <t xml:space="preserve">CALLE CONSTITUCION 10  </t>
  </si>
  <si>
    <t xml:space="preserve">CALLE FRANCISCO PIZARRO 1  </t>
  </si>
  <si>
    <t xml:space="preserve">CALLE LOS SAUCES 2 A  </t>
  </si>
  <si>
    <t xml:space="preserve">TRVA IGLESIA S/N  </t>
  </si>
  <si>
    <t xml:space="preserve">CALLE CUATRO LOBOS 2  </t>
  </si>
  <si>
    <t xml:space="preserve">COLEGIO RURAL AGRUPADO RIO TAJO </t>
  </si>
  <si>
    <t xml:space="preserve">AVDA AMERICA 1  </t>
  </si>
  <si>
    <t xml:space="preserve">AVDA CACERES S/N  </t>
  </si>
  <si>
    <t xml:space="preserve">AVDA CONSTITUCION DE LA 8  </t>
  </si>
  <si>
    <t xml:space="preserve">EDIFICIO CULTURAL MUNICIPAL </t>
  </si>
  <si>
    <t xml:space="preserve">CALLE GABRIEL Y GALAN 16  </t>
  </si>
  <si>
    <t xml:space="preserve">GRUPO ESCOLAR AULA 1 </t>
  </si>
  <si>
    <t xml:space="preserve">AVDA ESCUELAS S/N  </t>
  </si>
  <si>
    <t xml:space="preserve">UNIVERSIDAD POPULAR AULA 1 </t>
  </si>
  <si>
    <t xml:space="preserve">CALLE GARCIA DE PAREDES S/N  </t>
  </si>
  <si>
    <t xml:space="preserve">UNIVERSIDAD POPULAR AULA 2 </t>
  </si>
  <si>
    <t xml:space="preserve">GRUPO ESCOLAR STA Mª LOMAS </t>
  </si>
  <si>
    <t xml:space="preserve">CALLE 12 DE OCTUBRE S/N SANTA MARIA DE LAS LOMAS </t>
  </si>
  <si>
    <t xml:space="preserve">GRUP ESCOLAR AULA1 BARQUILLA PINARES </t>
  </si>
  <si>
    <t xml:space="preserve">PLAZA AMERICA S/N BARQUILLA DE PINARES </t>
  </si>
  <si>
    <t xml:space="preserve">CALLE ENRIQUE ALONSO 1  </t>
  </si>
  <si>
    <t xml:space="preserve">CAMARA AGRARIA </t>
  </si>
  <si>
    <t xml:space="preserve">C.P.STMO CRISTO DEL PERDON </t>
  </si>
  <si>
    <t xml:space="preserve">CALLE ESCUELAS 9  </t>
  </si>
  <si>
    <t xml:space="preserve">CALLE FRAGUA (LA) 22  </t>
  </si>
  <si>
    <t xml:space="preserve">CALLE MAESTRO MEDARDO SERRADILLA VEGA 4  </t>
  </si>
  <si>
    <t xml:space="preserve">COLEGIO PUBLICO MARIA LLUCH </t>
  </si>
  <si>
    <t xml:space="preserve">AVDA SEVILLA S/N  </t>
  </si>
  <si>
    <t xml:space="preserve">CALLE FUENTE MAESE 8  </t>
  </si>
  <si>
    <t xml:space="preserve">CALLE BELEN S/N  </t>
  </si>
  <si>
    <t xml:space="preserve">ESCUELA Nº 1 </t>
  </si>
  <si>
    <t xml:space="preserve">TRVA JENARO RAMOS 1  </t>
  </si>
  <si>
    <t xml:space="preserve">CASA DE CULTURA(BAJOS) </t>
  </si>
  <si>
    <t xml:space="preserve">CASA DE LA CULTURA DE VALDENCIN </t>
  </si>
  <si>
    <t xml:space="preserve">AVDA CACERES (DE) 4  </t>
  </si>
  <si>
    <t xml:space="preserve">CALLE JENARO RAMOS 15 S  </t>
  </si>
  <si>
    <t xml:space="preserve">PLAZA DE ESPAÑA 2  </t>
  </si>
  <si>
    <t xml:space="preserve">C.PUBLICO MAESTRO TRINITARIO </t>
  </si>
  <si>
    <t xml:space="preserve">AVDA CONSTITUCION 36  </t>
  </si>
  <si>
    <t xml:space="preserve">CALLE HUMILLADERO S/N  </t>
  </si>
  <si>
    <t xml:space="preserve">CTRA PANTANO (DEL) 5  </t>
  </si>
  <si>
    <t xml:space="preserve">C.CULTURAL JUAN JOSE NARBON </t>
  </si>
  <si>
    <t xml:space="preserve">PLAZA RELOJ (DEL) S/N  </t>
  </si>
  <si>
    <t xml:space="preserve">EDIFICIO ASPIAM </t>
  </si>
  <si>
    <t xml:space="preserve">AVDA MONFRAGÜE S/N  </t>
  </si>
  <si>
    <t xml:space="preserve">OFICINA DE INFORMACION JUVENIL </t>
  </si>
  <si>
    <t xml:space="preserve">CALLE JACINTO RUIZ DE MENDOZA 3  </t>
  </si>
  <si>
    <t xml:space="preserve">ESCUELAS </t>
  </si>
  <si>
    <t xml:space="preserve">ESCUELA INFANTIL "LAS AMERICAS" </t>
  </si>
  <si>
    <t xml:space="preserve">CALLE OLALLA S/N  </t>
  </si>
  <si>
    <t xml:space="preserve">CALLE JOSE MARIA GARCIA 1  </t>
  </si>
  <si>
    <t xml:space="preserve">CALLE SOLANO 12  </t>
  </si>
  <si>
    <t xml:space="preserve">AVDA CAÑAVERAS (DE) 20  </t>
  </si>
  <si>
    <t xml:space="preserve">CALLE CUARTEL 2 B  </t>
  </si>
  <si>
    <t xml:space="preserve">CALLE FRANCISCO JAVIER MERCHAN 8  </t>
  </si>
  <si>
    <t xml:space="preserve">CALLE MARTIRES 2  </t>
  </si>
  <si>
    <t xml:space="preserve">CALLE ARGENTINA 6  </t>
  </si>
  <si>
    <t xml:space="preserve">COLEGIO PUBLICO LA MAYA </t>
  </si>
  <si>
    <t xml:space="preserve">AVDA DE EXTREMADURA 2  </t>
  </si>
  <si>
    <t xml:space="preserve">ESCUELA INFANTIL MUNICIPAL SANTA CLARA </t>
  </si>
  <si>
    <t xml:space="preserve">CALLE SAN BARTOLOME 9  </t>
  </si>
  <si>
    <t xml:space="preserve">AVDA CONDES DE NIEVA 22  </t>
  </si>
  <si>
    <t xml:space="preserve">GRUPO ESCOLAR PABELLON 1 </t>
  </si>
  <si>
    <t xml:space="preserve">PLAZA FISCAL DON JESUS VICENTE CHAMORRO 22  </t>
  </si>
  <si>
    <t xml:space="preserve">GRUPO ESCOLAR PABELLON 2 </t>
  </si>
  <si>
    <t xml:space="preserve">AVDA DON SANTOS ROBLEDO 8  </t>
  </si>
  <si>
    <t xml:space="preserve">AVDA CONSTITUCION 32  </t>
  </si>
  <si>
    <t xml:space="preserve">AGENCIA DE LECTURAS MUNICIPAL </t>
  </si>
  <si>
    <t xml:space="preserve">CONSULTORIO MÉDICO MUNICIPAL </t>
  </si>
  <si>
    <t xml:space="preserve">CALLE RAMON ROSADO 1  </t>
  </si>
  <si>
    <t xml:space="preserve">CALLE PEPE CASCO 2  </t>
  </si>
  <si>
    <t xml:space="preserve">COL.P. VIRGEN DE LA PIEDAD </t>
  </si>
  <si>
    <t xml:space="preserve">CALLE SOLEDAD 48  </t>
  </si>
  <si>
    <t xml:space="preserve">BAJOS DE EXTENSION AGRARIA </t>
  </si>
  <si>
    <t xml:space="preserve">CASA DEL LABRADOR </t>
  </si>
  <si>
    <t xml:space="preserve">CALLE REAL 10  </t>
  </si>
  <si>
    <t xml:space="preserve">CALLE CONCEJO 13  </t>
  </si>
  <si>
    <t xml:space="preserve">CALLE ESCUELAS (LAS) S/N  </t>
  </si>
  <si>
    <t xml:space="preserve">CENTRO CULTURAL "REINA SOFIA" </t>
  </si>
  <si>
    <t xml:space="preserve">CALLE CRUCES (LAS) 1  </t>
  </si>
  <si>
    <t xml:space="preserve">CALLE ALAMEDA S/N  </t>
  </si>
  <si>
    <t xml:space="preserve">C.E.I.P. NTRA. SRA. DE FUENTE SANTA </t>
  </si>
  <si>
    <t xml:space="preserve">CALLE ANIMAS S/N  </t>
  </si>
  <si>
    <t xml:space="preserve">PARANINFO DE LA CASA DE LA CULTURA </t>
  </si>
  <si>
    <t xml:space="preserve">AVDA ALMANZOR 19  </t>
  </si>
  <si>
    <t xml:space="preserve">COLEGIO PUBLICO MARIA DE LOS ANGELES BALLESTEROS </t>
  </si>
  <si>
    <t xml:space="preserve">CALLE MAR (DEL) 1  </t>
  </si>
  <si>
    <t xml:space="preserve">PLAZA DE LOS RIOS S/N  </t>
  </si>
  <si>
    <t xml:space="preserve">AULA DE FORMACION </t>
  </si>
  <si>
    <t xml:space="preserve">CALLE CULTURA 1  </t>
  </si>
  <si>
    <t xml:space="preserve">CASA CULTURA PUEBLONUEVO </t>
  </si>
  <si>
    <t xml:space="preserve">PLAZA MAYOR S/N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</si>
</sst>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C829-A686-4F70-9B3B-EF89825BE1D8}">
  <dimension ref="A1:L1402"/>
  <sheetViews>
    <sheetView workbookViewId="0"/>
  </sheetViews>
  <sheetFormatPr baseColWidth="10" defaultRowHeight="15" x14ac:dyDescent="0.25"/>
  <cols>
    <col min="1" max="1" width="10.28515625" style="2" customWidth="1"/>
    <col min="2" max="2" width="25.5703125" customWidth="1"/>
    <col min="3" max="3" width="10.85546875" style="2" customWidth="1"/>
    <col min="4" max="4" width="31" customWidth="1"/>
    <col min="5" max="5" width="8.140625" style="2" customWidth="1"/>
    <col min="6" max="6" width="8.42578125" style="2" customWidth="1"/>
    <col min="7" max="7" width="7.85546875" style="2" customWidth="1"/>
    <col min="8" max="8" width="11.42578125" style="2"/>
    <col min="9" max="9" width="77.5703125" customWidth="1"/>
    <col min="10" max="10" width="101.7109375" customWidth="1"/>
    <col min="11" max="11" width="11.42578125" style="2"/>
    <col min="12" max="12" width="30.7109375" customWidth="1"/>
    <col min="13" max="13" width="11.42578125" customWidth="1"/>
  </cols>
  <sheetData>
    <row r="1" spans="1:12" ht="15.75" x14ac:dyDescent="0.25">
      <c r="A1" s="3" t="s">
        <v>424</v>
      </c>
    </row>
    <row r="2" spans="1:12" x14ac:dyDescent="0.25">
      <c r="A2" s="1" t="s">
        <v>16</v>
      </c>
      <c r="B2" s="1" t="s">
        <v>15</v>
      </c>
      <c r="C2" s="1" t="s">
        <v>14</v>
      </c>
      <c r="D2" s="1" t="s">
        <v>13</v>
      </c>
      <c r="E2" s="1" t="s">
        <v>12</v>
      </c>
      <c r="F2" s="1" t="s">
        <v>11</v>
      </c>
      <c r="G2" s="1" t="s">
        <v>10</v>
      </c>
      <c r="H2" s="1" t="s">
        <v>9</v>
      </c>
      <c r="I2" s="1" t="s">
        <v>8</v>
      </c>
      <c r="J2" s="1" t="s">
        <v>7</v>
      </c>
      <c r="K2" s="1" t="s">
        <v>6</v>
      </c>
      <c r="L2" s="1" t="s">
        <v>17</v>
      </c>
    </row>
    <row r="3" spans="1:12" x14ac:dyDescent="0.25">
      <c r="A3" t="str">
        <f t="shared" ref="A3:A66" si="0">"06"</f>
        <v>06</v>
      </c>
      <c r="B3" t="s">
        <v>34</v>
      </c>
      <c r="C3" t="str">
        <f>"001"</f>
        <v>001</v>
      </c>
      <c r="D3" t="s">
        <v>35</v>
      </c>
      <c r="E3" t="str">
        <f t="shared" ref="E3:E8" si="1">"01"</f>
        <v>01</v>
      </c>
      <c r="F3" t="str">
        <f>"001"</f>
        <v>001</v>
      </c>
      <c r="G3" t="str">
        <f>""</f>
        <v/>
      </c>
      <c r="H3" t="s">
        <v>3</v>
      </c>
      <c r="I3" t="s">
        <v>425</v>
      </c>
      <c r="J3" t="s">
        <v>426</v>
      </c>
      <c r="K3" s="2" t="str">
        <f>"06713"</f>
        <v>06713</v>
      </c>
    </row>
    <row r="4" spans="1:12" x14ac:dyDescent="0.25">
      <c r="A4" t="str">
        <f t="shared" si="0"/>
        <v>06</v>
      </c>
      <c r="B4" t="s">
        <v>34</v>
      </c>
      <c r="C4" t="str">
        <f t="shared" ref="C4:C10" si="2">"002"</f>
        <v>002</v>
      </c>
      <c r="D4" t="s">
        <v>36</v>
      </c>
      <c r="E4" t="str">
        <f t="shared" si="1"/>
        <v>01</v>
      </c>
      <c r="F4" t="str">
        <f>"001"</f>
        <v>001</v>
      </c>
      <c r="G4" t="str">
        <f>""</f>
        <v/>
      </c>
      <c r="H4" t="s">
        <v>1</v>
      </c>
      <c r="I4" t="s">
        <v>427</v>
      </c>
      <c r="J4" t="s">
        <v>428</v>
      </c>
      <c r="K4" s="2" t="str">
        <f t="shared" ref="K4:K10" si="3">"06207"</f>
        <v>06207</v>
      </c>
    </row>
    <row r="5" spans="1:12" x14ac:dyDescent="0.25">
      <c r="A5" t="str">
        <f t="shared" si="0"/>
        <v>06</v>
      </c>
      <c r="B5" t="s">
        <v>34</v>
      </c>
      <c r="C5" t="str">
        <f t="shared" si="2"/>
        <v>002</v>
      </c>
      <c r="D5" t="s">
        <v>36</v>
      </c>
      <c r="E5" t="str">
        <f t="shared" si="1"/>
        <v>01</v>
      </c>
      <c r="F5" t="str">
        <f>"001"</f>
        <v>001</v>
      </c>
      <c r="G5" t="str">
        <f>""</f>
        <v/>
      </c>
      <c r="H5" t="s">
        <v>0</v>
      </c>
      <c r="I5" t="s">
        <v>427</v>
      </c>
      <c r="J5" t="s">
        <v>428</v>
      </c>
      <c r="K5" s="2" t="str">
        <f t="shared" si="3"/>
        <v>06207</v>
      </c>
    </row>
    <row r="6" spans="1:12" x14ac:dyDescent="0.25">
      <c r="A6" t="str">
        <f t="shared" si="0"/>
        <v>06</v>
      </c>
      <c r="B6" t="s">
        <v>34</v>
      </c>
      <c r="C6" t="str">
        <f t="shared" si="2"/>
        <v>002</v>
      </c>
      <c r="D6" t="s">
        <v>36</v>
      </c>
      <c r="E6" t="str">
        <f t="shared" si="1"/>
        <v>01</v>
      </c>
      <c r="F6" t="str">
        <f>"002"</f>
        <v>002</v>
      </c>
      <c r="G6" t="str">
        <f>""</f>
        <v/>
      </c>
      <c r="H6" t="s">
        <v>3</v>
      </c>
      <c r="I6" t="s">
        <v>28</v>
      </c>
      <c r="J6" t="s">
        <v>429</v>
      </c>
      <c r="K6" s="2" t="str">
        <f t="shared" si="3"/>
        <v>06207</v>
      </c>
    </row>
    <row r="7" spans="1:12" x14ac:dyDescent="0.25">
      <c r="A7" t="str">
        <f t="shared" si="0"/>
        <v>06</v>
      </c>
      <c r="B7" t="s">
        <v>34</v>
      </c>
      <c r="C7" t="str">
        <f t="shared" si="2"/>
        <v>002</v>
      </c>
      <c r="D7" t="s">
        <v>36</v>
      </c>
      <c r="E7" t="str">
        <f t="shared" si="1"/>
        <v>01</v>
      </c>
      <c r="F7" t="str">
        <f>"003"</f>
        <v>003</v>
      </c>
      <c r="G7" t="str">
        <f>""</f>
        <v/>
      </c>
      <c r="H7" t="s">
        <v>1</v>
      </c>
      <c r="I7" t="s">
        <v>427</v>
      </c>
      <c r="J7" t="s">
        <v>428</v>
      </c>
      <c r="K7" s="2" t="str">
        <f t="shared" si="3"/>
        <v>06207</v>
      </c>
    </row>
    <row r="8" spans="1:12" x14ac:dyDescent="0.25">
      <c r="A8" t="str">
        <f t="shared" si="0"/>
        <v>06</v>
      </c>
      <c r="B8" t="s">
        <v>34</v>
      </c>
      <c r="C8" t="str">
        <f t="shared" si="2"/>
        <v>002</v>
      </c>
      <c r="D8" t="s">
        <v>36</v>
      </c>
      <c r="E8" t="str">
        <f t="shared" si="1"/>
        <v>01</v>
      </c>
      <c r="F8" t="str">
        <f>"003"</f>
        <v>003</v>
      </c>
      <c r="G8" t="str">
        <f>""</f>
        <v/>
      </c>
      <c r="H8" t="s">
        <v>0</v>
      </c>
      <c r="I8" t="s">
        <v>427</v>
      </c>
      <c r="J8" t="s">
        <v>428</v>
      </c>
      <c r="K8" s="2" t="str">
        <f t="shared" si="3"/>
        <v>06207</v>
      </c>
    </row>
    <row r="9" spans="1:12" x14ac:dyDescent="0.25">
      <c r="A9" t="str">
        <f t="shared" si="0"/>
        <v>06</v>
      </c>
      <c r="B9" t="s">
        <v>34</v>
      </c>
      <c r="C9" t="str">
        <f t="shared" si="2"/>
        <v>002</v>
      </c>
      <c r="D9" t="s">
        <v>36</v>
      </c>
      <c r="E9" t="str">
        <f>"02"</f>
        <v>02</v>
      </c>
      <c r="F9" t="str">
        <f>"001"</f>
        <v>001</v>
      </c>
      <c r="G9" t="str">
        <f>""</f>
        <v/>
      </c>
      <c r="H9" t="s">
        <v>1</v>
      </c>
      <c r="I9" t="s">
        <v>20</v>
      </c>
      <c r="J9" t="s">
        <v>430</v>
      </c>
      <c r="K9" s="2" t="str">
        <f t="shared" si="3"/>
        <v>06207</v>
      </c>
    </row>
    <row r="10" spans="1:12" x14ac:dyDescent="0.25">
      <c r="A10" t="str">
        <f t="shared" si="0"/>
        <v>06</v>
      </c>
      <c r="B10" t="s">
        <v>34</v>
      </c>
      <c r="C10" t="str">
        <f t="shared" si="2"/>
        <v>002</v>
      </c>
      <c r="D10" t="s">
        <v>36</v>
      </c>
      <c r="E10" t="str">
        <f>"02"</f>
        <v>02</v>
      </c>
      <c r="F10" t="str">
        <f>"001"</f>
        <v>001</v>
      </c>
      <c r="G10" t="str">
        <f>""</f>
        <v/>
      </c>
      <c r="H10" t="s">
        <v>0</v>
      </c>
      <c r="I10" t="s">
        <v>20</v>
      </c>
      <c r="J10" t="s">
        <v>430</v>
      </c>
      <c r="K10" s="2" t="str">
        <f t="shared" si="3"/>
        <v>06207</v>
      </c>
    </row>
    <row r="11" spans="1:12" x14ac:dyDescent="0.25">
      <c r="A11" t="str">
        <f t="shared" si="0"/>
        <v>06</v>
      </c>
      <c r="B11" t="s">
        <v>34</v>
      </c>
      <c r="C11" t="str">
        <f>"003"</f>
        <v>003</v>
      </c>
      <c r="D11" t="s">
        <v>37</v>
      </c>
      <c r="E11" t="str">
        <f t="shared" ref="E11:E18" si="4">"01"</f>
        <v>01</v>
      </c>
      <c r="F11" t="str">
        <f>"001"</f>
        <v>001</v>
      </c>
      <c r="G11" t="str">
        <f>""</f>
        <v/>
      </c>
      <c r="H11" t="s">
        <v>3</v>
      </c>
      <c r="I11" t="s">
        <v>31</v>
      </c>
      <c r="J11" t="s">
        <v>431</v>
      </c>
      <c r="K11" s="2" t="str">
        <f>"06940"</f>
        <v>06940</v>
      </c>
    </row>
    <row r="12" spans="1:12" x14ac:dyDescent="0.25">
      <c r="A12" t="str">
        <f t="shared" si="0"/>
        <v>06</v>
      </c>
      <c r="B12" t="s">
        <v>34</v>
      </c>
      <c r="C12" t="str">
        <f>"004"</f>
        <v>004</v>
      </c>
      <c r="D12" t="s">
        <v>38</v>
      </c>
      <c r="E12" t="str">
        <f t="shared" si="4"/>
        <v>01</v>
      </c>
      <c r="F12" t="str">
        <f>"001"</f>
        <v>001</v>
      </c>
      <c r="G12" t="str">
        <f>""</f>
        <v/>
      </c>
      <c r="H12" t="s">
        <v>3</v>
      </c>
      <c r="I12" t="s">
        <v>31</v>
      </c>
      <c r="J12" t="s">
        <v>432</v>
      </c>
      <c r="K12" s="2" t="str">
        <f>"06840"</f>
        <v>06840</v>
      </c>
    </row>
    <row r="13" spans="1:12" x14ac:dyDescent="0.25">
      <c r="A13" t="str">
        <f t="shared" si="0"/>
        <v>06</v>
      </c>
      <c r="B13" t="s">
        <v>34</v>
      </c>
      <c r="C13" t="str">
        <f>"004"</f>
        <v>004</v>
      </c>
      <c r="D13" t="s">
        <v>38</v>
      </c>
      <c r="E13" t="str">
        <f t="shared" si="4"/>
        <v>01</v>
      </c>
      <c r="F13" t="str">
        <f>"002"</f>
        <v>002</v>
      </c>
      <c r="G13" t="str">
        <f>""</f>
        <v/>
      </c>
      <c r="H13" t="s">
        <v>3</v>
      </c>
      <c r="I13" t="s">
        <v>433</v>
      </c>
      <c r="J13" t="s">
        <v>434</v>
      </c>
      <c r="K13" s="2" t="str">
        <f>"06840"</f>
        <v>06840</v>
      </c>
    </row>
    <row r="14" spans="1:12" x14ac:dyDescent="0.25">
      <c r="A14" t="str">
        <f t="shared" si="0"/>
        <v>06</v>
      </c>
      <c r="B14" t="s">
        <v>34</v>
      </c>
      <c r="C14" t="str">
        <f>"005"</f>
        <v>005</v>
      </c>
      <c r="D14" t="s">
        <v>39</v>
      </c>
      <c r="E14" t="str">
        <f t="shared" si="4"/>
        <v>01</v>
      </c>
      <c r="F14" t="str">
        <f>"001"</f>
        <v>001</v>
      </c>
      <c r="G14" t="str">
        <f>""</f>
        <v/>
      </c>
      <c r="H14" t="s">
        <v>1</v>
      </c>
      <c r="I14" t="s">
        <v>435</v>
      </c>
      <c r="J14" t="s">
        <v>436</v>
      </c>
      <c r="K14" s="2" t="str">
        <f>"06170"</f>
        <v>06170</v>
      </c>
    </row>
    <row r="15" spans="1:12" x14ac:dyDescent="0.25">
      <c r="A15" t="str">
        <f t="shared" si="0"/>
        <v>06</v>
      </c>
      <c r="B15" t="s">
        <v>34</v>
      </c>
      <c r="C15" t="str">
        <f>"005"</f>
        <v>005</v>
      </c>
      <c r="D15" t="s">
        <v>39</v>
      </c>
      <c r="E15" t="str">
        <f t="shared" si="4"/>
        <v>01</v>
      </c>
      <c r="F15" t="str">
        <f>"001"</f>
        <v>001</v>
      </c>
      <c r="G15" t="str">
        <f>""</f>
        <v/>
      </c>
      <c r="H15" t="s">
        <v>0</v>
      </c>
      <c r="I15" t="s">
        <v>435</v>
      </c>
      <c r="J15" t="s">
        <v>436</v>
      </c>
      <c r="K15" s="2" t="str">
        <f>"06170"</f>
        <v>06170</v>
      </c>
    </row>
    <row r="16" spans="1:12" x14ac:dyDescent="0.25">
      <c r="A16" t="str">
        <f t="shared" si="0"/>
        <v>06</v>
      </c>
      <c r="B16" t="s">
        <v>34</v>
      </c>
      <c r="C16" t="str">
        <f>"005"</f>
        <v>005</v>
      </c>
      <c r="D16" t="s">
        <v>39</v>
      </c>
      <c r="E16" t="str">
        <f t="shared" si="4"/>
        <v>01</v>
      </c>
      <c r="F16" t="str">
        <f>"002"</f>
        <v>002</v>
      </c>
      <c r="G16" t="str">
        <f>""</f>
        <v/>
      </c>
      <c r="H16" t="s">
        <v>3</v>
      </c>
      <c r="I16" t="s">
        <v>437</v>
      </c>
      <c r="J16" t="s">
        <v>438</v>
      </c>
      <c r="K16" s="2" t="str">
        <f>"06170"</f>
        <v>06170</v>
      </c>
    </row>
    <row r="17" spans="1:11" x14ac:dyDescent="0.25">
      <c r="A17" t="str">
        <f t="shared" si="0"/>
        <v>06</v>
      </c>
      <c r="B17" t="s">
        <v>34</v>
      </c>
      <c r="C17" t="str">
        <f t="shared" ref="C17:C24" si="5">"006"</f>
        <v>006</v>
      </c>
      <c r="D17" t="s">
        <v>40</v>
      </c>
      <c r="E17" t="str">
        <f t="shared" si="4"/>
        <v>01</v>
      </c>
      <c r="F17" t="str">
        <f t="shared" ref="F17:F25" si="6">"001"</f>
        <v>001</v>
      </c>
      <c r="G17" t="str">
        <f>""</f>
        <v/>
      </c>
      <c r="H17" t="s">
        <v>1</v>
      </c>
      <c r="I17" t="s">
        <v>439</v>
      </c>
      <c r="J17" t="s">
        <v>440</v>
      </c>
      <c r="K17" s="2" t="str">
        <f t="shared" ref="K17:K24" si="7">"06510"</f>
        <v>06510</v>
      </c>
    </row>
    <row r="18" spans="1:11" x14ac:dyDescent="0.25">
      <c r="A18" t="str">
        <f t="shared" si="0"/>
        <v>06</v>
      </c>
      <c r="B18" t="s">
        <v>34</v>
      </c>
      <c r="C18" t="str">
        <f t="shared" si="5"/>
        <v>006</v>
      </c>
      <c r="D18" t="s">
        <v>40</v>
      </c>
      <c r="E18" t="str">
        <f t="shared" si="4"/>
        <v>01</v>
      </c>
      <c r="F18" t="str">
        <f t="shared" si="6"/>
        <v>001</v>
      </c>
      <c r="G18" t="str">
        <f>""</f>
        <v/>
      </c>
      <c r="H18" t="s">
        <v>0</v>
      </c>
      <c r="I18" t="s">
        <v>439</v>
      </c>
      <c r="J18" t="s">
        <v>440</v>
      </c>
      <c r="K18" s="2" t="str">
        <f t="shared" si="7"/>
        <v>06510</v>
      </c>
    </row>
    <row r="19" spans="1:11" x14ac:dyDescent="0.25">
      <c r="A19" t="str">
        <f t="shared" si="0"/>
        <v>06</v>
      </c>
      <c r="B19" t="s">
        <v>34</v>
      </c>
      <c r="C19" t="str">
        <f t="shared" si="5"/>
        <v>006</v>
      </c>
      <c r="D19" t="s">
        <v>40</v>
      </c>
      <c r="E19" t="str">
        <f>"02"</f>
        <v>02</v>
      </c>
      <c r="F19" t="str">
        <f t="shared" si="6"/>
        <v>001</v>
      </c>
      <c r="G19" t="str">
        <f>""</f>
        <v/>
      </c>
      <c r="H19" t="s">
        <v>1</v>
      </c>
      <c r="I19" t="s">
        <v>441</v>
      </c>
      <c r="J19" t="s">
        <v>442</v>
      </c>
      <c r="K19" s="2" t="str">
        <f t="shared" si="7"/>
        <v>06510</v>
      </c>
    </row>
    <row r="20" spans="1:11" x14ac:dyDescent="0.25">
      <c r="A20" t="str">
        <f t="shared" si="0"/>
        <v>06</v>
      </c>
      <c r="B20" t="s">
        <v>34</v>
      </c>
      <c r="C20" t="str">
        <f t="shared" si="5"/>
        <v>006</v>
      </c>
      <c r="D20" t="s">
        <v>40</v>
      </c>
      <c r="E20" t="str">
        <f>"02"</f>
        <v>02</v>
      </c>
      <c r="F20" t="str">
        <f t="shared" si="6"/>
        <v>001</v>
      </c>
      <c r="G20" t="str">
        <f>""</f>
        <v/>
      </c>
      <c r="H20" t="s">
        <v>0</v>
      </c>
      <c r="I20" t="s">
        <v>441</v>
      </c>
      <c r="J20" t="s">
        <v>442</v>
      </c>
      <c r="K20" s="2" t="str">
        <f t="shared" si="7"/>
        <v>06510</v>
      </c>
    </row>
    <row r="21" spans="1:11" x14ac:dyDescent="0.25">
      <c r="A21" t="str">
        <f t="shared" si="0"/>
        <v>06</v>
      </c>
      <c r="B21" t="s">
        <v>34</v>
      </c>
      <c r="C21" t="str">
        <f t="shared" si="5"/>
        <v>006</v>
      </c>
      <c r="D21" t="s">
        <v>40</v>
      </c>
      <c r="E21" t="str">
        <f>"03"</f>
        <v>03</v>
      </c>
      <c r="F21" t="str">
        <f t="shared" si="6"/>
        <v>001</v>
      </c>
      <c r="G21" t="str">
        <f>""</f>
        <v/>
      </c>
      <c r="H21" t="s">
        <v>1</v>
      </c>
      <c r="I21" t="s">
        <v>443</v>
      </c>
      <c r="J21" t="s">
        <v>444</v>
      </c>
      <c r="K21" s="2" t="str">
        <f t="shared" si="7"/>
        <v>06510</v>
      </c>
    </row>
    <row r="22" spans="1:11" x14ac:dyDescent="0.25">
      <c r="A22" t="str">
        <f t="shared" si="0"/>
        <v>06</v>
      </c>
      <c r="B22" t="s">
        <v>34</v>
      </c>
      <c r="C22" t="str">
        <f t="shared" si="5"/>
        <v>006</v>
      </c>
      <c r="D22" t="s">
        <v>40</v>
      </c>
      <c r="E22" t="str">
        <f>"03"</f>
        <v>03</v>
      </c>
      <c r="F22" t="str">
        <f t="shared" si="6"/>
        <v>001</v>
      </c>
      <c r="G22" t="str">
        <f>""</f>
        <v/>
      </c>
      <c r="H22" t="s">
        <v>0</v>
      </c>
      <c r="I22" t="s">
        <v>443</v>
      </c>
      <c r="J22" t="s">
        <v>444</v>
      </c>
      <c r="K22" s="2" t="str">
        <f t="shared" si="7"/>
        <v>06510</v>
      </c>
    </row>
    <row r="23" spans="1:11" x14ac:dyDescent="0.25">
      <c r="A23" t="str">
        <f t="shared" si="0"/>
        <v>06</v>
      </c>
      <c r="B23" t="s">
        <v>34</v>
      </c>
      <c r="C23" t="str">
        <f t="shared" si="5"/>
        <v>006</v>
      </c>
      <c r="D23" t="s">
        <v>40</v>
      </c>
      <c r="E23" t="str">
        <f>"03"</f>
        <v>03</v>
      </c>
      <c r="F23" t="str">
        <f t="shared" si="6"/>
        <v>001</v>
      </c>
      <c r="G23" t="str">
        <f>""</f>
        <v/>
      </c>
      <c r="H23" t="s">
        <v>2</v>
      </c>
      <c r="I23" t="s">
        <v>443</v>
      </c>
      <c r="J23" t="s">
        <v>444</v>
      </c>
      <c r="K23" s="2" t="str">
        <f t="shared" si="7"/>
        <v>06510</v>
      </c>
    </row>
    <row r="24" spans="1:11" x14ac:dyDescent="0.25">
      <c r="A24" t="str">
        <f t="shared" si="0"/>
        <v>06</v>
      </c>
      <c r="B24" t="s">
        <v>34</v>
      </c>
      <c r="C24" t="str">
        <f t="shared" si="5"/>
        <v>006</v>
      </c>
      <c r="D24" t="s">
        <v>40</v>
      </c>
      <c r="E24" t="str">
        <f>"04"</f>
        <v>04</v>
      </c>
      <c r="F24" t="str">
        <f t="shared" si="6"/>
        <v>001</v>
      </c>
      <c r="G24" t="str">
        <f>""</f>
        <v/>
      </c>
      <c r="H24" t="s">
        <v>3</v>
      </c>
      <c r="I24" t="s">
        <v>445</v>
      </c>
      <c r="J24" t="s">
        <v>446</v>
      </c>
      <c r="K24" s="2" t="str">
        <f t="shared" si="7"/>
        <v>06510</v>
      </c>
    </row>
    <row r="25" spans="1:11" x14ac:dyDescent="0.25">
      <c r="A25" t="str">
        <f t="shared" si="0"/>
        <v>06</v>
      </c>
      <c r="B25" t="s">
        <v>34</v>
      </c>
      <c r="C25" t="str">
        <f>"007"</f>
        <v>007</v>
      </c>
      <c r="D25" t="s">
        <v>43</v>
      </c>
      <c r="E25" t="str">
        <f t="shared" ref="E25:E38" si="8">"01"</f>
        <v>01</v>
      </c>
      <c r="F25" t="str">
        <f t="shared" si="6"/>
        <v>001</v>
      </c>
      <c r="G25" t="str">
        <f>""</f>
        <v/>
      </c>
      <c r="H25" t="s">
        <v>3</v>
      </c>
      <c r="I25" t="s">
        <v>447</v>
      </c>
      <c r="J25" t="s">
        <v>448</v>
      </c>
      <c r="K25" s="2" t="str">
        <f>"06131"</f>
        <v>06131</v>
      </c>
    </row>
    <row r="26" spans="1:11" x14ac:dyDescent="0.25">
      <c r="A26" t="str">
        <f t="shared" si="0"/>
        <v>06</v>
      </c>
      <c r="B26" t="s">
        <v>34</v>
      </c>
      <c r="C26" t="str">
        <f>"007"</f>
        <v>007</v>
      </c>
      <c r="D26" t="s">
        <v>43</v>
      </c>
      <c r="E26" t="str">
        <f t="shared" si="8"/>
        <v>01</v>
      </c>
      <c r="F26" t="str">
        <f>"002"</f>
        <v>002</v>
      </c>
      <c r="G26" t="str">
        <f>""</f>
        <v/>
      </c>
      <c r="H26" t="s">
        <v>1</v>
      </c>
      <c r="I26" t="s">
        <v>447</v>
      </c>
      <c r="J26" t="s">
        <v>448</v>
      </c>
      <c r="K26" s="2" t="str">
        <f>"06131"</f>
        <v>06131</v>
      </c>
    </row>
    <row r="27" spans="1:11" x14ac:dyDescent="0.25">
      <c r="A27" t="str">
        <f t="shared" si="0"/>
        <v>06</v>
      </c>
      <c r="B27" t="s">
        <v>34</v>
      </c>
      <c r="C27" t="str">
        <f>"007"</f>
        <v>007</v>
      </c>
      <c r="D27" t="s">
        <v>43</v>
      </c>
      <c r="E27" t="str">
        <f t="shared" si="8"/>
        <v>01</v>
      </c>
      <c r="F27" t="str">
        <f>"002"</f>
        <v>002</v>
      </c>
      <c r="G27" t="str">
        <f>""</f>
        <v/>
      </c>
      <c r="H27" t="s">
        <v>0</v>
      </c>
      <c r="I27" t="s">
        <v>447</v>
      </c>
      <c r="J27" t="s">
        <v>448</v>
      </c>
      <c r="K27" s="2" t="str">
        <f>"06131"</f>
        <v>06131</v>
      </c>
    </row>
    <row r="28" spans="1:11" x14ac:dyDescent="0.25">
      <c r="A28" t="str">
        <f t="shared" si="0"/>
        <v>06</v>
      </c>
      <c r="B28" t="s">
        <v>34</v>
      </c>
      <c r="C28" t="str">
        <f>"008"</f>
        <v>008</v>
      </c>
      <c r="D28" t="s">
        <v>44</v>
      </c>
      <c r="E28" t="str">
        <f t="shared" si="8"/>
        <v>01</v>
      </c>
      <c r="F28" t="str">
        <f t="shared" ref="F28:F33" si="9">"001"</f>
        <v>001</v>
      </c>
      <c r="G28" t="str">
        <f>""</f>
        <v/>
      </c>
      <c r="H28" t="s">
        <v>3</v>
      </c>
      <c r="I28" t="s">
        <v>21</v>
      </c>
      <c r="J28" t="s">
        <v>449</v>
      </c>
      <c r="K28" s="2" t="str">
        <f>"06393"</f>
        <v>06393</v>
      </c>
    </row>
    <row r="29" spans="1:11" x14ac:dyDescent="0.25">
      <c r="A29" t="str">
        <f t="shared" si="0"/>
        <v>06</v>
      </c>
      <c r="B29" t="s">
        <v>34</v>
      </c>
      <c r="C29" t="str">
        <f>"009"</f>
        <v>009</v>
      </c>
      <c r="D29" t="s">
        <v>45</v>
      </c>
      <c r="E29" t="str">
        <f t="shared" si="8"/>
        <v>01</v>
      </c>
      <c r="F29" t="str">
        <f t="shared" si="9"/>
        <v>001</v>
      </c>
      <c r="G29" t="str">
        <f>""</f>
        <v/>
      </c>
      <c r="H29" t="s">
        <v>3</v>
      </c>
      <c r="I29" t="s">
        <v>450</v>
      </c>
      <c r="J29" t="s">
        <v>451</v>
      </c>
      <c r="K29" s="2" t="str">
        <f>"06894"</f>
        <v>06894</v>
      </c>
    </row>
    <row r="30" spans="1:11" x14ac:dyDescent="0.25">
      <c r="A30" t="str">
        <f t="shared" si="0"/>
        <v>06</v>
      </c>
      <c r="B30" t="s">
        <v>34</v>
      </c>
      <c r="C30" t="str">
        <f>"010"</f>
        <v>010</v>
      </c>
      <c r="D30" t="s">
        <v>46</v>
      </c>
      <c r="E30" t="str">
        <f t="shared" si="8"/>
        <v>01</v>
      </c>
      <c r="F30" t="str">
        <f t="shared" si="9"/>
        <v>001</v>
      </c>
      <c r="G30" t="str">
        <f>""</f>
        <v/>
      </c>
      <c r="H30" t="s">
        <v>1</v>
      </c>
      <c r="I30" t="s">
        <v>452</v>
      </c>
      <c r="J30" t="s">
        <v>453</v>
      </c>
      <c r="K30" s="2" t="str">
        <f>"06171"</f>
        <v>06171</v>
      </c>
    </row>
    <row r="31" spans="1:11" x14ac:dyDescent="0.25">
      <c r="A31" t="str">
        <f t="shared" si="0"/>
        <v>06</v>
      </c>
      <c r="B31" t="s">
        <v>34</v>
      </c>
      <c r="C31" t="str">
        <f>"010"</f>
        <v>010</v>
      </c>
      <c r="D31" t="s">
        <v>46</v>
      </c>
      <c r="E31" t="str">
        <f t="shared" si="8"/>
        <v>01</v>
      </c>
      <c r="F31" t="str">
        <f t="shared" si="9"/>
        <v>001</v>
      </c>
      <c r="G31" t="str">
        <f>""</f>
        <v/>
      </c>
      <c r="H31" t="s">
        <v>0</v>
      </c>
      <c r="I31" t="s">
        <v>452</v>
      </c>
      <c r="J31" t="s">
        <v>453</v>
      </c>
      <c r="K31" s="2" t="str">
        <f>"06171"</f>
        <v>06171</v>
      </c>
    </row>
    <row r="32" spans="1:11" x14ac:dyDescent="0.25">
      <c r="A32" t="str">
        <f t="shared" si="0"/>
        <v>06</v>
      </c>
      <c r="B32" t="s">
        <v>34</v>
      </c>
      <c r="C32" t="str">
        <f t="shared" ref="C32:C69" si="10">"011"</f>
        <v>011</v>
      </c>
      <c r="D32" t="s">
        <v>47</v>
      </c>
      <c r="E32" t="str">
        <f t="shared" si="8"/>
        <v>01</v>
      </c>
      <c r="F32" t="str">
        <f t="shared" si="9"/>
        <v>001</v>
      </c>
      <c r="G32" t="str">
        <f>""</f>
        <v/>
      </c>
      <c r="H32" t="s">
        <v>1</v>
      </c>
      <c r="I32" t="s">
        <v>454</v>
      </c>
      <c r="J32" t="s">
        <v>455</v>
      </c>
      <c r="K32" s="2" t="str">
        <f t="shared" ref="K32:K69" si="11">"06200"</f>
        <v>06200</v>
      </c>
    </row>
    <row r="33" spans="1:11" x14ac:dyDescent="0.25">
      <c r="A33" t="str">
        <f t="shared" si="0"/>
        <v>06</v>
      </c>
      <c r="B33" t="s">
        <v>34</v>
      </c>
      <c r="C33" t="str">
        <f t="shared" si="10"/>
        <v>011</v>
      </c>
      <c r="D33" t="s">
        <v>47</v>
      </c>
      <c r="E33" t="str">
        <f t="shared" si="8"/>
        <v>01</v>
      </c>
      <c r="F33" t="str">
        <f t="shared" si="9"/>
        <v>001</v>
      </c>
      <c r="G33" t="str">
        <f>""</f>
        <v/>
      </c>
      <c r="H33" t="s">
        <v>0</v>
      </c>
      <c r="I33" t="s">
        <v>454</v>
      </c>
      <c r="J33" t="s">
        <v>455</v>
      </c>
      <c r="K33" s="2" t="str">
        <f t="shared" si="11"/>
        <v>06200</v>
      </c>
    </row>
    <row r="34" spans="1:11" x14ac:dyDescent="0.25">
      <c r="A34" t="str">
        <f t="shared" si="0"/>
        <v>06</v>
      </c>
      <c r="B34" t="s">
        <v>34</v>
      </c>
      <c r="C34" t="str">
        <f t="shared" si="10"/>
        <v>011</v>
      </c>
      <c r="D34" t="s">
        <v>47</v>
      </c>
      <c r="E34" t="str">
        <f t="shared" si="8"/>
        <v>01</v>
      </c>
      <c r="F34" t="str">
        <f>"002"</f>
        <v>002</v>
      </c>
      <c r="G34" t="str">
        <f>""</f>
        <v/>
      </c>
      <c r="H34" t="s">
        <v>1</v>
      </c>
      <c r="I34" t="s">
        <v>454</v>
      </c>
      <c r="J34" t="s">
        <v>455</v>
      </c>
      <c r="K34" s="2" t="str">
        <f t="shared" si="11"/>
        <v>06200</v>
      </c>
    </row>
    <row r="35" spans="1:11" x14ac:dyDescent="0.25">
      <c r="A35" t="str">
        <f t="shared" si="0"/>
        <v>06</v>
      </c>
      <c r="B35" t="s">
        <v>34</v>
      </c>
      <c r="C35" t="str">
        <f t="shared" si="10"/>
        <v>011</v>
      </c>
      <c r="D35" t="s">
        <v>47</v>
      </c>
      <c r="E35" t="str">
        <f t="shared" si="8"/>
        <v>01</v>
      </c>
      <c r="F35" t="str">
        <f>"002"</f>
        <v>002</v>
      </c>
      <c r="G35" t="str">
        <f>""</f>
        <v/>
      </c>
      <c r="H35" t="s">
        <v>0</v>
      </c>
      <c r="I35" t="s">
        <v>454</v>
      </c>
      <c r="J35" t="s">
        <v>455</v>
      </c>
      <c r="K35" s="2" t="str">
        <f t="shared" si="11"/>
        <v>06200</v>
      </c>
    </row>
    <row r="36" spans="1:11" x14ac:dyDescent="0.25">
      <c r="A36" t="str">
        <f t="shared" si="0"/>
        <v>06</v>
      </c>
      <c r="B36" t="s">
        <v>34</v>
      </c>
      <c r="C36" t="str">
        <f t="shared" si="10"/>
        <v>011</v>
      </c>
      <c r="D36" t="s">
        <v>47</v>
      </c>
      <c r="E36" t="str">
        <f t="shared" si="8"/>
        <v>01</v>
      </c>
      <c r="F36" t="str">
        <f>"003"</f>
        <v>003</v>
      </c>
      <c r="G36" t="str">
        <f>""</f>
        <v/>
      </c>
      <c r="H36" t="s">
        <v>1</v>
      </c>
      <c r="I36" t="s">
        <v>456</v>
      </c>
      <c r="J36" t="s">
        <v>457</v>
      </c>
      <c r="K36" s="2" t="str">
        <f t="shared" si="11"/>
        <v>06200</v>
      </c>
    </row>
    <row r="37" spans="1:11" x14ac:dyDescent="0.25">
      <c r="A37" t="str">
        <f t="shared" si="0"/>
        <v>06</v>
      </c>
      <c r="B37" t="s">
        <v>34</v>
      </c>
      <c r="C37" t="str">
        <f t="shared" si="10"/>
        <v>011</v>
      </c>
      <c r="D37" t="s">
        <v>47</v>
      </c>
      <c r="E37" t="str">
        <f t="shared" si="8"/>
        <v>01</v>
      </c>
      <c r="F37" t="str">
        <f>"003"</f>
        <v>003</v>
      </c>
      <c r="G37" t="str">
        <f>""</f>
        <v/>
      </c>
      <c r="H37" t="s">
        <v>0</v>
      </c>
      <c r="I37" t="s">
        <v>456</v>
      </c>
      <c r="J37" t="s">
        <v>457</v>
      </c>
      <c r="K37" s="2" t="str">
        <f t="shared" si="11"/>
        <v>06200</v>
      </c>
    </row>
    <row r="38" spans="1:11" x14ac:dyDescent="0.25">
      <c r="A38" t="str">
        <f t="shared" si="0"/>
        <v>06</v>
      </c>
      <c r="B38" t="s">
        <v>34</v>
      </c>
      <c r="C38" t="str">
        <f t="shared" si="10"/>
        <v>011</v>
      </c>
      <c r="D38" t="s">
        <v>47</v>
      </c>
      <c r="E38" t="str">
        <f t="shared" si="8"/>
        <v>01</v>
      </c>
      <c r="F38" t="str">
        <f>"004"</f>
        <v>004</v>
      </c>
      <c r="G38" t="str">
        <f>""</f>
        <v/>
      </c>
      <c r="H38" t="s">
        <v>3</v>
      </c>
      <c r="I38" t="s">
        <v>456</v>
      </c>
      <c r="J38" t="s">
        <v>457</v>
      </c>
      <c r="K38" s="2" t="str">
        <f t="shared" si="11"/>
        <v>06200</v>
      </c>
    </row>
    <row r="39" spans="1:11" x14ac:dyDescent="0.25">
      <c r="A39" t="str">
        <f t="shared" si="0"/>
        <v>06</v>
      </c>
      <c r="B39" t="s">
        <v>34</v>
      </c>
      <c r="C39" t="str">
        <f t="shared" si="10"/>
        <v>011</v>
      </c>
      <c r="D39" t="s">
        <v>47</v>
      </c>
      <c r="E39" t="str">
        <f t="shared" ref="E39:E56" si="12">"02"</f>
        <v>02</v>
      </c>
      <c r="F39" t="str">
        <f>"001"</f>
        <v>001</v>
      </c>
      <c r="G39" t="str">
        <f>""</f>
        <v/>
      </c>
      <c r="H39" t="s">
        <v>1</v>
      </c>
      <c r="I39" t="s">
        <v>456</v>
      </c>
      <c r="J39" t="s">
        <v>457</v>
      </c>
      <c r="K39" s="2" t="str">
        <f t="shared" si="11"/>
        <v>06200</v>
      </c>
    </row>
    <row r="40" spans="1:11" x14ac:dyDescent="0.25">
      <c r="A40" t="str">
        <f t="shared" si="0"/>
        <v>06</v>
      </c>
      <c r="B40" t="s">
        <v>34</v>
      </c>
      <c r="C40" t="str">
        <f t="shared" si="10"/>
        <v>011</v>
      </c>
      <c r="D40" t="s">
        <v>47</v>
      </c>
      <c r="E40" t="str">
        <f t="shared" si="12"/>
        <v>02</v>
      </c>
      <c r="F40" t="str">
        <f>"001"</f>
        <v>001</v>
      </c>
      <c r="G40" t="str">
        <f>""</f>
        <v/>
      </c>
      <c r="H40" t="s">
        <v>0</v>
      </c>
      <c r="I40" t="s">
        <v>456</v>
      </c>
      <c r="J40" t="s">
        <v>457</v>
      </c>
      <c r="K40" s="2" t="str">
        <f t="shared" si="11"/>
        <v>06200</v>
      </c>
    </row>
    <row r="41" spans="1:11" x14ac:dyDescent="0.25">
      <c r="A41" t="str">
        <f t="shared" si="0"/>
        <v>06</v>
      </c>
      <c r="B41" t="s">
        <v>34</v>
      </c>
      <c r="C41" t="str">
        <f t="shared" si="10"/>
        <v>011</v>
      </c>
      <c r="D41" t="s">
        <v>47</v>
      </c>
      <c r="E41" t="str">
        <f t="shared" si="12"/>
        <v>02</v>
      </c>
      <c r="F41" t="str">
        <f>"002"</f>
        <v>002</v>
      </c>
      <c r="G41" t="str">
        <f>""</f>
        <v/>
      </c>
      <c r="H41" t="s">
        <v>1</v>
      </c>
      <c r="I41" t="s">
        <v>458</v>
      </c>
      <c r="J41" t="s">
        <v>459</v>
      </c>
      <c r="K41" s="2" t="str">
        <f t="shared" si="11"/>
        <v>06200</v>
      </c>
    </row>
    <row r="42" spans="1:11" x14ac:dyDescent="0.25">
      <c r="A42" t="str">
        <f t="shared" si="0"/>
        <v>06</v>
      </c>
      <c r="B42" t="s">
        <v>34</v>
      </c>
      <c r="C42" t="str">
        <f t="shared" si="10"/>
        <v>011</v>
      </c>
      <c r="D42" t="s">
        <v>47</v>
      </c>
      <c r="E42" t="str">
        <f t="shared" si="12"/>
        <v>02</v>
      </c>
      <c r="F42" t="str">
        <f>"002"</f>
        <v>002</v>
      </c>
      <c r="G42" t="str">
        <f>""</f>
        <v/>
      </c>
      <c r="H42" t="s">
        <v>0</v>
      </c>
      <c r="I42" t="s">
        <v>458</v>
      </c>
      <c r="J42" t="s">
        <v>459</v>
      </c>
      <c r="K42" s="2" t="str">
        <f t="shared" si="11"/>
        <v>06200</v>
      </c>
    </row>
    <row r="43" spans="1:11" x14ac:dyDescent="0.25">
      <c r="A43" t="str">
        <f t="shared" si="0"/>
        <v>06</v>
      </c>
      <c r="B43" t="s">
        <v>34</v>
      </c>
      <c r="C43" t="str">
        <f t="shared" si="10"/>
        <v>011</v>
      </c>
      <c r="D43" t="s">
        <v>47</v>
      </c>
      <c r="E43" t="str">
        <f t="shared" si="12"/>
        <v>02</v>
      </c>
      <c r="F43" t="str">
        <f>"003"</f>
        <v>003</v>
      </c>
      <c r="G43" t="str">
        <f>""</f>
        <v/>
      </c>
      <c r="H43" t="s">
        <v>1</v>
      </c>
      <c r="I43" t="s">
        <v>460</v>
      </c>
      <c r="J43" t="s">
        <v>461</v>
      </c>
      <c r="K43" s="2" t="str">
        <f t="shared" si="11"/>
        <v>06200</v>
      </c>
    </row>
    <row r="44" spans="1:11" x14ac:dyDescent="0.25">
      <c r="A44" t="str">
        <f t="shared" si="0"/>
        <v>06</v>
      </c>
      <c r="B44" t="s">
        <v>34</v>
      </c>
      <c r="C44" t="str">
        <f t="shared" si="10"/>
        <v>011</v>
      </c>
      <c r="D44" t="s">
        <v>47</v>
      </c>
      <c r="E44" t="str">
        <f t="shared" si="12"/>
        <v>02</v>
      </c>
      <c r="F44" t="str">
        <f>"003"</f>
        <v>003</v>
      </c>
      <c r="G44" t="str">
        <f>""</f>
        <v/>
      </c>
      <c r="H44" t="s">
        <v>0</v>
      </c>
      <c r="I44" t="s">
        <v>460</v>
      </c>
      <c r="J44" t="s">
        <v>461</v>
      </c>
      <c r="K44" s="2" t="str">
        <f t="shared" si="11"/>
        <v>06200</v>
      </c>
    </row>
    <row r="45" spans="1:11" x14ac:dyDescent="0.25">
      <c r="A45" t="str">
        <f t="shared" si="0"/>
        <v>06</v>
      </c>
      <c r="B45" t="s">
        <v>34</v>
      </c>
      <c r="C45" t="str">
        <f t="shared" si="10"/>
        <v>011</v>
      </c>
      <c r="D45" t="s">
        <v>47</v>
      </c>
      <c r="E45" t="str">
        <f t="shared" si="12"/>
        <v>02</v>
      </c>
      <c r="F45" t="str">
        <f>"004"</f>
        <v>004</v>
      </c>
      <c r="G45" t="str">
        <f>""</f>
        <v/>
      </c>
      <c r="H45" t="s">
        <v>1</v>
      </c>
      <c r="I45" t="s">
        <v>462</v>
      </c>
      <c r="J45" t="s">
        <v>463</v>
      </c>
      <c r="K45" s="2" t="str">
        <f t="shared" si="11"/>
        <v>06200</v>
      </c>
    </row>
    <row r="46" spans="1:11" x14ac:dyDescent="0.25">
      <c r="A46" t="str">
        <f t="shared" si="0"/>
        <v>06</v>
      </c>
      <c r="B46" t="s">
        <v>34</v>
      </c>
      <c r="C46" t="str">
        <f t="shared" si="10"/>
        <v>011</v>
      </c>
      <c r="D46" t="s">
        <v>47</v>
      </c>
      <c r="E46" t="str">
        <f t="shared" si="12"/>
        <v>02</v>
      </c>
      <c r="F46" t="str">
        <f>"004"</f>
        <v>004</v>
      </c>
      <c r="G46" t="str">
        <f>""</f>
        <v/>
      </c>
      <c r="H46" t="s">
        <v>0</v>
      </c>
      <c r="I46" t="s">
        <v>462</v>
      </c>
      <c r="J46" t="s">
        <v>463</v>
      </c>
      <c r="K46" s="2" t="str">
        <f t="shared" si="11"/>
        <v>06200</v>
      </c>
    </row>
    <row r="47" spans="1:11" x14ac:dyDescent="0.25">
      <c r="A47" t="str">
        <f t="shared" si="0"/>
        <v>06</v>
      </c>
      <c r="B47" t="s">
        <v>34</v>
      </c>
      <c r="C47" t="str">
        <f t="shared" si="10"/>
        <v>011</v>
      </c>
      <c r="D47" t="s">
        <v>47</v>
      </c>
      <c r="E47" t="str">
        <f t="shared" si="12"/>
        <v>02</v>
      </c>
      <c r="F47" t="str">
        <f>"005"</f>
        <v>005</v>
      </c>
      <c r="G47" t="str">
        <f>""</f>
        <v/>
      </c>
      <c r="H47" t="s">
        <v>1</v>
      </c>
      <c r="I47" t="s">
        <v>458</v>
      </c>
      <c r="J47" t="s">
        <v>459</v>
      </c>
      <c r="K47" s="2" t="str">
        <f t="shared" si="11"/>
        <v>06200</v>
      </c>
    </row>
    <row r="48" spans="1:11" x14ac:dyDescent="0.25">
      <c r="A48" t="str">
        <f t="shared" si="0"/>
        <v>06</v>
      </c>
      <c r="B48" t="s">
        <v>34</v>
      </c>
      <c r="C48" t="str">
        <f t="shared" si="10"/>
        <v>011</v>
      </c>
      <c r="D48" t="s">
        <v>47</v>
      </c>
      <c r="E48" t="str">
        <f t="shared" si="12"/>
        <v>02</v>
      </c>
      <c r="F48" t="str">
        <f>"005"</f>
        <v>005</v>
      </c>
      <c r="G48" t="str">
        <f>""</f>
        <v/>
      </c>
      <c r="H48" t="s">
        <v>0</v>
      </c>
      <c r="I48" t="s">
        <v>458</v>
      </c>
      <c r="J48" t="s">
        <v>459</v>
      </c>
      <c r="K48" s="2" t="str">
        <f t="shared" si="11"/>
        <v>06200</v>
      </c>
    </row>
    <row r="49" spans="1:11" x14ac:dyDescent="0.25">
      <c r="A49" t="str">
        <f t="shared" si="0"/>
        <v>06</v>
      </c>
      <c r="B49" t="s">
        <v>34</v>
      </c>
      <c r="C49" t="str">
        <f t="shared" si="10"/>
        <v>011</v>
      </c>
      <c r="D49" t="s">
        <v>47</v>
      </c>
      <c r="E49" t="str">
        <f t="shared" si="12"/>
        <v>02</v>
      </c>
      <c r="F49" t="str">
        <f>"006"</f>
        <v>006</v>
      </c>
      <c r="G49" t="str">
        <f>""</f>
        <v/>
      </c>
      <c r="H49" t="s">
        <v>1</v>
      </c>
      <c r="I49" t="s">
        <v>460</v>
      </c>
      <c r="J49" t="s">
        <v>461</v>
      </c>
      <c r="K49" s="2" t="str">
        <f t="shared" si="11"/>
        <v>06200</v>
      </c>
    </row>
    <row r="50" spans="1:11" x14ac:dyDescent="0.25">
      <c r="A50" t="str">
        <f t="shared" si="0"/>
        <v>06</v>
      </c>
      <c r="B50" t="s">
        <v>34</v>
      </c>
      <c r="C50" t="str">
        <f t="shared" si="10"/>
        <v>011</v>
      </c>
      <c r="D50" t="s">
        <v>47</v>
      </c>
      <c r="E50" t="str">
        <f t="shared" si="12"/>
        <v>02</v>
      </c>
      <c r="F50" t="str">
        <f>"006"</f>
        <v>006</v>
      </c>
      <c r="G50" t="str">
        <f>""</f>
        <v/>
      </c>
      <c r="H50" t="s">
        <v>0</v>
      </c>
      <c r="I50" t="s">
        <v>460</v>
      </c>
      <c r="J50" t="s">
        <v>461</v>
      </c>
      <c r="K50" s="2" t="str">
        <f t="shared" si="11"/>
        <v>06200</v>
      </c>
    </row>
    <row r="51" spans="1:11" x14ac:dyDescent="0.25">
      <c r="A51" t="str">
        <f t="shared" si="0"/>
        <v>06</v>
      </c>
      <c r="B51" t="s">
        <v>34</v>
      </c>
      <c r="C51" t="str">
        <f t="shared" si="10"/>
        <v>011</v>
      </c>
      <c r="D51" t="s">
        <v>47</v>
      </c>
      <c r="E51" t="str">
        <f t="shared" si="12"/>
        <v>02</v>
      </c>
      <c r="F51" t="str">
        <f>"007"</f>
        <v>007</v>
      </c>
      <c r="G51" t="str">
        <f>""</f>
        <v/>
      </c>
      <c r="H51" t="s">
        <v>1</v>
      </c>
      <c r="I51" t="s">
        <v>464</v>
      </c>
      <c r="J51" t="s">
        <v>465</v>
      </c>
      <c r="K51" s="2" t="str">
        <f t="shared" si="11"/>
        <v>06200</v>
      </c>
    </row>
    <row r="52" spans="1:11" x14ac:dyDescent="0.25">
      <c r="A52" t="str">
        <f t="shared" si="0"/>
        <v>06</v>
      </c>
      <c r="B52" t="s">
        <v>34</v>
      </c>
      <c r="C52" t="str">
        <f t="shared" si="10"/>
        <v>011</v>
      </c>
      <c r="D52" t="s">
        <v>47</v>
      </c>
      <c r="E52" t="str">
        <f t="shared" si="12"/>
        <v>02</v>
      </c>
      <c r="F52" t="str">
        <f>"007"</f>
        <v>007</v>
      </c>
      <c r="G52" t="str">
        <f>""</f>
        <v/>
      </c>
      <c r="H52" t="s">
        <v>0</v>
      </c>
      <c r="I52" t="s">
        <v>464</v>
      </c>
      <c r="J52" t="s">
        <v>465</v>
      </c>
      <c r="K52" s="2" t="str">
        <f t="shared" si="11"/>
        <v>06200</v>
      </c>
    </row>
    <row r="53" spans="1:11" x14ac:dyDescent="0.25">
      <c r="A53" t="str">
        <f t="shared" si="0"/>
        <v>06</v>
      </c>
      <c r="B53" t="s">
        <v>34</v>
      </c>
      <c r="C53" t="str">
        <f t="shared" si="10"/>
        <v>011</v>
      </c>
      <c r="D53" t="s">
        <v>47</v>
      </c>
      <c r="E53" t="str">
        <f t="shared" si="12"/>
        <v>02</v>
      </c>
      <c r="F53" t="str">
        <f>"008"</f>
        <v>008</v>
      </c>
      <c r="G53" t="str">
        <f>""</f>
        <v/>
      </c>
      <c r="H53" t="s">
        <v>1</v>
      </c>
      <c r="I53" t="s">
        <v>466</v>
      </c>
      <c r="J53" t="s">
        <v>467</v>
      </c>
      <c r="K53" s="2" t="str">
        <f t="shared" si="11"/>
        <v>06200</v>
      </c>
    </row>
    <row r="54" spans="1:11" x14ac:dyDescent="0.25">
      <c r="A54" t="str">
        <f t="shared" si="0"/>
        <v>06</v>
      </c>
      <c r="B54" t="s">
        <v>34</v>
      </c>
      <c r="C54" t="str">
        <f t="shared" si="10"/>
        <v>011</v>
      </c>
      <c r="D54" t="s">
        <v>47</v>
      </c>
      <c r="E54" t="str">
        <f t="shared" si="12"/>
        <v>02</v>
      </c>
      <c r="F54" t="str">
        <f>"008"</f>
        <v>008</v>
      </c>
      <c r="G54" t="str">
        <f>""</f>
        <v/>
      </c>
      <c r="H54" t="s">
        <v>0</v>
      </c>
      <c r="I54" t="s">
        <v>466</v>
      </c>
      <c r="J54" t="s">
        <v>467</v>
      </c>
      <c r="K54" s="2" t="str">
        <f t="shared" si="11"/>
        <v>06200</v>
      </c>
    </row>
    <row r="55" spans="1:11" x14ac:dyDescent="0.25">
      <c r="A55" t="str">
        <f t="shared" si="0"/>
        <v>06</v>
      </c>
      <c r="B55" t="s">
        <v>34</v>
      </c>
      <c r="C55" t="str">
        <f t="shared" si="10"/>
        <v>011</v>
      </c>
      <c r="D55" t="s">
        <v>47</v>
      </c>
      <c r="E55" t="str">
        <f t="shared" si="12"/>
        <v>02</v>
      </c>
      <c r="F55" t="str">
        <f>"008"</f>
        <v>008</v>
      </c>
      <c r="G55" t="str">
        <f>""</f>
        <v/>
      </c>
      <c r="H55" t="s">
        <v>2</v>
      </c>
      <c r="I55" t="s">
        <v>466</v>
      </c>
      <c r="J55" t="s">
        <v>467</v>
      </c>
      <c r="K55" s="2" t="str">
        <f t="shared" si="11"/>
        <v>06200</v>
      </c>
    </row>
    <row r="56" spans="1:11" x14ac:dyDescent="0.25">
      <c r="A56" t="str">
        <f t="shared" si="0"/>
        <v>06</v>
      </c>
      <c r="B56" t="s">
        <v>34</v>
      </c>
      <c r="C56" t="str">
        <f t="shared" si="10"/>
        <v>011</v>
      </c>
      <c r="D56" t="s">
        <v>47</v>
      </c>
      <c r="E56" t="str">
        <f t="shared" si="12"/>
        <v>02</v>
      </c>
      <c r="F56" t="str">
        <f>"009"</f>
        <v>009</v>
      </c>
      <c r="G56" t="str">
        <f>""</f>
        <v/>
      </c>
      <c r="H56" t="s">
        <v>3</v>
      </c>
      <c r="I56" t="s">
        <v>466</v>
      </c>
      <c r="J56" t="s">
        <v>467</v>
      </c>
      <c r="K56" s="2" t="str">
        <f t="shared" si="11"/>
        <v>06200</v>
      </c>
    </row>
    <row r="57" spans="1:11" x14ac:dyDescent="0.25">
      <c r="A57" t="str">
        <f t="shared" si="0"/>
        <v>06</v>
      </c>
      <c r="B57" t="s">
        <v>34</v>
      </c>
      <c r="C57" t="str">
        <f t="shared" si="10"/>
        <v>011</v>
      </c>
      <c r="D57" t="s">
        <v>47</v>
      </c>
      <c r="E57" t="str">
        <f t="shared" ref="E57:E63" si="13">"03"</f>
        <v>03</v>
      </c>
      <c r="F57" t="str">
        <f>"001"</f>
        <v>001</v>
      </c>
      <c r="G57" t="str">
        <f>""</f>
        <v/>
      </c>
      <c r="H57" t="s">
        <v>3</v>
      </c>
      <c r="I57" t="s">
        <v>468</v>
      </c>
      <c r="J57" t="s">
        <v>469</v>
      </c>
      <c r="K57" s="2" t="str">
        <f t="shared" si="11"/>
        <v>06200</v>
      </c>
    </row>
    <row r="58" spans="1:11" x14ac:dyDescent="0.25">
      <c r="A58" t="str">
        <f t="shared" si="0"/>
        <v>06</v>
      </c>
      <c r="B58" t="s">
        <v>34</v>
      </c>
      <c r="C58" t="str">
        <f t="shared" si="10"/>
        <v>011</v>
      </c>
      <c r="D58" t="s">
        <v>47</v>
      </c>
      <c r="E58" t="str">
        <f t="shared" si="13"/>
        <v>03</v>
      </c>
      <c r="F58" t="str">
        <f>"002"</f>
        <v>002</v>
      </c>
      <c r="G58" t="str">
        <f>""</f>
        <v/>
      </c>
      <c r="H58" t="s">
        <v>1</v>
      </c>
      <c r="I58" t="s">
        <v>468</v>
      </c>
      <c r="J58" t="s">
        <v>469</v>
      </c>
      <c r="K58" s="2" t="str">
        <f t="shared" si="11"/>
        <v>06200</v>
      </c>
    </row>
    <row r="59" spans="1:11" x14ac:dyDescent="0.25">
      <c r="A59" t="str">
        <f t="shared" si="0"/>
        <v>06</v>
      </c>
      <c r="B59" t="s">
        <v>34</v>
      </c>
      <c r="C59" t="str">
        <f t="shared" si="10"/>
        <v>011</v>
      </c>
      <c r="D59" t="s">
        <v>47</v>
      </c>
      <c r="E59" t="str">
        <f t="shared" si="13"/>
        <v>03</v>
      </c>
      <c r="F59" t="str">
        <f>"002"</f>
        <v>002</v>
      </c>
      <c r="G59" t="str">
        <f>""</f>
        <v/>
      </c>
      <c r="H59" t="s">
        <v>0</v>
      </c>
      <c r="I59" t="s">
        <v>468</v>
      </c>
      <c r="J59" t="s">
        <v>469</v>
      </c>
      <c r="K59" s="2" t="str">
        <f t="shared" si="11"/>
        <v>06200</v>
      </c>
    </row>
    <row r="60" spans="1:11" x14ac:dyDescent="0.25">
      <c r="A60" t="str">
        <f t="shared" si="0"/>
        <v>06</v>
      </c>
      <c r="B60" t="s">
        <v>34</v>
      </c>
      <c r="C60" t="str">
        <f t="shared" si="10"/>
        <v>011</v>
      </c>
      <c r="D60" t="s">
        <v>47</v>
      </c>
      <c r="E60" t="str">
        <f t="shared" si="13"/>
        <v>03</v>
      </c>
      <c r="F60" t="str">
        <f>"003"</f>
        <v>003</v>
      </c>
      <c r="G60" t="str">
        <f>""</f>
        <v/>
      </c>
      <c r="H60" t="s">
        <v>1</v>
      </c>
      <c r="I60" t="s">
        <v>470</v>
      </c>
      <c r="J60" t="s">
        <v>471</v>
      </c>
      <c r="K60" s="2" t="str">
        <f t="shared" si="11"/>
        <v>06200</v>
      </c>
    </row>
    <row r="61" spans="1:11" x14ac:dyDescent="0.25">
      <c r="A61" t="str">
        <f t="shared" si="0"/>
        <v>06</v>
      </c>
      <c r="B61" t="s">
        <v>34</v>
      </c>
      <c r="C61" t="str">
        <f t="shared" si="10"/>
        <v>011</v>
      </c>
      <c r="D61" t="s">
        <v>47</v>
      </c>
      <c r="E61" t="str">
        <f t="shared" si="13"/>
        <v>03</v>
      </c>
      <c r="F61" t="str">
        <f>"003"</f>
        <v>003</v>
      </c>
      <c r="G61" t="str">
        <f>""</f>
        <v/>
      </c>
      <c r="H61" t="s">
        <v>0</v>
      </c>
      <c r="I61" t="s">
        <v>470</v>
      </c>
      <c r="J61" t="s">
        <v>471</v>
      </c>
      <c r="K61" s="2" t="str">
        <f t="shared" si="11"/>
        <v>06200</v>
      </c>
    </row>
    <row r="62" spans="1:11" x14ac:dyDescent="0.25">
      <c r="A62" t="str">
        <f t="shared" si="0"/>
        <v>06</v>
      </c>
      <c r="B62" t="s">
        <v>34</v>
      </c>
      <c r="C62" t="str">
        <f t="shared" si="10"/>
        <v>011</v>
      </c>
      <c r="D62" t="s">
        <v>47</v>
      </c>
      <c r="E62" t="str">
        <f t="shared" si="13"/>
        <v>03</v>
      </c>
      <c r="F62" t="str">
        <f>"004"</f>
        <v>004</v>
      </c>
      <c r="G62" t="str">
        <f>""</f>
        <v/>
      </c>
      <c r="H62" t="s">
        <v>3</v>
      </c>
      <c r="I62" t="s">
        <v>464</v>
      </c>
      <c r="J62" t="s">
        <v>465</v>
      </c>
      <c r="K62" s="2" t="str">
        <f t="shared" si="11"/>
        <v>06200</v>
      </c>
    </row>
    <row r="63" spans="1:11" x14ac:dyDescent="0.25">
      <c r="A63" t="str">
        <f t="shared" si="0"/>
        <v>06</v>
      </c>
      <c r="B63" t="s">
        <v>34</v>
      </c>
      <c r="C63" t="str">
        <f t="shared" si="10"/>
        <v>011</v>
      </c>
      <c r="D63" t="s">
        <v>47</v>
      </c>
      <c r="E63" t="str">
        <f t="shared" si="13"/>
        <v>03</v>
      </c>
      <c r="F63" t="str">
        <f>"005"</f>
        <v>005</v>
      </c>
      <c r="G63" t="str">
        <f>""</f>
        <v/>
      </c>
      <c r="H63" t="s">
        <v>3</v>
      </c>
      <c r="I63" t="s">
        <v>464</v>
      </c>
      <c r="J63" t="s">
        <v>465</v>
      </c>
      <c r="K63" s="2" t="str">
        <f t="shared" si="11"/>
        <v>06200</v>
      </c>
    </row>
    <row r="64" spans="1:11" x14ac:dyDescent="0.25">
      <c r="A64" t="str">
        <f t="shared" si="0"/>
        <v>06</v>
      </c>
      <c r="B64" t="s">
        <v>34</v>
      </c>
      <c r="C64" t="str">
        <f t="shared" si="10"/>
        <v>011</v>
      </c>
      <c r="D64" t="s">
        <v>47</v>
      </c>
      <c r="E64" t="str">
        <f t="shared" ref="E64:E69" si="14">"04"</f>
        <v>04</v>
      </c>
      <c r="F64" t="str">
        <f>"001"</f>
        <v>001</v>
      </c>
      <c r="G64" t="str">
        <f>""</f>
        <v/>
      </c>
      <c r="H64" t="s">
        <v>1</v>
      </c>
      <c r="I64" t="s">
        <v>472</v>
      </c>
      <c r="J64" t="s">
        <v>473</v>
      </c>
      <c r="K64" s="2" t="str">
        <f t="shared" si="11"/>
        <v>06200</v>
      </c>
    </row>
    <row r="65" spans="1:11" x14ac:dyDescent="0.25">
      <c r="A65" t="str">
        <f t="shared" si="0"/>
        <v>06</v>
      </c>
      <c r="B65" t="s">
        <v>34</v>
      </c>
      <c r="C65" t="str">
        <f t="shared" si="10"/>
        <v>011</v>
      </c>
      <c r="D65" t="s">
        <v>47</v>
      </c>
      <c r="E65" t="str">
        <f t="shared" si="14"/>
        <v>04</v>
      </c>
      <c r="F65" t="str">
        <f>"001"</f>
        <v>001</v>
      </c>
      <c r="G65" t="str">
        <f>""</f>
        <v/>
      </c>
      <c r="H65" t="s">
        <v>0</v>
      </c>
      <c r="I65" t="s">
        <v>472</v>
      </c>
      <c r="J65" t="s">
        <v>473</v>
      </c>
      <c r="K65" s="2" t="str">
        <f t="shared" si="11"/>
        <v>06200</v>
      </c>
    </row>
    <row r="66" spans="1:11" x14ac:dyDescent="0.25">
      <c r="A66" t="str">
        <f t="shared" si="0"/>
        <v>06</v>
      </c>
      <c r="B66" t="s">
        <v>34</v>
      </c>
      <c r="C66" t="str">
        <f t="shared" si="10"/>
        <v>011</v>
      </c>
      <c r="D66" t="s">
        <v>47</v>
      </c>
      <c r="E66" t="str">
        <f t="shared" si="14"/>
        <v>04</v>
      </c>
      <c r="F66" t="str">
        <f>"002"</f>
        <v>002</v>
      </c>
      <c r="G66" t="str">
        <f>""</f>
        <v/>
      </c>
      <c r="H66" t="s">
        <v>1</v>
      </c>
      <c r="I66" t="s">
        <v>474</v>
      </c>
      <c r="J66" t="s">
        <v>475</v>
      </c>
      <c r="K66" s="2" t="str">
        <f t="shared" si="11"/>
        <v>06200</v>
      </c>
    </row>
    <row r="67" spans="1:11" x14ac:dyDescent="0.25">
      <c r="A67" t="str">
        <f t="shared" ref="A67:A130" si="15">"06"</f>
        <v>06</v>
      </c>
      <c r="B67" t="s">
        <v>34</v>
      </c>
      <c r="C67" t="str">
        <f t="shared" si="10"/>
        <v>011</v>
      </c>
      <c r="D67" t="s">
        <v>47</v>
      </c>
      <c r="E67" t="str">
        <f t="shared" si="14"/>
        <v>04</v>
      </c>
      <c r="F67" t="str">
        <f>"002"</f>
        <v>002</v>
      </c>
      <c r="G67" t="str">
        <f>""</f>
        <v/>
      </c>
      <c r="H67" t="s">
        <v>0</v>
      </c>
      <c r="I67" t="s">
        <v>474</v>
      </c>
      <c r="J67" t="s">
        <v>475</v>
      </c>
      <c r="K67" s="2" t="str">
        <f t="shared" si="11"/>
        <v>06200</v>
      </c>
    </row>
    <row r="68" spans="1:11" x14ac:dyDescent="0.25">
      <c r="A68" t="str">
        <f t="shared" si="15"/>
        <v>06</v>
      </c>
      <c r="B68" t="s">
        <v>34</v>
      </c>
      <c r="C68" t="str">
        <f t="shared" si="10"/>
        <v>011</v>
      </c>
      <c r="D68" t="s">
        <v>47</v>
      </c>
      <c r="E68" t="str">
        <f t="shared" si="14"/>
        <v>04</v>
      </c>
      <c r="F68" t="str">
        <f>"003"</f>
        <v>003</v>
      </c>
      <c r="G68" t="str">
        <f>""</f>
        <v/>
      </c>
      <c r="H68" t="s">
        <v>1</v>
      </c>
      <c r="I68" t="s">
        <v>474</v>
      </c>
      <c r="J68" t="s">
        <v>475</v>
      </c>
      <c r="K68" s="2" t="str">
        <f t="shared" si="11"/>
        <v>06200</v>
      </c>
    </row>
    <row r="69" spans="1:11" x14ac:dyDescent="0.25">
      <c r="A69" t="str">
        <f t="shared" si="15"/>
        <v>06</v>
      </c>
      <c r="B69" t="s">
        <v>34</v>
      </c>
      <c r="C69" t="str">
        <f t="shared" si="10"/>
        <v>011</v>
      </c>
      <c r="D69" t="s">
        <v>47</v>
      </c>
      <c r="E69" t="str">
        <f t="shared" si="14"/>
        <v>04</v>
      </c>
      <c r="F69" t="str">
        <f>"003"</f>
        <v>003</v>
      </c>
      <c r="G69" t="str">
        <f>""</f>
        <v/>
      </c>
      <c r="H69" t="s">
        <v>0</v>
      </c>
      <c r="I69" t="s">
        <v>474</v>
      </c>
      <c r="J69" t="s">
        <v>475</v>
      </c>
      <c r="K69" s="2" t="str">
        <f t="shared" si="11"/>
        <v>06200</v>
      </c>
    </row>
    <row r="70" spans="1:11" x14ac:dyDescent="0.25">
      <c r="A70" t="str">
        <f t="shared" si="15"/>
        <v>06</v>
      </c>
      <c r="B70" t="s">
        <v>34</v>
      </c>
      <c r="C70" t="str">
        <f t="shared" ref="C70:C75" si="16">"012"</f>
        <v>012</v>
      </c>
      <c r="D70" t="s">
        <v>48</v>
      </c>
      <c r="E70" t="str">
        <f t="shared" ref="E70:E79" si="17">"01"</f>
        <v>01</v>
      </c>
      <c r="F70" t="str">
        <f>"001"</f>
        <v>001</v>
      </c>
      <c r="G70" t="str">
        <f>""</f>
        <v/>
      </c>
      <c r="H70" t="s">
        <v>1</v>
      </c>
      <c r="I70" t="s">
        <v>476</v>
      </c>
      <c r="J70" t="s">
        <v>477</v>
      </c>
      <c r="K70" s="2" t="str">
        <f t="shared" ref="K70:K75" si="18">"06850"</f>
        <v>06850</v>
      </c>
    </row>
    <row r="71" spans="1:11" x14ac:dyDescent="0.25">
      <c r="A71" t="str">
        <f t="shared" si="15"/>
        <v>06</v>
      </c>
      <c r="B71" t="s">
        <v>34</v>
      </c>
      <c r="C71" t="str">
        <f t="shared" si="16"/>
        <v>012</v>
      </c>
      <c r="D71" t="s">
        <v>48</v>
      </c>
      <c r="E71" t="str">
        <f t="shared" si="17"/>
        <v>01</v>
      </c>
      <c r="F71" t="str">
        <f>"001"</f>
        <v>001</v>
      </c>
      <c r="G71" t="str">
        <f>""</f>
        <v/>
      </c>
      <c r="H71" t="s">
        <v>0</v>
      </c>
      <c r="I71" t="s">
        <v>476</v>
      </c>
      <c r="J71" t="s">
        <v>477</v>
      </c>
      <c r="K71" s="2" t="str">
        <f t="shared" si="18"/>
        <v>06850</v>
      </c>
    </row>
    <row r="72" spans="1:11" x14ac:dyDescent="0.25">
      <c r="A72" t="str">
        <f t="shared" si="15"/>
        <v>06</v>
      </c>
      <c r="B72" t="s">
        <v>34</v>
      </c>
      <c r="C72" t="str">
        <f t="shared" si="16"/>
        <v>012</v>
      </c>
      <c r="D72" t="s">
        <v>48</v>
      </c>
      <c r="E72" t="str">
        <f t="shared" si="17"/>
        <v>01</v>
      </c>
      <c r="F72" t="str">
        <f>"002"</f>
        <v>002</v>
      </c>
      <c r="G72" t="str">
        <f>""</f>
        <v/>
      </c>
      <c r="H72" t="s">
        <v>1</v>
      </c>
      <c r="I72" t="s">
        <v>476</v>
      </c>
      <c r="J72" t="s">
        <v>477</v>
      </c>
      <c r="K72" s="2" t="str">
        <f t="shared" si="18"/>
        <v>06850</v>
      </c>
    </row>
    <row r="73" spans="1:11" x14ac:dyDescent="0.25">
      <c r="A73" t="str">
        <f t="shared" si="15"/>
        <v>06</v>
      </c>
      <c r="B73" t="s">
        <v>34</v>
      </c>
      <c r="C73" t="str">
        <f t="shared" si="16"/>
        <v>012</v>
      </c>
      <c r="D73" t="s">
        <v>48</v>
      </c>
      <c r="E73" t="str">
        <f t="shared" si="17"/>
        <v>01</v>
      </c>
      <c r="F73" t="str">
        <f>"002"</f>
        <v>002</v>
      </c>
      <c r="G73" t="str">
        <f>""</f>
        <v/>
      </c>
      <c r="H73" t="s">
        <v>0</v>
      </c>
      <c r="I73" t="s">
        <v>476</v>
      </c>
      <c r="J73" t="s">
        <v>477</v>
      </c>
      <c r="K73" s="2" t="str">
        <f t="shared" si="18"/>
        <v>06850</v>
      </c>
    </row>
    <row r="74" spans="1:11" x14ac:dyDescent="0.25">
      <c r="A74" t="str">
        <f t="shared" si="15"/>
        <v>06</v>
      </c>
      <c r="B74" t="s">
        <v>34</v>
      </c>
      <c r="C74" t="str">
        <f t="shared" si="16"/>
        <v>012</v>
      </c>
      <c r="D74" t="s">
        <v>48</v>
      </c>
      <c r="E74" t="str">
        <f t="shared" si="17"/>
        <v>01</v>
      </c>
      <c r="F74" t="str">
        <f>"003"</f>
        <v>003</v>
      </c>
      <c r="G74" t="str">
        <f>""</f>
        <v/>
      </c>
      <c r="H74" t="s">
        <v>1</v>
      </c>
      <c r="I74" t="s">
        <v>476</v>
      </c>
      <c r="J74" t="s">
        <v>477</v>
      </c>
      <c r="K74" s="2" t="str">
        <f t="shared" si="18"/>
        <v>06850</v>
      </c>
    </row>
    <row r="75" spans="1:11" x14ac:dyDescent="0.25">
      <c r="A75" t="str">
        <f t="shared" si="15"/>
        <v>06</v>
      </c>
      <c r="B75" t="s">
        <v>34</v>
      </c>
      <c r="C75" t="str">
        <f t="shared" si="16"/>
        <v>012</v>
      </c>
      <c r="D75" t="s">
        <v>48</v>
      </c>
      <c r="E75" t="str">
        <f t="shared" si="17"/>
        <v>01</v>
      </c>
      <c r="F75" t="str">
        <f>"003"</f>
        <v>003</v>
      </c>
      <c r="G75" t="str">
        <f>""</f>
        <v/>
      </c>
      <c r="H75" t="s">
        <v>0</v>
      </c>
      <c r="I75" t="s">
        <v>476</v>
      </c>
      <c r="J75" t="s">
        <v>477</v>
      </c>
      <c r="K75" s="2" t="str">
        <f t="shared" si="18"/>
        <v>06850</v>
      </c>
    </row>
    <row r="76" spans="1:11" x14ac:dyDescent="0.25">
      <c r="A76" t="str">
        <f t="shared" si="15"/>
        <v>06</v>
      </c>
      <c r="B76" t="s">
        <v>34</v>
      </c>
      <c r="C76" t="str">
        <f>"013"</f>
        <v>013</v>
      </c>
      <c r="D76" t="s">
        <v>49</v>
      </c>
      <c r="E76" t="str">
        <f t="shared" si="17"/>
        <v>01</v>
      </c>
      <c r="F76" t="str">
        <f>"001"</f>
        <v>001</v>
      </c>
      <c r="G76" t="str">
        <f>""</f>
        <v/>
      </c>
      <c r="H76" t="s">
        <v>3</v>
      </c>
      <c r="I76" t="s">
        <v>23</v>
      </c>
      <c r="J76" t="s">
        <v>478</v>
      </c>
      <c r="K76" s="2" t="str">
        <f>"06329"</f>
        <v>06329</v>
      </c>
    </row>
    <row r="77" spans="1:11" x14ac:dyDescent="0.25">
      <c r="A77" t="str">
        <f t="shared" si="15"/>
        <v>06</v>
      </c>
      <c r="B77" t="s">
        <v>34</v>
      </c>
      <c r="C77" t="str">
        <f t="shared" ref="C77:C87" si="19">"014"</f>
        <v>014</v>
      </c>
      <c r="D77" t="s">
        <v>50</v>
      </c>
      <c r="E77" t="str">
        <f t="shared" si="17"/>
        <v>01</v>
      </c>
      <c r="F77" t="str">
        <f>"001"</f>
        <v>001</v>
      </c>
      <c r="G77" t="str">
        <f>""</f>
        <v/>
      </c>
      <c r="H77" t="s">
        <v>1</v>
      </c>
      <c r="I77" t="s">
        <v>479</v>
      </c>
      <c r="J77" t="s">
        <v>480</v>
      </c>
      <c r="K77" s="2" t="str">
        <f t="shared" ref="K77:K87" si="20">"06920"</f>
        <v>06920</v>
      </c>
    </row>
    <row r="78" spans="1:11" x14ac:dyDescent="0.25">
      <c r="A78" t="str">
        <f t="shared" si="15"/>
        <v>06</v>
      </c>
      <c r="B78" t="s">
        <v>34</v>
      </c>
      <c r="C78" t="str">
        <f t="shared" si="19"/>
        <v>014</v>
      </c>
      <c r="D78" t="s">
        <v>50</v>
      </c>
      <c r="E78" t="str">
        <f t="shared" si="17"/>
        <v>01</v>
      </c>
      <c r="F78" t="str">
        <f>"001"</f>
        <v>001</v>
      </c>
      <c r="G78" t="str">
        <f>""</f>
        <v/>
      </c>
      <c r="H78" t="s">
        <v>0</v>
      </c>
      <c r="I78" t="s">
        <v>479</v>
      </c>
      <c r="J78" t="s">
        <v>480</v>
      </c>
      <c r="K78" s="2" t="str">
        <f t="shared" si="20"/>
        <v>06920</v>
      </c>
    </row>
    <row r="79" spans="1:11" x14ac:dyDescent="0.25">
      <c r="A79" t="str">
        <f t="shared" si="15"/>
        <v>06</v>
      </c>
      <c r="B79" t="s">
        <v>34</v>
      </c>
      <c r="C79" t="str">
        <f t="shared" si="19"/>
        <v>014</v>
      </c>
      <c r="D79" t="s">
        <v>50</v>
      </c>
      <c r="E79" t="str">
        <f t="shared" si="17"/>
        <v>01</v>
      </c>
      <c r="F79" t="str">
        <f>"002"</f>
        <v>002</v>
      </c>
      <c r="G79" t="str">
        <f>""</f>
        <v/>
      </c>
      <c r="H79" t="s">
        <v>3</v>
      </c>
      <c r="I79" t="s">
        <v>481</v>
      </c>
      <c r="J79" t="s">
        <v>482</v>
      </c>
      <c r="K79" s="2" t="str">
        <f t="shared" si="20"/>
        <v>06920</v>
      </c>
    </row>
    <row r="80" spans="1:11" x14ac:dyDescent="0.25">
      <c r="A80" t="str">
        <f t="shared" si="15"/>
        <v>06</v>
      </c>
      <c r="B80" t="s">
        <v>34</v>
      </c>
      <c r="C80" t="str">
        <f t="shared" si="19"/>
        <v>014</v>
      </c>
      <c r="D80" t="s">
        <v>50</v>
      </c>
      <c r="E80" t="str">
        <f>"02"</f>
        <v>02</v>
      </c>
      <c r="F80" t="str">
        <f>"001"</f>
        <v>001</v>
      </c>
      <c r="G80" t="str">
        <f>""</f>
        <v/>
      </c>
      <c r="H80" t="s">
        <v>3</v>
      </c>
      <c r="I80" t="s">
        <v>481</v>
      </c>
      <c r="J80" t="s">
        <v>482</v>
      </c>
      <c r="K80" s="2" t="str">
        <f t="shared" si="20"/>
        <v>06920</v>
      </c>
    </row>
    <row r="81" spans="1:11" x14ac:dyDescent="0.25">
      <c r="A81" t="str">
        <f t="shared" si="15"/>
        <v>06</v>
      </c>
      <c r="B81" t="s">
        <v>34</v>
      </c>
      <c r="C81" t="str">
        <f t="shared" si="19"/>
        <v>014</v>
      </c>
      <c r="D81" t="s">
        <v>50</v>
      </c>
      <c r="E81" t="str">
        <f>"02"</f>
        <v>02</v>
      </c>
      <c r="F81" t="str">
        <f>"002"</f>
        <v>002</v>
      </c>
      <c r="G81" t="str">
        <f>""</f>
        <v/>
      </c>
      <c r="H81" t="s">
        <v>1</v>
      </c>
      <c r="I81" t="s">
        <v>483</v>
      </c>
      <c r="J81" t="s">
        <v>484</v>
      </c>
      <c r="K81" s="2" t="str">
        <f t="shared" si="20"/>
        <v>06920</v>
      </c>
    </row>
    <row r="82" spans="1:11" x14ac:dyDescent="0.25">
      <c r="A82" t="str">
        <f t="shared" si="15"/>
        <v>06</v>
      </c>
      <c r="B82" t="s">
        <v>34</v>
      </c>
      <c r="C82" t="str">
        <f t="shared" si="19"/>
        <v>014</v>
      </c>
      <c r="D82" t="s">
        <v>50</v>
      </c>
      <c r="E82" t="str">
        <f>"02"</f>
        <v>02</v>
      </c>
      <c r="F82" t="str">
        <f>"002"</f>
        <v>002</v>
      </c>
      <c r="G82" t="str">
        <f>""</f>
        <v/>
      </c>
      <c r="H82" t="s">
        <v>0</v>
      </c>
      <c r="I82" t="s">
        <v>483</v>
      </c>
      <c r="J82" t="s">
        <v>484</v>
      </c>
      <c r="K82" s="2" t="str">
        <f t="shared" si="20"/>
        <v>06920</v>
      </c>
    </row>
    <row r="83" spans="1:11" x14ac:dyDescent="0.25">
      <c r="A83" t="str">
        <f t="shared" si="15"/>
        <v>06</v>
      </c>
      <c r="B83" t="s">
        <v>34</v>
      </c>
      <c r="C83" t="str">
        <f t="shared" si="19"/>
        <v>014</v>
      </c>
      <c r="D83" t="s">
        <v>50</v>
      </c>
      <c r="E83" t="str">
        <f>"03"</f>
        <v>03</v>
      </c>
      <c r="F83" t="str">
        <f>"001"</f>
        <v>001</v>
      </c>
      <c r="G83" t="str">
        <f>""</f>
        <v/>
      </c>
      <c r="H83" t="s">
        <v>1</v>
      </c>
      <c r="I83" t="s">
        <v>485</v>
      </c>
      <c r="J83" t="s">
        <v>486</v>
      </c>
      <c r="K83" s="2" t="str">
        <f t="shared" si="20"/>
        <v>06920</v>
      </c>
    </row>
    <row r="84" spans="1:11" x14ac:dyDescent="0.25">
      <c r="A84" t="str">
        <f t="shared" si="15"/>
        <v>06</v>
      </c>
      <c r="B84" t="s">
        <v>34</v>
      </c>
      <c r="C84" t="str">
        <f t="shared" si="19"/>
        <v>014</v>
      </c>
      <c r="D84" t="s">
        <v>50</v>
      </c>
      <c r="E84" t="str">
        <f>"03"</f>
        <v>03</v>
      </c>
      <c r="F84" t="str">
        <f>"001"</f>
        <v>001</v>
      </c>
      <c r="G84" t="str">
        <f>""</f>
        <v/>
      </c>
      <c r="H84" t="s">
        <v>0</v>
      </c>
      <c r="I84" t="s">
        <v>485</v>
      </c>
      <c r="J84" t="s">
        <v>486</v>
      </c>
      <c r="K84" s="2" t="str">
        <f t="shared" si="20"/>
        <v>06920</v>
      </c>
    </row>
    <row r="85" spans="1:11" x14ac:dyDescent="0.25">
      <c r="A85" t="str">
        <f t="shared" si="15"/>
        <v>06</v>
      </c>
      <c r="B85" t="s">
        <v>34</v>
      </c>
      <c r="C85" t="str">
        <f t="shared" si="19"/>
        <v>014</v>
      </c>
      <c r="D85" t="s">
        <v>50</v>
      </c>
      <c r="E85" t="str">
        <f>"03"</f>
        <v>03</v>
      </c>
      <c r="F85" t="str">
        <f>"002"</f>
        <v>002</v>
      </c>
      <c r="G85" t="str">
        <f>""</f>
        <v/>
      </c>
      <c r="H85" t="s">
        <v>3</v>
      </c>
      <c r="I85" t="s">
        <v>485</v>
      </c>
      <c r="J85" t="s">
        <v>486</v>
      </c>
      <c r="K85" s="2" t="str">
        <f t="shared" si="20"/>
        <v>06920</v>
      </c>
    </row>
    <row r="86" spans="1:11" x14ac:dyDescent="0.25">
      <c r="A86" t="str">
        <f t="shared" si="15"/>
        <v>06</v>
      </c>
      <c r="B86" t="s">
        <v>34</v>
      </c>
      <c r="C86" t="str">
        <f t="shared" si="19"/>
        <v>014</v>
      </c>
      <c r="D86" t="s">
        <v>50</v>
      </c>
      <c r="E86" t="str">
        <f>"04"</f>
        <v>04</v>
      </c>
      <c r="F86" t="str">
        <f>"001"</f>
        <v>001</v>
      </c>
      <c r="G86" t="str">
        <f>""</f>
        <v/>
      </c>
      <c r="H86" t="s">
        <v>1</v>
      </c>
      <c r="I86" t="s">
        <v>485</v>
      </c>
      <c r="J86" t="s">
        <v>486</v>
      </c>
      <c r="K86" s="2" t="str">
        <f t="shared" si="20"/>
        <v>06920</v>
      </c>
    </row>
    <row r="87" spans="1:11" x14ac:dyDescent="0.25">
      <c r="A87" t="str">
        <f t="shared" si="15"/>
        <v>06</v>
      </c>
      <c r="B87" t="s">
        <v>34</v>
      </c>
      <c r="C87" t="str">
        <f t="shared" si="19"/>
        <v>014</v>
      </c>
      <c r="D87" t="s">
        <v>50</v>
      </c>
      <c r="E87" t="str">
        <f>"04"</f>
        <v>04</v>
      </c>
      <c r="F87" t="str">
        <f>"001"</f>
        <v>001</v>
      </c>
      <c r="G87" t="str">
        <f>""</f>
        <v/>
      </c>
      <c r="H87" t="s">
        <v>0</v>
      </c>
      <c r="I87" t="s">
        <v>485</v>
      </c>
      <c r="J87" t="s">
        <v>486</v>
      </c>
      <c r="K87" s="2" t="str">
        <f t="shared" si="20"/>
        <v>06920</v>
      </c>
    </row>
    <row r="88" spans="1:11" x14ac:dyDescent="0.25">
      <c r="A88" t="str">
        <f t="shared" si="15"/>
        <v>06</v>
      </c>
      <c r="B88" t="s">
        <v>34</v>
      </c>
      <c r="C88" t="str">
        <f t="shared" ref="C88:C151" si="21">"015"</f>
        <v>015</v>
      </c>
      <c r="D88" t="s">
        <v>34</v>
      </c>
      <c r="E88" t="str">
        <f t="shared" ref="E88:E100" si="22">"01"</f>
        <v>01</v>
      </c>
      <c r="F88" t="str">
        <f>"001"</f>
        <v>001</v>
      </c>
      <c r="G88" t="str">
        <f>""</f>
        <v/>
      </c>
      <c r="H88" t="s">
        <v>1</v>
      </c>
      <c r="I88" t="s">
        <v>487</v>
      </c>
      <c r="J88" t="s">
        <v>488</v>
      </c>
      <c r="K88" s="2" t="str">
        <f>"06002"</f>
        <v>06002</v>
      </c>
    </row>
    <row r="89" spans="1:11" x14ac:dyDescent="0.25">
      <c r="A89" t="str">
        <f t="shared" si="15"/>
        <v>06</v>
      </c>
      <c r="B89" t="s">
        <v>34</v>
      </c>
      <c r="C89" t="str">
        <f t="shared" si="21"/>
        <v>015</v>
      </c>
      <c r="D89" t="s">
        <v>34</v>
      </c>
      <c r="E89" t="str">
        <f t="shared" si="22"/>
        <v>01</v>
      </c>
      <c r="F89" t="str">
        <f>"001"</f>
        <v>001</v>
      </c>
      <c r="G89" t="str">
        <f>""</f>
        <v/>
      </c>
      <c r="H89" t="s">
        <v>0</v>
      </c>
      <c r="I89" t="s">
        <v>487</v>
      </c>
      <c r="J89" t="s">
        <v>488</v>
      </c>
      <c r="K89" s="2" t="str">
        <f>"06002"</f>
        <v>06002</v>
      </c>
    </row>
    <row r="90" spans="1:11" x14ac:dyDescent="0.25">
      <c r="A90" t="str">
        <f t="shared" si="15"/>
        <v>06</v>
      </c>
      <c r="B90" t="s">
        <v>34</v>
      </c>
      <c r="C90" t="str">
        <f t="shared" si="21"/>
        <v>015</v>
      </c>
      <c r="D90" t="s">
        <v>34</v>
      </c>
      <c r="E90" t="str">
        <f t="shared" si="22"/>
        <v>01</v>
      </c>
      <c r="F90" t="str">
        <f>"002"</f>
        <v>002</v>
      </c>
      <c r="G90" t="str">
        <f>""</f>
        <v/>
      </c>
      <c r="H90" t="s">
        <v>3</v>
      </c>
      <c r="I90" t="s">
        <v>489</v>
      </c>
      <c r="J90" t="s">
        <v>490</v>
      </c>
      <c r="K90" s="2" t="str">
        <f>"06002"</f>
        <v>06002</v>
      </c>
    </row>
    <row r="91" spans="1:11" x14ac:dyDescent="0.25">
      <c r="A91" t="str">
        <f t="shared" si="15"/>
        <v>06</v>
      </c>
      <c r="B91" t="s">
        <v>34</v>
      </c>
      <c r="C91" t="str">
        <f t="shared" si="21"/>
        <v>015</v>
      </c>
      <c r="D91" t="s">
        <v>34</v>
      </c>
      <c r="E91" t="str">
        <f t="shared" si="22"/>
        <v>01</v>
      </c>
      <c r="F91" t="str">
        <f>"003"</f>
        <v>003</v>
      </c>
      <c r="G91" t="str">
        <f>""</f>
        <v/>
      </c>
      <c r="H91" t="s">
        <v>3</v>
      </c>
      <c r="I91" t="s">
        <v>491</v>
      </c>
      <c r="J91" t="s">
        <v>492</v>
      </c>
      <c r="K91" s="2" t="str">
        <f>"06002"</f>
        <v>06002</v>
      </c>
    </row>
    <row r="92" spans="1:11" x14ac:dyDescent="0.25">
      <c r="A92" t="str">
        <f t="shared" si="15"/>
        <v>06</v>
      </c>
      <c r="B92" t="s">
        <v>34</v>
      </c>
      <c r="C92" t="str">
        <f t="shared" si="21"/>
        <v>015</v>
      </c>
      <c r="D92" t="s">
        <v>34</v>
      </c>
      <c r="E92" t="str">
        <f t="shared" si="22"/>
        <v>01</v>
      </c>
      <c r="F92" t="str">
        <f>"005"</f>
        <v>005</v>
      </c>
      <c r="G92" t="str">
        <f>""</f>
        <v/>
      </c>
      <c r="H92" t="s">
        <v>1</v>
      </c>
      <c r="I92" t="s">
        <v>493</v>
      </c>
      <c r="J92" t="s">
        <v>494</v>
      </c>
      <c r="K92" s="2" t="str">
        <f t="shared" ref="K92:K100" si="23">"06001"</f>
        <v>06001</v>
      </c>
    </row>
    <row r="93" spans="1:11" x14ac:dyDescent="0.25">
      <c r="A93" t="str">
        <f t="shared" si="15"/>
        <v>06</v>
      </c>
      <c r="B93" t="s">
        <v>34</v>
      </c>
      <c r="C93" t="str">
        <f t="shared" si="21"/>
        <v>015</v>
      </c>
      <c r="D93" t="s">
        <v>34</v>
      </c>
      <c r="E93" t="str">
        <f t="shared" si="22"/>
        <v>01</v>
      </c>
      <c r="F93" t="str">
        <f>"005"</f>
        <v>005</v>
      </c>
      <c r="G93" t="str">
        <f>""</f>
        <v/>
      </c>
      <c r="H93" t="s">
        <v>0</v>
      </c>
      <c r="I93" t="s">
        <v>493</v>
      </c>
      <c r="J93" t="s">
        <v>494</v>
      </c>
      <c r="K93" s="2" t="str">
        <f t="shared" si="23"/>
        <v>06001</v>
      </c>
    </row>
    <row r="94" spans="1:11" x14ac:dyDescent="0.25">
      <c r="A94" t="str">
        <f t="shared" si="15"/>
        <v>06</v>
      </c>
      <c r="B94" t="s">
        <v>34</v>
      </c>
      <c r="C94" t="str">
        <f t="shared" si="21"/>
        <v>015</v>
      </c>
      <c r="D94" t="s">
        <v>34</v>
      </c>
      <c r="E94" t="str">
        <f t="shared" si="22"/>
        <v>01</v>
      </c>
      <c r="F94" t="str">
        <f>"008"</f>
        <v>008</v>
      </c>
      <c r="G94" t="str">
        <f>""</f>
        <v/>
      </c>
      <c r="H94" t="s">
        <v>1</v>
      </c>
      <c r="I94" t="s">
        <v>495</v>
      </c>
      <c r="J94" t="s">
        <v>496</v>
      </c>
      <c r="K94" s="2" t="str">
        <f t="shared" si="23"/>
        <v>06001</v>
      </c>
    </row>
    <row r="95" spans="1:11" x14ac:dyDescent="0.25">
      <c r="A95" t="str">
        <f t="shared" si="15"/>
        <v>06</v>
      </c>
      <c r="B95" t="s">
        <v>34</v>
      </c>
      <c r="C95" t="str">
        <f t="shared" si="21"/>
        <v>015</v>
      </c>
      <c r="D95" t="s">
        <v>34</v>
      </c>
      <c r="E95" t="str">
        <f t="shared" si="22"/>
        <v>01</v>
      </c>
      <c r="F95" t="str">
        <f>"008"</f>
        <v>008</v>
      </c>
      <c r="G95" t="str">
        <f>""</f>
        <v/>
      </c>
      <c r="H95" t="s">
        <v>0</v>
      </c>
      <c r="I95" t="s">
        <v>495</v>
      </c>
      <c r="J95" t="s">
        <v>496</v>
      </c>
      <c r="K95" s="2" t="str">
        <f t="shared" si="23"/>
        <v>06001</v>
      </c>
    </row>
    <row r="96" spans="1:11" x14ac:dyDescent="0.25">
      <c r="A96" t="str">
        <f t="shared" si="15"/>
        <v>06</v>
      </c>
      <c r="B96" t="s">
        <v>34</v>
      </c>
      <c r="C96" t="str">
        <f t="shared" si="21"/>
        <v>015</v>
      </c>
      <c r="D96" t="s">
        <v>34</v>
      </c>
      <c r="E96" t="str">
        <f t="shared" si="22"/>
        <v>01</v>
      </c>
      <c r="F96" t="str">
        <f>"010"</f>
        <v>010</v>
      </c>
      <c r="G96" t="str">
        <f>""</f>
        <v/>
      </c>
      <c r="H96" t="s">
        <v>1</v>
      </c>
      <c r="I96" t="s">
        <v>497</v>
      </c>
      <c r="J96" t="s">
        <v>498</v>
      </c>
      <c r="K96" s="2" t="str">
        <f t="shared" si="23"/>
        <v>06001</v>
      </c>
    </row>
    <row r="97" spans="1:11" x14ac:dyDescent="0.25">
      <c r="A97" t="str">
        <f t="shared" si="15"/>
        <v>06</v>
      </c>
      <c r="B97" t="s">
        <v>34</v>
      </c>
      <c r="C97" t="str">
        <f t="shared" si="21"/>
        <v>015</v>
      </c>
      <c r="D97" t="s">
        <v>34</v>
      </c>
      <c r="E97" t="str">
        <f t="shared" si="22"/>
        <v>01</v>
      </c>
      <c r="F97" t="str">
        <f>"010"</f>
        <v>010</v>
      </c>
      <c r="G97" t="str">
        <f>""</f>
        <v/>
      </c>
      <c r="H97" t="s">
        <v>0</v>
      </c>
      <c r="I97" t="s">
        <v>497</v>
      </c>
      <c r="J97" t="s">
        <v>498</v>
      </c>
      <c r="K97" s="2" t="str">
        <f t="shared" si="23"/>
        <v>06001</v>
      </c>
    </row>
    <row r="98" spans="1:11" x14ac:dyDescent="0.25">
      <c r="A98" t="str">
        <f t="shared" si="15"/>
        <v>06</v>
      </c>
      <c r="B98" t="s">
        <v>34</v>
      </c>
      <c r="C98" t="str">
        <f t="shared" si="21"/>
        <v>015</v>
      </c>
      <c r="D98" t="s">
        <v>34</v>
      </c>
      <c r="E98" t="str">
        <f t="shared" si="22"/>
        <v>01</v>
      </c>
      <c r="F98" t="str">
        <f>"011"</f>
        <v>011</v>
      </c>
      <c r="G98" t="str">
        <f>""</f>
        <v/>
      </c>
      <c r="H98" t="s">
        <v>1</v>
      </c>
      <c r="I98" t="s">
        <v>499</v>
      </c>
      <c r="J98" t="s">
        <v>500</v>
      </c>
      <c r="K98" s="2" t="str">
        <f t="shared" si="23"/>
        <v>06001</v>
      </c>
    </row>
    <row r="99" spans="1:11" x14ac:dyDescent="0.25">
      <c r="A99" t="str">
        <f t="shared" si="15"/>
        <v>06</v>
      </c>
      <c r="B99" t="s">
        <v>34</v>
      </c>
      <c r="C99" t="str">
        <f t="shared" si="21"/>
        <v>015</v>
      </c>
      <c r="D99" t="s">
        <v>34</v>
      </c>
      <c r="E99" t="str">
        <f t="shared" si="22"/>
        <v>01</v>
      </c>
      <c r="F99" t="str">
        <f>"011"</f>
        <v>011</v>
      </c>
      <c r="G99" t="str">
        <f>""</f>
        <v/>
      </c>
      <c r="H99" t="s">
        <v>0</v>
      </c>
      <c r="I99" t="s">
        <v>499</v>
      </c>
      <c r="J99" t="s">
        <v>500</v>
      </c>
      <c r="K99" s="2" t="str">
        <f t="shared" si="23"/>
        <v>06001</v>
      </c>
    </row>
    <row r="100" spans="1:11" x14ac:dyDescent="0.25">
      <c r="A100" t="str">
        <f t="shared" si="15"/>
        <v>06</v>
      </c>
      <c r="B100" t="s">
        <v>34</v>
      </c>
      <c r="C100" t="str">
        <f t="shared" si="21"/>
        <v>015</v>
      </c>
      <c r="D100" t="s">
        <v>34</v>
      </c>
      <c r="E100" t="str">
        <f t="shared" si="22"/>
        <v>01</v>
      </c>
      <c r="F100" t="str">
        <f>"012"</f>
        <v>012</v>
      </c>
      <c r="G100" t="str">
        <f>""</f>
        <v/>
      </c>
      <c r="H100" t="s">
        <v>3</v>
      </c>
      <c r="I100" t="s">
        <v>501</v>
      </c>
      <c r="J100" t="s">
        <v>502</v>
      </c>
      <c r="K100" s="2" t="str">
        <f t="shared" si="23"/>
        <v>06001</v>
      </c>
    </row>
    <row r="101" spans="1:11" x14ac:dyDescent="0.25">
      <c r="A101" t="str">
        <f t="shared" si="15"/>
        <v>06</v>
      </c>
      <c r="B101" t="s">
        <v>34</v>
      </c>
      <c r="C101" t="str">
        <f t="shared" si="21"/>
        <v>015</v>
      </c>
      <c r="D101" t="s">
        <v>34</v>
      </c>
      <c r="E101" t="str">
        <f t="shared" ref="E101:E110" si="24">"02"</f>
        <v>02</v>
      </c>
      <c r="F101" t="str">
        <f>"001"</f>
        <v>001</v>
      </c>
      <c r="G101" t="str">
        <f>""</f>
        <v/>
      </c>
      <c r="H101" t="s">
        <v>1</v>
      </c>
      <c r="I101" t="s">
        <v>503</v>
      </c>
      <c r="J101" t="s">
        <v>504</v>
      </c>
      <c r="K101" s="2" t="str">
        <f t="shared" ref="K101:K112" si="25">"06008"</f>
        <v>06008</v>
      </c>
    </row>
    <row r="102" spans="1:11" x14ac:dyDescent="0.25">
      <c r="A102" t="str">
        <f t="shared" si="15"/>
        <v>06</v>
      </c>
      <c r="B102" t="s">
        <v>34</v>
      </c>
      <c r="C102" t="str">
        <f t="shared" si="21"/>
        <v>015</v>
      </c>
      <c r="D102" t="s">
        <v>34</v>
      </c>
      <c r="E102" t="str">
        <f t="shared" si="24"/>
        <v>02</v>
      </c>
      <c r="F102" t="str">
        <f>"001"</f>
        <v>001</v>
      </c>
      <c r="G102" t="str">
        <f>""</f>
        <v/>
      </c>
      <c r="H102" t="s">
        <v>0</v>
      </c>
      <c r="I102" t="s">
        <v>503</v>
      </c>
      <c r="J102" t="s">
        <v>504</v>
      </c>
      <c r="K102" s="2" t="str">
        <f t="shared" si="25"/>
        <v>06008</v>
      </c>
    </row>
    <row r="103" spans="1:11" x14ac:dyDescent="0.25">
      <c r="A103" t="str">
        <f t="shared" si="15"/>
        <v>06</v>
      </c>
      <c r="B103" t="s">
        <v>34</v>
      </c>
      <c r="C103" t="str">
        <f t="shared" si="21"/>
        <v>015</v>
      </c>
      <c r="D103" t="s">
        <v>34</v>
      </c>
      <c r="E103" t="str">
        <f t="shared" si="24"/>
        <v>02</v>
      </c>
      <c r="F103" t="str">
        <f>"002"</f>
        <v>002</v>
      </c>
      <c r="G103" t="str">
        <f>""</f>
        <v/>
      </c>
      <c r="H103" t="s">
        <v>1</v>
      </c>
      <c r="I103" t="s">
        <v>503</v>
      </c>
      <c r="J103" t="s">
        <v>504</v>
      </c>
      <c r="K103" s="2" t="str">
        <f t="shared" si="25"/>
        <v>06008</v>
      </c>
    </row>
    <row r="104" spans="1:11" x14ac:dyDescent="0.25">
      <c r="A104" t="str">
        <f t="shared" si="15"/>
        <v>06</v>
      </c>
      <c r="B104" t="s">
        <v>34</v>
      </c>
      <c r="C104" t="str">
        <f t="shared" si="21"/>
        <v>015</v>
      </c>
      <c r="D104" t="s">
        <v>34</v>
      </c>
      <c r="E104" t="str">
        <f t="shared" si="24"/>
        <v>02</v>
      </c>
      <c r="F104" t="str">
        <f>"002"</f>
        <v>002</v>
      </c>
      <c r="G104" t="str">
        <f>""</f>
        <v/>
      </c>
      <c r="H104" t="s">
        <v>0</v>
      </c>
      <c r="I104" t="s">
        <v>503</v>
      </c>
      <c r="J104" t="s">
        <v>504</v>
      </c>
      <c r="K104" s="2" t="str">
        <f t="shared" si="25"/>
        <v>06008</v>
      </c>
    </row>
    <row r="105" spans="1:11" x14ac:dyDescent="0.25">
      <c r="A105" t="str">
        <f t="shared" si="15"/>
        <v>06</v>
      </c>
      <c r="B105" t="s">
        <v>34</v>
      </c>
      <c r="C105" t="str">
        <f t="shared" si="21"/>
        <v>015</v>
      </c>
      <c r="D105" t="s">
        <v>34</v>
      </c>
      <c r="E105" t="str">
        <f t="shared" si="24"/>
        <v>02</v>
      </c>
      <c r="F105" t="str">
        <f>"004"</f>
        <v>004</v>
      </c>
      <c r="G105" t="str">
        <f>""</f>
        <v/>
      </c>
      <c r="H105" t="s">
        <v>1</v>
      </c>
      <c r="I105" t="s">
        <v>476</v>
      </c>
      <c r="J105" t="s">
        <v>505</v>
      </c>
      <c r="K105" s="2" t="str">
        <f t="shared" si="25"/>
        <v>06008</v>
      </c>
    </row>
    <row r="106" spans="1:11" x14ac:dyDescent="0.25">
      <c r="A106" t="str">
        <f t="shared" si="15"/>
        <v>06</v>
      </c>
      <c r="B106" t="s">
        <v>34</v>
      </c>
      <c r="C106" t="str">
        <f t="shared" si="21"/>
        <v>015</v>
      </c>
      <c r="D106" t="s">
        <v>34</v>
      </c>
      <c r="E106" t="str">
        <f t="shared" si="24"/>
        <v>02</v>
      </c>
      <c r="F106" t="str">
        <f>"004"</f>
        <v>004</v>
      </c>
      <c r="G106" t="str">
        <f>""</f>
        <v/>
      </c>
      <c r="H106" t="s">
        <v>0</v>
      </c>
      <c r="I106" t="s">
        <v>476</v>
      </c>
      <c r="J106" t="s">
        <v>505</v>
      </c>
      <c r="K106" s="2" t="str">
        <f t="shared" si="25"/>
        <v>06008</v>
      </c>
    </row>
    <row r="107" spans="1:11" x14ac:dyDescent="0.25">
      <c r="A107" t="str">
        <f t="shared" si="15"/>
        <v>06</v>
      </c>
      <c r="B107" t="s">
        <v>34</v>
      </c>
      <c r="C107" t="str">
        <f t="shared" si="21"/>
        <v>015</v>
      </c>
      <c r="D107" t="s">
        <v>34</v>
      </c>
      <c r="E107" t="str">
        <f t="shared" si="24"/>
        <v>02</v>
      </c>
      <c r="F107" t="str">
        <f>"005"</f>
        <v>005</v>
      </c>
      <c r="G107" t="str">
        <f>""</f>
        <v/>
      </c>
      <c r="H107" t="s">
        <v>1</v>
      </c>
      <c r="I107" t="s">
        <v>476</v>
      </c>
      <c r="J107" t="s">
        <v>505</v>
      </c>
      <c r="K107" s="2" t="str">
        <f t="shared" si="25"/>
        <v>06008</v>
      </c>
    </row>
    <row r="108" spans="1:11" x14ac:dyDescent="0.25">
      <c r="A108" t="str">
        <f t="shared" si="15"/>
        <v>06</v>
      </c>
      <c r="B108" t="s">
        <v>34</v>
      </c>
      <c r="C108" t="str">
        <f t="shared" si="21"/>
        <v>015</v>
      </c>
      <c r="D108" t="s">
        <v>34</v>
      </c>
      <c r="E108" t="str">
        <f t="shared" si="24"/>
        <v>02</v>
      </c>
      <c r="F108" t="str">
        <f>"005"</f>
        <v>005</v>
      </c>
      <c r="G108" t="str">
        <f>""</f>
        <v/>
      </c>
      <c r="H108" t="s">
        <v>0</v>
      </c>
      <c r="I108" t="s">
        <v>476</v>
      </c>
      <c r="J108" t="s">
        <v>505</v>
      </c>
      <c r="K108" s="2" t="str">
        <f t="shared" si="25"/>
        <v>06008</v>
      </c>
    </row>
    <row r="109" spans="1:11" x14ac:dyDescent="0.25">
      <c r="A109" t="str">
        <f t="shared" si="15"/>
        <v>06</v>
      </c>
      <c r="B109" t="s">
        <v>34</v>
      </c>
      <c r="C109" t="str">
        <f t="shared" si="21"/>
        <v>015</v>
      </c>
      <c r="D109" t="s">
        <v>34</v>
      </c>
      <c r="E109" t="str">
        <f t="shared" si="24"/>
        <v>02</v>
      </c>
      <c r="F109" t="str">
        <f>"006"</f>
        <v>006</v>
      </c>
      <c r="G109" t="str">
        <f>""</f>
        <v/>
      </c>
      <c r="H109" t="s">
        <v>1</v>
      </c>
      <c r="I109" t="s">
        <v>476</v>
      </c>
      <c r="J109" t="s">
        <v>505</v>
      </c>
      <c r="K109" s="2" t="str">
        <f t="shared" si="25"/>
        <v>06008</v>
      </c>
    </row>
    <row r="110" spans="1:11" x14ac:dyDescent="0.25">
      <c r="A110" t="str">
        <f t="shared" si="15"/>
        <v>06</v>
      </c>
      <c r="B110" t="s">
        <v>34</v>
      </c>
      <c r="C110" t="str">
        <f t="shared" si="21"/>
        <v>015</v>
      </c>
      <c r="D110" t="s">
        <v>34</v>
      </c>
      <c r="E110" t="str">
        <f t="shared" si="24"/>
        <v>02</v>
      </c>
      <c r="F110" t="str">
        <f>"006"</f>
        <v>006</v>
      </c>
      <c r="G110" t="str">
        <f>""</f>
        <v/>
      </c>
      <c r="H110" t="s">
        <v>0</v>
      </c>
      <c r="I110" t="s">
        <v>476</v>
      </c>
      <c r="J110" t="s">
        <v>505</v>
      </c>
      <c r="K110" s="2" t="str">
        <f t="shared" si="25"/>
        <v>06008</v>
      </c>
    </row>
    <row r="111" spans="1:11" x14ac:dyDescent="0.25">
      <c r="A111" t="str">
        <f t="shared" si="15"/>
        <v>06</v>
      </c>
      <c r="B111" t="s">
        <v>34</v>
      </c>
      <c r="C111" t="str">
        <f t="shared" si="21"/>
        <v>015</v>
      </c>
      <c r="D111" t="s">
        <v>34</v>
      </c>
      <c r="E111" t="str">
        <f t="shared" ref="E111:E132" si="26">"03"</f>
        <v>03</v>
      </c>
      <c r="F111" t="str">
        <f>"001"</f>
        <v>001</v>
      </c>
      <c r="G111" t="str">
        <f>""</f>
        <v/>
      </c>
      <c r="H111" t="s">
        <v>1</v>
      </c>
      <c r="I111" t="s">
        <v>506</v>
      </c>
      <c r="J111" t="s">
        <v>507</v>
      </c>
      <c r="K111" s="2" t="str">
        <f t="shared" si="25"/>
        <v>06008</v>
      </c>
    </row>
    <row r="112" spans="1:11" x14ac:dyDescent="0.25">
      <c r="A112" t="str">
        <f t="shared" si="15"/>
        <v>06</v>
      </c>
      <c r="B112" t="s">
        <v>34</v>
      </c>
      <c r="C112" t="str">
        <f t="shared" si="21"/>
        <v>015</v>
      </c>
      <c r="D112" t="s">
        <v>34</v>
      </c>
      <c r="E112" t="str">
        <f t="shared" si="26"/>
        <v>03</v>
      </c>
      <c r="F112" t="str">
        <f>"001"</f>
        <v>001</v>
      </c>
      <c r="G112" t="str">
        <f>""</f>
        <v/>
      </c>
      <c r="H112" t="s">
        <v>0</v>
      </c>
      <c r="I112" t="s">
        <v>506</v>
      </c>
      <c r="J112" t="s">
        <v>507</v>
      </c>
      <c r="K112" s="2" t="str">
        <f t="shared" si="25"/>
        <v>06008</v>
      </c>
    </row>
    <row r="113" spans="1:11" x14ac:dyDescent="0.25">
      <c r="A113" t="str">
        <f t="shared" si="15"/>
        <v>06</v>
      </c>
      <c r="B113" t="s">
        <v>34</v>
      </c>
      <c r="C113" t="str">
        <f t="shared" si="21"/>
        <v>015</v>
      </c>
      <c r="D113" t="s">
        <v>34</v>
      </c>
      <c r="E113" t="str">
        <f t="shared" si="26"/>
        <v>03</v>
      </c>
      <c r="F113" t="str">
        <f>"002"</f>
        <v>002</v>
      </c>
      <c r="G113" t="str">
        <f>""</f>
        <v/>
      </c>
      <c r="H113" t="s">
        <v>1</v>
      </c>
      <c r="I113" t="s">
        <v>508</v>
      </c>
      <c r="J113" t="s">
        <v>509</v>
      </c>
      <c r="K113" s="2" t="str">
        <f>"06009"</f>
        <v>06009</v>
      </c>
    </row>
    <row r="114" spans="1:11" x14ac:dyDescent="0.25">
      <c r="A114" t="str">
        <f t="shared" si="15"/>
        <v>06</v>
      </c>
      <c r="B114" t="s">
        <v>34</v>
      </c>
      <c r="C114" t="str">
        <f t="shared" si="21"/>
        <v>015</v>
      </c>
      <c r="D114" t="s">
        <v>34</v>
      </c>
      <c r="E114" t="str">
        <f t="shared" si="26"/>
        <v>03</v>
      </c>
      <c r="F114" t="str">
        <f>"002"</f>
        <v>002</v>
      </c>
      <c r="G114" t="str">
        <f>""</f>
        <v/>
      </c>
      <c r="H114" t="s">
        <v>0</v>
      </c>
      <c r="I114" t="s">
        <v>508</v>
      </c>
      <c r="J114" t="s">
        <v>509</v>
      </c>
      <c r="K114" s="2" t="str">
        <f>"06009"</f>
        <v>06009</v>
      </c>
    </row>
    <row r="115" spans="1:11" x14ac:dyDescent="0.25">
      <c r="A115" t="str">
        <f t="shared" si="15"/>
        <v>06</v>
      </c>
      <c r="B115" t="s">
        <v>34</v>
      </c>
      <c r="C115" t="str">
        <f t="shared" si="21"/>
        <v>015</v>
      </c>
      <c r="D115" t="s">
        <v>34</v>
      </c>
      <c r="E115" t="str">
        <f t="shared" si="26"/>
        <v>03</v>
      </c>
      <c r="F115" t="str">
        <f>"003"</f>
        <v>003</v>
      </c>
      <c r="G115" t="str">
        <f>""</f>
        <v/>
      </c>
      <c r="H115" t="s">
        <v>1</v>
      </c>
      <c r="I115" t="s">
        <v>510</v>
      </c>
      <c r="J115" t="s">
        <v>511</v>
      </c>
      <c r="K115" s="2" t="str">
        <f>"06008"</f>
        <v>06008</v>
      </c>
    </row>
    <row r="116" spans="1:11" x14ac:dyDescent="0.25">
      <c r="A116" t="str">
        <f t="shared" si="15"/>
        <v>06</v>
      </c>
      <c r="B116" t="s">
        <v>34</v>
      </c>
      <c r="C116" t="str">
        <f t="shared" si="21"/>
        <v>015</v>
      </c>
      <c r="D116" t="s">
        <v>34</v>
      </c>
      <c r="E116" t="str">
        <f t="shared" si="26"/>
        <v>03</v>
      </c>
      <c r="F116" t="str">
        <f>"003"</f>
        <v>003</v>
      </c>
      <c r="G116" t="str">
        <f>""</f>
        <v/>
      </c>
      <c r="H116" t="s">
        <v>0</v>
      </c>
      <c r="I116" t="s">
        <v>510</v>
      </c>
      <c r="J116" t="s">
        <v>511</v>
      </c>
      <c r="K116" s="2" t="str">
        <f>"06008"</f>
        <v>06008</v>
      </c>
    </row>
    <row r="117" spans="1:11" x14ac:dyDescent="0.25">
      <c r="A117" t="str">
        <f t="shared" si="15"/>
        <v>06</v>
      </c>
      <c r="B117" t="s">
        <v>34</v>
      </c>
      <c r="C117" t="str">
        <f t="shared" si="21"/>
        <v>015</v>
      </c>
      <c r="D117" t="s">
        <v>34</v>
      </c>
      <c r="E117" t="str">
        <f t="shared" si="26"/>
        <v>03</v>
      </c>
      <c r="F117" t="str">
        <f>"004"</f>
        <v>004</v>
      </c>
      <c r="G117" t="str">
        <f>""</f>
        <v/>
      </c>
      <c r="H117" t="s">
        <v>1</v>
      </c>
      <c r="I117" t="s">
        <v>512</v>
      </c>
      <c r="J117" t="s">
        <v>513</v>
      </c>
      <c r="K117" s="2" t="str">
        <f>"06009"</f>
        <v>06009</v>
      </c>
    </row>
    <row r="118" spans="1:11" x14ac:dyDescent="0.25">
      <c r="A118" t="str">
        <f t="shared" si="15"/>
        <v>06</v>
      </c>
      <c r="B118" t="s">
        <v>34</v>
      </c>
      <c r="C118" t="str">
        <f t="shared" si="21"/>
        <v>015</v>
      </c>
      <c r="D118" t="s">
        <v>34</v>
      </c>
      <c r="E118" t="str">
        <f t="shared" si="26"/>
        <v>03</v>
      </c>
      <c r="F118" t="str">
        <f>"004"</f>
        <v>004</v>
      </c>
      <c r="G118" t="str">
        <f>""</f>
        <v/>
      </c>
      <c r="H118" t="s">
        <v>0</v>
      </c>
      <c r="I118" t="s">
        <v>512</v>
      </c>
      <c r="J118" t="s">
        <v>513</v>
      </c>
      <c r="K118" s="2" t="str">
        <f>"06009"</f>
        <v>06009</v>
      </c>
    </row>
    <row r="119" spans="1:11" x14ac:dyDescent="0.25">
      <c r="A119" t="str">
        <f t="shared" si="15"/>
        <v>06</v>
      </c>
      <c r="B119" t="s">
        <v>34</v>
      </c>
      <c r="C119" t="str">
        <f t="shared" si="21"/>
        <v>015</v>
      </c>
      <c r="D119" t="s">
        <v>34</v>
      </c>
      <c r="E119" t="str">
        <f t="shared" si="26"/>
        <v>03</v>
      </c>
      <c r="F119" t="str">
        <f>"005"</f>
        <v>005</v>
      </c>
      <c r="G119" t="str">
        <f>""</f>
        <v/>
      </c>
      <c r="H119" t="s">
        <v>3</v>
      </c>
      <c r="I119" t="s">
        <v>510</v>
      </c>
      <c r="J119" t="s">
        <v>511</v>
      </c>
      <c r="K119" s="2" t="str">
        <f>"06008"</f>
        <v>06008</v>
      </c>
    </row>
    <row r="120" spans="1:11" x14ac:dyDescent="0.25">
      <c r="A120" t="str">
        <f t="shared" si="15"/>
        <v>06</v>
      </c>
      <c r="B120" t="s">
        <v>34</v>
      </c>
      <c r="C120" t="str">
        <f t="shared" si="21"/>
        <v>015</v>
      </c>
      <c r="D120" t="s">
        <v>34</v>
      </c>
      <c r="E120" t="str">
        <f t="shared" si="26"/>
        <v>03</v>
      </c>
      <c r="F120" t="str">
        <f>"006"</f>
        <v>006</v>
      </c>
      <c r="G120" t="str">
        <f>""</f>
        <v/>
      </c>
      <c r="H120" t="s">
        <v>1</v>
      </c>
      <c r="I120" t="s">
        <v>510</v>
      </c>
      <c r="J120" t="s">
        <v>511</v>
      </c>
      <c r="K120" s="2" t="str">
        <f>"06008"</f>
        <v>06008</v>
      </c>
    </row>
    <row r="121" spans="1:11" x14ac:dyDescent="0.25">
      <c r="A121" t="str">
        <f t="shared" si="15"/>
        <v>06</v>
      </c>
      <c r="B121" t="s">
        <v>34</v>
      </c>
      <c r="C121" t="str">
        <f t="shared" si="21"/>
        <v>015</v>
      </c>
      <c r="D121" t="s">
        <v>34</v>
      </c>
      <c r="E121" t="str">
        <f t="shared" si="26"/>
        <v>03</v>
      </c>
      <c r="F121" t="str">
        <f>"006"</f>
        <v>006</v>
      </c>
      <c r="G121" t="str">
        <f>""</f>
        <v/>
      </c>
      <c r="H121" t="s">
        <v>0</v>
      </c>
      <c r="I121" t="s">
        <v>510</v>
      </c>
      <c r="J121" t="s">
        <v>511</v>
      </c>
      <c r="K121" s="2" t="str">
        <f>"06008"</f>
        <v>06008</v>
      </c>
    </row>
    <row r="122" spans="1:11" x14ac:dyDescent="0.25">
      <c r="A122" t="str">
        <f t="shared" si="15"/>
        <v>06</v>
      </c>
      <c r="B122" t="s">
        <v>34</v>
      </c>
      <c r="C122" t="str">
        <f t="shared" si="21"/>
        <v>015</v>
      </c>
      <c r="D122" t="s">
        <v>34</v>
      </c>
      <c r="E122" t="str">
        <f t="shared" si="26"/>
        <v>03</v>
      </c>
      <c r="F122" t="str">
        <f>"007"</f>
        <v>007</v>
      </c>
      <c r="G122" t="str">
        <f>""</f>
        <v/>
      </c>
      <c r="H122" t="s">
        <v>3</v>
      </c>
      <c r="I122" t="s">
        <v>508</v>
      </c>
      <c r="J122" t="s">
        <v>509</v>
      </c>
      <c r="K122" s="2" t="str">
        <f>"06009"</f>
        <v>06009</v>
      </c>
    </row>
    <row r="123" spans="1:11" x14ac:dyDescent="0.25">
      <c r="A123" t="str">
        <f t="shared" si="15"/>
        <v>06</v>
      </c>
      <c r="B123" t="s">
        <v>34</v>
      </c>
      <c r="C123" t="str">
        <f t="shared" si="21"/>
        <v>015</v>
      </c>
      <c r="D123" t="s">
        <v>34</v>
      </c>
      <c r="E123" t="str">
        <f t="shared" si="26"/>
        <v>03</v>
      </c>
      <c r="F123" t="str">
        <f>"008"</f>
        <v>008</v>
      </c>
      <c r="G123" t="str">
        <f>""</f>
        <v/>
      </c>
      <c r="H123" t="s">
        <v>1</v>
      </c>
      <c r="I123" t="s">
        <v>514</v>
      </c>
      <c r="J123" t="s">
        <v>515</v>
      </c>
      <c r="K123" s="2" t="str">
        <f>"06009"</f>
        <v>06009</v>
      </c>
    </row>
    <row r="124" spans="1:11" x14ac:dyDescent="0.25">
      <c r="A124" t="str">
        <f t="shared" si="15"/>
        <v>06</v>
      </c>
      <c r="B124" t="s">
        <v>34</v>
      </c>
      <c r="C124" t="str">
        <f t="shared" si="21"/>
        <v>015</v>
      </c>
      <c r="D124" t="s">
        <v>34</v>
      </c>
      <c r="E124" t="str">
        <f t="shared" si="26"/>
        <v>03</v>
      </c>
      <c r="F124" t="str">
        <f>"008"</f>
        <v>008</v>
      </c>
      <c r="G124" t="str">
        <f>""</f>
        <v/>
      </c>
      <c r="H124" t="s">
        <v>0</v>
      </c>
      <c r="I124" t="s">
        <v>514</v>
      </c>
      <c r="J124" t="s">
        <v>515</v>
      </c>
      <c r="K124" s="2" t="str">
        <f>"06009"</f>
        <v>06009</v>
      </c>
    </row>
    <row r="125" spans="1:11" x14ac:dyDescent="0.25">
      <c r="A125" t="str">
        <f t="shared" si="15"/>
        <v>06</v>
      </c>
      <c r="B125" t="s">
        <v>34</v>
      </c>
      <c r="C125" t="str">
        <f t="shared" si="21"/>
        <v>015</v>
      </c>
      <c r="D125" t="s">
        <v>34</v>
      </c>
      <c r="E125" t="str">
        <f t="shared" si="26"/>
        <v>03</v>
      </c>
      <c r="F125" t="str">
        <f>"009"</f>
        <v>009</v>
      </c>
      <c r="G125" t="str">
        <f>""</f>
        <v/>
      </c>
      <c r="H125" t="s">
        <v>3</v>
      </c>
      <c r="I125" t="s">
        <v>514</v>
      </c>
      <c r="J125" t="s">
        <v>515</v>
      </c>
      <c r="K125" s="2" t="str">
        <f>"06009"</f>
        <v>06009</v>
      </c>
    </row>
    <row r="126" spans="1:11" x14ac:dyDescent="0.25">
      <c r="A126" t="str">
        <f t="shared" si="15"/>
        <v>06</v>
      </c>
      <c r="B126" t="s">
        <v>34</v>
      </c>
      <c r="C126" t="str">
        <f t="shared" si="21"/>
        <v>015</v>
      </c>
      <c r="D126" t="s">
        <v>34</v>
      </c>
      <c r="E126" t="str">
        <f t="shared" si="26"/>
        <v>03</v>
      </c>
      <c r="F126" t="str">
        <f>"010"</f>
        <v>010</v>
      </c>
      <c r="G126" t="str">
        <f>""</f>
        <v/>
      </c>
      <c r="H126" t="s">
        <v>1</v>
      </c>
      <c r="I126" t="s">
        <v>503</v>
      </c>
      <c r="J126" t="s">
        <v>504</v>
      </c>
      <c r="K126" s="2" t="str">
        <f>"06008"</f>
        <v>06008</v>
      </c>
    </row>
    <row r="127" spans="1:11" x14ac:dyDescent="0.25">
      <c r="A127" t="str">
        <f t="shared" si="15"/>
        <v>06</v>
      </c>
      <c r="B127" t="s">
        <v>34</v>
      </c>
      <c r="C127" t="str">
        <f t="shared" si="21"/>
        <v>015</v>
      </c>
      <c r="D127" t="s">
        <v>34</v>
      </c>
      <c r="E127" t="str">
        <f t="shared" si="26"/>
        <v>03</v>
      </c>
      <c r="F127" t="str">
        <f>"010"</f>
        <v>010</v>
      </c>
      <c r="G127" t="str">
        <f>""</f>
        <v/>
      </c>
      <c r="H127" t="s">
        <v>0</v>
      </c>
      <c r="I127" t="s">
        <v>503</v>
      </c>
      <c r="J127" t="s">
        <v>504</v>
      </c>
      <c r="K127" s="2" t="str">
        <f>"06008"</f>
        <v>06008</v>
      </c>
    </row>
    <row r="128" spans="1:11" x14ac:dyDescent="0.25">
      <c r="A128" t="str">
        <f t="shared" si="15"/>
        <v>06</v>
      </c>
      <c r="B128" t="s">
        <v>34</v>
      </c>
      <c r="C128" t="str">
        <f t="shared" si="21"/>
        <v>015</v>
      </c>
      <c r="D128" t="s">
        <v>34</v>
      </c>
      <c r="E128" t="str">
        <f t="shared" si="26"/>
        <v>03</v>
      </c>
      <c r="F128" t="str">
        <f>"011"</f>
        <v>011</v>
      </c>
      <c r="G128" t="str">
        <f>""</f>
        <v/>
      </c>
      <c r="H128" t="s">
        <v>3</v>
      </c>
      <c r="I128" t="s">
        <v>512</v>
      </c>
      <c r="J128" t="s">
        <v>513</v>
      </c>
      <c r="K128" s="2" t="str">
        <f>"06009"</f>
        <v>06009</v>
      </c>
    </row>
    <row r="129" spans="1:11" x14ac:dyDescent="0.25">
      <c r="A129" t="str">
        <f t="shared" si="15"/>
        <v>06</v>
      </c>
      <c r="B129" t="s">
        <v>34</v>
      </c>
      <c r="C129" t="str">
        <f t="shared" si="21"/>
        <v>015</v>
      </c>
      <c r="D129" t="s">
        <v>34</v>
      </c>
      <c r="E129" t="str">
        <f t="shared" si="26"/>
        <v>03</v>
      </c>
      <c r="F129" t="str">
        <f>"012"</f>
        <v>012</v>
      </c>
      <c r="G129" t="str">
        <f>""</f>
        <v/>
      </c>
      <c r="H129" t="s">
        <v>1</v>
      </c>
      <c r="I129" t="s">
        <v>508</v>
      </c>
      <c r="J129" t="s">
        <v>509</v>
      </c>
      <c r="K129" s="2" t="str">
        <f>"06009"</f>
        <v>06009</v>
      </c>
    </row>
    <row r="130" spans="1:11" x14ac:dyDescent="0.25">
      <c r="A130" t="str">
        <f t="shared" si="15"/>
        <v>06</v>
      </c>
      <c r="B130" t="s">
        <v>34</v>
      </c>
      <c r="C130" t="str">
        <f t="shared" si="21"/>
        <v>015</v>
      </c>
      <c r="D130" t="s">
        <v>34</v>
      </c>
      <c r="E130" t="str">
        <f t="shared" si="26"/>
        <v>03</v>
      </c>
      <c r="F130" t="str">
        <f>"012"</f>
        <v>012</v>
      </c>
      <c r="G130" t="str">
        <f>""</f>
        <v/>
      </c>
      <c r="H130" t="s">
        <v>0</v>
      </c>
      <c r="I130" t="s">
        <v>508</v>
      </c>
      <c r="J130" t="s">
        <v>509</v>
      </c>
      <c r="K130" s="2" t="str">
        <f>"06009"</f>
        <v>06009</v>
      </c>
    </row>
    <row r="131" spans="1:11" x14ac:dyDescent="0.25">
      <c r="A131" t="str">
        <f t="shared" ref="A131:A194" si="27">"06"</f>
        <v>06</v>
      </c>
      <c r="B131" t="s">
        <v>34</v>
      </c>
      <c r="C131" t="str">
        <f t="shared" si="21"/>
        <v>015</v>
      </c>
      <c r="D131" t="s">
        <v>34</v>
      </c>
      <c r="E131" t="str">
        <f t="shared" si="26"/>
        <v>03</v>
      </c>
      <c r="F131" t="str">
        <f>"013"</f>
        <v>013</v>
      </c>
      <c r="G131" t="str">
        <f>""</f>
        <v/>
      </c>
      <c r="H131" t="s">
        <v>1</v>
      </c>
      <c r="I131" t="s">
        <v>516</v>
      </c>
      <c r="J131" t="s">
        <v>517</v>
      </c>
      <c r="K131" s="2" t="str">
        <f>"06009"</f>
        <v>06009</v>
      </c>
    </row>
    <row r="132" spans="1:11" x14ac:dyDescent="0.25">
      <c r="A132" t="str">
        <f t="shared" si="27"/>
        <v>06</v>
      </c>
      <c r="B132" t="s">
        <v>34</v>
      </c>
      <c r="C132" t="str">
        <f t="shared" si="21"/>
        <v>015</v>
      </c>
      <c r="D132" t="s">
        <v>34</v>
      </c>
      <c r="E132" t="str">
        <f t="shared" si="26"/>
        <v>03</v>
      </c>
      <c r="F132" t="str">
        <f>"013"</f>
        <v>013</v>
      </c>
      <c r="G132" t="str">
        <f>""</f>
        <v/>
      </c>
      <c r="H132" t="s">
        <v>0</v>
      </c>
      <c r="I132" t="s">
        <v>516</v>
      </c>
      <c r="J132" t="s">
        <v>517</v>
      </c>
      <c r="K132" s="2" t="str">
        <f>"06009"</f>
        <v>06009</v>
      </c>
    </row>
    <row r="133" spans="1:11" x14ac:dyDescent="0.25">
      <c r="A133" t="str">
        <f t="shared" si="27"/>
        <v>06</v>
      </c>
      <c r="B133" t="s">
        <v>34</v>
      </c>
      <c r="C133" t="str">
        <f t="shared" si="21"/>
        <v>015</v>
      </c>
      <c r="D133" t="s">
        <v>34</v>
      </c>
      <c r="E133" t="str">
        <f t="shared" ref="E133:E162" si="28">"04"</f>
        <v>04</v>
      </c>
      <c r="F133" t="str">
        <f>"001"</f>
        <v>001</v>
      </c>
      <c r="G133" t="str">
        <f>""</f>
        <v/>
      </c>
      <c r="H133" t="s">
        <v>1</v>
      </c>
      <c r="I133" t="s">
        <v>518</v>
      </c>
      <c r="J133" t="s">
        <v>519</v>
      </c>
      <c r="K133" s="2" t="str">
        <f>"06010"</f>
        <v>06010</v>
      </c>
    </row>
    <row r="134" spans="1:11" x14ac:dyDescent="0.25">
      <c r="A134" t="str">
        <f t="shared" si="27"/>
        <v>06</v>
      </c>
      <c r="B134" t="s">
        <v>34</v>
      </c>
      <c r="C134" t="str">
        <f t="shared" si="21"/>
        <v>015</v>
      </c>
      <c r="D134" t="s">
        <v>34</v>
      </c>
      <c r="E134" t="str">
        <f t="shared" si="28"/>
        <v>04</v>
      </c>
      <c r="F134" t="str">
        <f>"001"</f>
        <v>001</v>
      </c>
      <c r="G134" t="str">
        <f>""</f>
        <v/>
      </c>
      <c r="H134" t="s">
        <v>0</v>
      </c>
      <c r="I134" t="s">
        <v>518</v>
      </c>
      <c r="J134" t="s">
        <v>519</v>
      </c>
      <c r="K134" s="2" t="str">
        <f>"06010"</f>
        <v>06010</v>
      </c>
    </row>
    <row r="135" spans="1:11" x14ac:dyDescent="0.25">
      <c r="A135" t="str">
        <f t="shared" si="27"/>
        <v>06</v>
      </c>
      <c r="B135" t="s">
        <v>34</v>
      </c>
      <c r="C135" t="str">
        <f t="shared" si="21"/>
        <v>015</v>
      </c>
      <c r="D135" t="s">
        <v>34</v>
      </c>
      <c r="E135" t="str">
        <f t="shared" si="28"/>
        <v>04</v>
      </c>
      <c r="F135" t="str">
        <f>"002"</f>
        <v>002</v>
      </c>
      <c r="G135" t="str">
        <f>""</f>
        <v/>
      </c>
      <c r="H135" t="s">
        <v>1</v>
      </c>
      <c r="I135" t="s">
        <v>520</v>
      </c>
      <c r="J135" t="s">
        <v>521</v>
      </c>
      <c r="K135" s="2" t="str">
        <f>"06010"</f>
        <v>06010</v>
      </c>
    </row>
    <row r="136" spans="1:11" x14ac:dyDescent="0.25">
      <c r="A136" t="str">
        <f t="shared" si="27"/>
        <v>06</v>
      </c>
      <c r="B136" t="s">
        <v>34</v>
      </c>
      <c r="C136" t="str">
        <f t="shared" si="21"/>
        <v>015</v>
      </c>
      <c r="D136" t="s">
        <v>34</v>
      </c>
      <c r="E136" t="str">
        <f t="shared" si="28"/>
        <v>04</v>
      </c>
      <c r="F136" t="str">
        <f>"002"</f>
        <v>002</v>
      </c>
      <c r="G136" t="str">
        <f>""</f>
        <v/>
      </c>
      <c r="H136" t="s">
        <v>0</v>
      </c>
      <c r="I136" t="s">
        <v>520</v>
      </c>
      <c r="J136" t="s">
        <v>521</v>
      </c>
      <c r="K136" s="2" t="str">
        <f>"06010"</f>
        <v>06010</v>
      </c>
    </row>
    <row r="137" spans="1:11" x14ac:dyDescent="0.25">
      <c r="A137" t="str">
        <f t="shared" si="27"/>
        <v>06</v>
      </c>
      <c r="B137" t="s">
        <v>34</v>
      </c>
      <c r="C137" t="str">
        <f t="shared" si="21"/>
        <v>015</v>
      </c>
      <c r="D137" t="s">
        <v>34</v>
      </c>
      <c r="E137" t="str">
        <f t="shared" si="28"/>
        <v>04</v>
      </c>
      <c r="F137" t="str">
        <f>"003"</f>
        <v>003</v>
      </c>
      <c r="G137" t="str">
        <f>""</f>
        <v/>
      </c>
      <c r="H137" t="s">
        <v>3</v>
      </c>
      <c r="I137" t="s">
        <v>489</v>
      </c>
      <c r="J137" t="s">
        <v>490</v>
      </c>
      <c r="K137" s="2" t="str">
        <f>"06002"</f>
        <v>06002</v>
      </c>
    </row>
    <row r="138" spans="1:11" x14ac:dyDescent="0.25">
      <c r="A138" t="str">
        <f t="shared" si="27"/>
        <v>06</v>
      </c>
      <c r="B138" t="s">
        <v>34</v>
      </c>
      <c r="C138" t="str">
        <f t="shared" si="21"/>
        <v>015</v>
      </c>
      <c r="D138" t="s">
        <v>34</v>
      </c>
      <c r="E138" t="str">
        <f t="shared" si="28"/>
        <v>04</v>
      </c>
      <c r="F138" t="str">
        <f>"005"</f>
        <v>005</v>
      </c>
      <c r="G138" t="str">
        <f>""</f>
        <v/>
      </c>
      <c r="H138" t="s">
        <v>1</v>
      </c>
      <c r="I138" t="s">
        <v>489</v>
      </c>
      <c r="J138" t="s">
        <v>490</v>
      </c>
      <c r="K138" s="2" t="str">
        <f>"06002"</f>
        <v>06002</v>
      </c>
    </row>
    <row r="139" spans="1:11" x14ac:dyDescent="0.25">
      <c r="A139" t="str">
        <f t="shared" si="27"/>
        <v>06</v>
      </c>
      <c r="B139" t="s">
        <v>34</v>
      </c>
      <c r="C139" t="str">
        <f t="shared" si="21"/>
        <v>015</v>
      </c>
      <c r="D139" t="s">
        <v>34</v>
      </c>
      <c r="E139" t="str">
        <f t="shared" si="28"/>
        <v>04</v>
      </c>
      <c r="F139" t="str">
        <f>"005"</f>
        <v>005</v>
      </c>
      <c r="G139" t="str">
        <f>""</f>
        <v/>
      </c>
      <c r="H139" t="s">
        <v>0</v>
      </c>
      <c r="I139" t="s">
        <v>489</v>
      </c>
      <c r="J139" t="s">
        <v>490</v>
      </c>
      <c r="K139" s="2" t="str">
        <f>"06002"</f>
        <v>06002</v>
      </c>
    </row>
    <row r="140" spans="1:11" x14ac:dyDescent="0.25">
      <c r="A140" t="str">
        <f t="shared" si="27"/>
        <v>06</v>
      </c>
      <c r="B140" t="s">
        <v>34</v>
      </c>
      <c r="C140" t="str">
        <f t="shared" si="21"/>
        <v>015</v>
      </c>
      <c r="D140" t="s">
        <v>34</v>
      </c>
      <c r="E140" t="str">
        <f t="shared" si="28"/>
        <v>04</v>
      </c>
      <c r="F140" t="str">
        <f>"006"</f>
        <v>006</v>
      </c>
      <c r="G140" t="str">
        <f>""</f>
        <v/>
      </c>
      <c r="H140" t="s">
        <v>1</v>
      </c>
      <c r="I140" t="s">
        <v>522</v>
      </c>
      <c r="J140" t="s">
        <v>523</v>
      </c>
      <c r="K140" s="2" t="str">
        <f>"06003"</f>
        <v>06003</v>
      </c>
    </row>
    <row r="141" spans="1:11" x14ac:dyDescent="0.25">
      <c r="A141" t="str">
        <f t="shared" si="27"/>
        <v>06</v>
      </c>
      <c r="B141" t="s">
        <v>34</v>
      </c>
      <c r="C141" t="str">
        <f t="shared" si="21"/>
        <v>015</v>
      </c>
      <c r="D141" t="s">
        <v>34</v>
      </c>
      <c r="E141" t="str">
        <f t="shared" si="28"/>
        <v>04</v>
      </c>
      <c r="F141" t="str">
        <f>"006"</f>
        <v>006</v>
      </c>
      <c r="G141" t="str">
        <f>""</f>
        <v/>
      </c>
      <c r="H141" t="s">
        <v>0</v>
      </c>
      <c r="I141" t="s">
        <v>522</v>
      </c>
      <c r="J141" t="s">
        <v>523</v>
      </c>
      <c r="K141" s="2" t="str">
        <f>"06003"</f>
        <v>06003</v>
      </c>
    </row>
    <row r="142" spans="1:11" x14ac:dyDescent="0.25">
      <c r="A142" t="str">
        <f t="shared" si="27"/>
        <v>06</v>
      </c>
      <c r="B142" t="s">
        <v>34</v>
      </c>
      <c r="C142" t="str">
        <f t="shared" si="21"/>
        <v>015</v>
      </c>
      <c r="D142" t="s">
        <v>34</v>
      </c>
      <c r="E142" t="str">
        <f t="shared" si="28"/>
        <v>04</v>
      </c>
      <c r="F142" t="str">
        <f>"006"</f>
        <v>006</v>
      </c>
      <c r="G142" t="str">
        <f>""</f>
        <v/>
      </c>
      <c r="H142" t="s">
        <v>2</v>
      </c>
      <c r="I142" t="s">
        <v>522</v>
      </c>
      <c r="J142" t="s">
        <v>523</v>
      </c>
      <c r="K142" s="2" t="str">
        <f>"06003"</f>
        <v>06003</v>
      </c>
    </row>
    <row r="143" spans="1:11" x14ac:dyDescent="0.25">
      <c r="A143" t="str">
        <f t="shared" si="27"/>
        <v>06</v>
      </c>
      <c r="B143" t="s">
        <v>34</v>
      </c>
      <c r="C143" t="str">
        <f t="shared" si="21"/>
        <v>015</v>
      </c>
      <c r="D143" t="s">
        <v>34</v>
      </c>
      <c r="E143" t="str">
        <f t="shared" si="28"/>
        <v>04</v>
      </c>
      <c r="F143" t="str">
        <f>"007"</f>
        <v>007</v>
      </c>
      <c r="G143" t="str">
        <f>""</f>
        <v/>
      </c>
      <c r="H143" t="s">
        <v>1</v>
      </c>
      <c r="I143" t="s">
        <v>522</v>
      </c>
      <c r="J143" t="s">
        <v>523</v>
      </c>
      <c r="K143" s="2" t="str">
        <f>"06003"</f>
        <v>06003</v>
      </c>
    </row>
    <row r="144" spans="1:11" x14ac:dyDescent="0.25">
      <c r="A144" t="str">
        <f t="shared" si="27"/>
        <v>06</v>
      </c>
      <c r="B144" t="s">
        <v>34</v>
      </c>
      <c r="C144" t="str">
        <f t="shared" si="21"/>
        <v>015</v>
      </c>
      <c r="D144" t="s">
        <v>34</v>
      </c>
      <c r="E144" t="str">
        <f t="shared" si="28"/>
        <v>04</v>
      </c>
      <c r="F144" t="str">
        <f>"007"</f>
        <v>007</v>
      </c>
      <c r="G144" t="str">
        <f>""</f>
        <v/>
      </c>
      <c r="H144" t="s">
        <v>0</v>
      </c>
      <c r="I144" t="s">
        <v>522</v>
      </c>
      <c r="J144" t="s">
        <v>523</v>
      </c>
      <c r="K144" s="2" t="str">
        <f>"06003"</f>
        <v>06003</v>
      </c>
    </row>
    <row r="145" spans="1:11" x14ac:dyDescent="0.25">
      <c r="A145" t="str">
        <f t="shared" si="27"/>
        <v>06</v>
      </c>
      <c r="B145" t="s">
        <v>34</v>
      </c>
      <c r="C145" t="str">
        <f t="shared" si="21"/>
        <v>015</v>
      </c>
      <c r="D145" t="s">
        <v>34</v>
      </c>
      <c r="E145" t="str">
        <f t="shared" si="28"/>
        <v>04</v>
      </c>
      <c r="F145" t="str">
        <f>"009"</f>
        <v>009</v>
      </c>
      <c r="G145" t="str">
        <f>""</f>
        <v/>
      </c>
      <c r="H145" t="s">
        <v>1</v>
      </c>
      <c r="I145" t="s">
        <v>518</v>
      </c>
      <c r="J145" t="s">
        <v>519</v>
      </c>
      <c r="K145" s="2" t="str">
        <f>"06010"</f>
        <v>06010</v>
      </c>
    </row>
    <row r="146" spans="1:11" x14ac:dyDescent="0.25">
      <c r="A146" t="str">
        <f t="shared" si="27"/>
        <v>06</v>
      </c>
      <c r="B146" t="s">
        <v>34</v>
      </c>
      <c r="C146" t="str">
        <f t="shared" si="21"/>
        <v>015</v>
      </c>
      <c r="D146" t="s">
        <v>34</v>
      </c>
      <c r="E146" t="str">
        <f t="shared" si="28"/>
        <v>04</v>
      </c>
      <c r="F146" t="str">
        <f>"009"</f>
        <v>009</v>
      </c>
      <c r="G146" t="str">
        <f>""</f>
        <v/>
      </c>
      <c r="H146" t="s">
        <v>0</v>
      </c>
      <c r="I146" t="s">
        <v>518</v>
      </c>
      <c r="J146" t="s">
        <v>519</v>
      </c>
      <c r="K146" s="2" t="str">
        <f>"06010"</f>
        <v>06010</v>
      </c>
    </row>
    <row r="147" spans="1:11" x14ac:dyDescent="0.25">
      <c r="A147" t="str">
        <f t="shared" si="27"/>
        <v>06</v>
      </c>
      <c r="B147" t="s">
        <v>34</v>
      </c>
      <c r="C147" t="str">
        <f t="shared" si="21"/>
        <v>015</v>
      </c>
      <c r="D147" t="s">
        <v>34</v>
      </c>
      <c r="E147" t="str">
        <f t="shared" si="28"/>
        <v>04</v>
      </c>
      <c r="F147" t="str">
        <f>"010"</f>
        <v>010</v>
      </c>
      <c r="G147" t="str">
        <f>""</f>
        <v/>
      </c>
      <c r="H147" t="s">
        <v>3</v>
      </c>
      <c r="I147" t="s">
        <v>524</v>
      </c>
      <c r="J147" t="s">
        <v>525</v>
      </c>
      <c r="K147" s="2" t="str">
        <f>"06003"</f>
        <v>06003</v>
      </c>
    </row>
    <row r="148" spans="1:11" x14ac:dyDescent="0.25">
      <c r="A148" t="str">
        <f t="shared" si="27"/>
        <v>06</v>
      </c>
      <c r="B148" t="s">
        <v>34</v>
      </c>
      <c r="C148" t="str">
        <f t="shared" si="21"/>
        <v>015</v>
      </c>
      <c r="D148" t="s">
        <v>34</v>
      </c>
      <c r="E148" t="str">
        <f t="shared" si="28"/>
        <v>04</v>
      </c>
      <c r="F148" t="str">
        <f>"011"</f>
        <v>011</v>
      </c>
      <c r="G148" t="str">
        <f>""</f>
        <v/>
      </c>
      <c r="H148" t="s">
        <v>1</v>
      </c>
      <c r="I148" t="s">
        <v>524</v>
      </c>
      <c r="J148" t="s">
        <v>525</v>
      </c>
      <c r="K148" s="2" t="str">
        <f>"06003"</f>
        <v>06003</v>
      </c>
    </row>
    <row r="149" spans="1:11" x14ac:dyDescent="0.25">
      <c r="A149" t="str">
        <f t="shared" si="27"/>
        <v>06</v>
      </c>
      <c r="B149" t="s">
        <v>34</v>
      </c>
      <c r="C149" t="str">
        <f t="shared" si="21"/>
        <v>015</v>
      </c>
      <c r="D149" t="s">
        <v>34</v>
      </c>
      <c r="E149" t="str">
        <f t="shared" si="28"/>
        <v>04</v>
      </c>
      <c r="F149" t="str">
        <f>"011"</f>
        <v>011</v>
      </c>
      <c r="G149" t="str">
        <f>""</f>
        <v/>
      </c>
      <c r="H149" t="s">
        <v>0</v>
      </c>
      <c r="I149" t="s">
        <v>524</v>
      </c>
      <c r="J149" t="s">
        <v>525</v>
      </c>
      <c r="K149" s="2" t="str">
        <f>"06003"</f>
        <v>06003</v>
      </c>
    </row>
    <row r="150" spans="1:11" x14ac:dyDescent="0.25">
      <c r="A150" t="str">
        <f t="shared" si="27"/>
        <v>06</v>
      </c>
      <c r="B150" t="s">
        <v>34</v>
      </c>
      <c r="C150" t="str">
        <f t="shared" si="21"/>
        <v>015</v>
      </c>
      <c r="D150" t="s">
        <v>34</v>
      </c>
      <c r="E150" t="str">
        <f t="shared" si="28"/>
        <v>04</v>
      </c>
      <c r="F150" t="str">
        <f>"012"</f>
        <v>012</v>
      </c>
      <c r="G150" t="str">
        <f>""</f>
        <v/>
      </c>
      <c r="H150" t="s">
        <v>1</v>
      </c>
      <c r="I150" t="s">
        <v>526</v>
      </c>
      <c r="J150" t="s">
        <v>527</v>
      </c>
      <c r="K150" s="2" t="str">
        <f t="shared" ref="K150:K162" si="29">"06010"</f>
        <v>06010</v>
      </c>
    </row>
    <row r="151" spans="1:11" x14ac:dyDescent="0.25">
      <c r="A151" t="str">
        <f t="shared" si="27"/>
        <v>06</v>
      </c>
      <c r="B151" t="s">
        <v>34</v>
      </c>
      <c r="C151" t="str">
        <f t="shared" si="21"/>
        <v>015</v>
      </c>
      <c r="D151" t="s">
        <v>34</v>
      </c>
      <c r="E151" t="str">
        <f t="shared" si="28"/>
        <v>04</v>
      </c>
      <c r="F151" t="str">
        <f>"012"</f>
        <v>012</v>
      </c>
      <c r="G151" t="str">
        <f>""</f>
        <v/>
      </c>
      <c r="H151" t="s">
        <v>0</v>
      </c>
      <c r="I151" t="s">
        <v>526</v>
      </c>
      <c r="J151" t="s">
        <v>527</v>
      </c>
      <c r="K151" s="2" t="str">
        <f t="shared" si="29"/>
        <v>06010</v>
      </c>
    </row>
    <row r="152" spans="1:11" x14ac:dyDescent="0.25">
      <c r="A152" t="str">
        <f t="shared" si="27"/>
        <v>06</v>
      </c>
      <c r="B152" t="s">
        <v>34</v>
      </c>
      <c r="C152" t="str">
        <f t="shared" ref="C152:C215" si="30">"015"</f>
        <v>015</v>
      </c>
      <c r="D152" t="s">
        <v>34</v>
      </c>
      <c r="E152" t="str">
        <f t="shared" si="28"/>
        <v>04</v>
      </c>
      <c r="F152" t="str">
        <f>"013"</f>
        <v>013</v>
      </c>
      <c r="G152" t="str">
        <f>""</f>
        <v/>
      </c>
      <c r="H152" t="s">
        <v>1</v>
      </c>
      <c r="I152" t="s">
        <v>528</v>
      </c>
      <c r="J152" t="s">
        <v>529</v>
      </c>
      <c r="K152" s="2" t="str">
        <f t="shared" si="29"/>
        <v>06010</v>
      </c>
    </row>
    <row r="153" spans="1:11" x14ac:dyDescent="0.25">
      <c r="A153" t="str">
        <f t="shared" si="27"/>
        <v>06</v>
      </c>
      <c r="B153" t="s">
        <v>34</v>
      </c>
      <c r="C153" t="str">
        <f t="shared" si="30"/>
        <v>015</v>
      </c>
      <c r="D153" t="s">
        <v>34</v>
      </c>
      <c r="E153" t="str">
        <f t="shared" si="28"/>
        <v>04</v>
      </c>
      <c r="F153" t="str">
        <f>"013"</f>
        <v>013</v>
      </c>
      <c r="G153" t="str">
        <f>""</f>
        <v/>
      </c>
      <c r="H153" t="s">
        <v>0</v>
      </c>
      <c r="I153" t="s">
        <v>528</v>
      </c>
      <c r="J153" t="s">
        <v>529</v>
      </c>
      <c r="K153" s="2" t="str">
        <f t="shared" si="29"/>
        <v>06010</v>
      </c>
    </row>
    <row r="154" spans="1:11" x14ac:dyDescent="0.25">
      <c r="A154" t="str">
        <f t="shared" si="27"/>
        <v>06</v>
      </c>
      <c r="B154" t="s">
        <v>34</v>
      </c>
      <c r="C154" t="str">
        <f t="shared" si="30"/>
        <v>015</v>
      </c>
      <c r="D154" t="s">
        <v>34</v>
      </c>
      <c r="E154" t="str">
        <f t="shared" si="28"/>
        <v>04</v>
      </c>
      <c r="F154" t="str">
        <f>"014"</f>
        <v>014</v>
      </c>
      <c r="G154" t="str">
        <f>""</f>
        <v/>
      </c>
      <c r="H154" t="s">
        <v>1</v>
      </c>
      <c r="I154" t="s">
        <v>526</v>
      </c>
      <c r="J154" t="s">
        <v>527</v>
      </c>
      <c r="K154" s="2" t="str">
        <f t="shared" si="29"/>
        <v>06010</v>
      </c>
    </row>
    <row r="155" spans="1:11" x14ac:dyDescent="0.25">
      <c r="A155" t="str">
        <f t="shared" si="27"/>
        <v>06</v>
      </c>
      <c r="B155" t="s">
        <v>34</v>
      </c>
      <c r="C155" t="str">
        <f t="shared" si="30"/>
        <v>015</v>
      </c>
      <c r="D155" t="s">
        <v>34</v>
      </c>
      <c r="E155" t="str">
        <f t="shared" si="28"/>
        <v>04</v>
      </c>
      <c r="F155" t="str">
        <f>"014"</f>
        <v>014</v>
      </c>
      <c r="G155" t="str">
        <f>""</f>
        <v/>
      </c>
      <c r="H155" t="s">
        <v>0</v>
      </c>
      <c r="I155" t="s">
        <v>526</v>
      </c>
      <c r="J155" t="s">
        <v>527</v>
      </c>
      <c r="K155" s="2" t="str">
        <f t="shared" si="29"/>
        <v>06010</v>
      </c>
    </row>
    <row r="156" spans="1:11" x14ac:dyDescent="0.25">
      <c r="A156" t="str">
        <f t="shared" si="27"/>
        <v>06</v>
      </c>
      <c r="B156" t="s">
        <v>34</v>
      </c>
      <c r="C156" t="str">
        <f t="shared" si="30"/>
        <v>015</v>
      </c>
      <c r="D156" t="s">
        <v>34</v>
      </c>
      <c r="E156" t="str">
        <f t="shared" si="28"/>
        <v>04</v>
      </c>
      <c r="F156" t="str">
        <f>"015"</f>
        <v>015</v>
      </c>
      <c r="G156" t="str">
        <f>""</f>
        <v/>
      </c>
      <c r="H156" t="s">
        <v>1</v>
      </c>
      <c r="I156" t="s">
        <v>520</v>
      </c>
      <c r="J156" t="s">
        <v>521</v>
      </c>
      <c r="K156" s="2" t="str">
        <f t="shared" si="29"/>
        <v>06010</v>
      </c>
    </row>
    <row r="157" spans="1:11" x14ac:dyDescent="0.25">
      <c r="A157" t="str">
        <f t="shared" si="27"/>
        <v>06</v>
      </c>
      <c r="B157" t="s">
        <v>34</v>
      </c>
      <c r="C157" t="str">
        <f t="shared" si="30"/>
        <v>015</v>
      </c>
      <c r="D157" t="s">
        <v>34</v>
      </c>
      <c r="E157" t="str">
        <f t="shared" si="28"/>
        <v>04</v>
      </c>
      <c r="F157" t="str">
        <f>"015"</f>
        <v>015</v>
      </c>
      <c r="G157" t="str">
        <f>""</f>
        <v/>
      </c>
      <c r="H157" t="s">
        <v>0</v>
      </c>
      <c r="I157" t="s">
        <v>520</v>
      </c>
      <c r="J157" t="s">
        <v>521</v>
      </c>
      <c r="K157" s="2" t="str">
        <f t="shared" si="29"/>
        <v>06010</v>
      </c>
    </row>
    <row r="158" spans="1:11" x14ac:dyDescent="0.25">
      <c r="A158" t="str">
        <f t="shared" si="27"/>
        <v>06</v>
      </c>
      <c r="B158" t="s">
        <v>34</v>
      </c>
      <c r="C158" t="str">
        <f t="shared" si="30"/>
        <v>015</v>
      </c>
      <c r="D158" t="s">
        <v>34</v>
      </c>
      <c r="E158" t="str">
        <f t="shared" si="28"/>
        <v>04</v>
      </c>
      <c r="F158" t="str">
        <f>"016"</f>
        <v>016</v>
      </c>
      <c r="G158" t="str">
        <f>""</f>
        <v/>
      </c>
      <c r="H158" t="s">
        <v>1</v>
      </c>
      <c r="I158" t="s">
        <v>520</v>
      </c>
      <c r="J158" t="s">
        <v>521</v>
      </c>
      <c r="K158" s="2" t="str">
        <f t="shared" si="29"/>
        <v>06010</v>
      </c>
    </row>
    <row r="159" spans="1:11" x14ac:dyDescent="0.25">
      <c r="A159" t="str">
        <f t="shared" si="27"/>
        <v>06</v>
      </c>
      <c r="B159" t="s">
        <v>34</v>
      </c>
      <c r="C159" t="str">
        <f t="shared" si="30"/>
        <v>015</v>
      </c>
      <c r="D159" t="s">
        <v>34</v>
      </c>
      <c r="E159" t="str">
        <f t="shared" si="28"/>
        <v>04</v>
      </c>
      <c r="F159" t="str">
        <f>"016"</f>
        <v>016</v>
      </c>
      <c r="G159" t="str">
        <f>""</f>
        <v/>
      </c>
      <c r="H159" t="s">
        <v>0</v>
      </c>
      <c r="I159" t="s">
        <v>520</v>
      </c>
      <c r="J159" t="s">
        <v>521</v>
      </c>
      <c r="K159" s="2" t="str">
        <f t="shared" si="29"/>
        <v>06010</v>
      </c>
    </row>
    <row r="160" spans="1:11" x14ac:dyDescent="0.25">
      <c r="A160" t="str">
        <f t="shared" si="27"/>
        <v>06</v>
      </c>
      <c r="B160" t="s">
        <v>34</v>
      </c>
      <c r="C160" t="str">
        <f t="shared" si="30"/>
        <v>015</v>
      </c>
      <c r="D160" t="s">
        <v>34</v>
      </c>
      <c r="E160" t="str">
        <f t="shared" si="28"/>
        <v>04</v>
      </c>
      <c r="F160" t="str">
        <f>"017"</f>
        <v>017</v>
      </c>
      <c r="G160" t="str">
        <f>""</f>
        <v/>
      </c>
      <c r="H160" t="s">
        <v>3</v>
      </c>
      <c r="I160" t="s">
        <v>518</v>
      </c>
      <c r="J160" t="s">
        <v>519</v>
      </c>
      <c r="K160" s="2" t="str">
        <f t="shared" si="29"/>
        <v>06010</v>
      </c>
    </row>
    <row r="161" spans="1:11" x14ac:dyDescent="0.25">
      <c r="A161" t="str">
        <f t="shared" si="27"/>
        <v>06</v>
      </c>
      <c r="B161" t="s">
        <v>34</v>
      </c>
      <c r="C161" t="str">
        <f t="shared" si="30"/>
        <v>015</v>
      </c>
      <c r="D161" t="s">
        <v>34</v>
      </c>
      <c r="E161" t="str">
        <f t="shared" si="28"/>
        <v>04</v>
      </c>
      <c r="F161" t="str">
        <f>"018"</f>
        <v>018</v>
      </c>
      <c r="G161" t="str">
        <f>""</f>
        <v/>
      </c>
      <c r="H161" t="s">
        <v>1</v>
      </c>
      <c r="I161" t="s">
        <v>526</v>
      </c>
      <c r="J161" t="s">
        <v>527</v>
      </c>
      <c r="K161" s="2" t="str">
        <f t="shared" si="29"/>
        <v>06010</v>
      </c>
    </row>
    <row r="162" spans="1:11" x14ac:dyDescent="0.25">
      <c r="A162" t="str">
        <f t="shared" si="27"/>
        <v>06</v>
      </c>
      <c r="B162" t="s">
        <v>34</v>
      </c>
      <c r="C162" t="str">
        <f t="shared" si="30"/>
        <v>015</v>
      </c>
      <c r="D162" t="s">
        <v>34</v>
      </c>
      <c r="E162" t="str">
        <f t="shared" si="28"/>
        <v>04</v>
      </c>
      <c r="F162" t="str">
        <f>"018"</f>
        <v>018</v>
      </c>
      <c r="G162" t="str">
        <f>""</f>
        <v/>
      </c>
      <c r="H162" t="s">
        <v>0</v>
      </c>
      <c r="I162" t="s">
        <v>526</v>
      </c>
      <c r="J162" t="s">
        <v>527</v>
      </c>
      <c r="K162" s="2" t="str">
        <f t="shared" si="29"/>
        <v>06010</v>
      </c>
    </row>
    <row r="163" spans="1:11" x14ac:dyDescent="0.25">
      <c r="A163" t="str">
        <f t="shared" si="27"/>
        <v>06</v>
      </c>
      <c r="B163" t="s">
        <v>34</v>
      </c>
      <c r="C163" t="str">
        <f t="shared" si="30"/>
        <v>015</v>
      </c>
      <c r="D163" t="s">
        <v>34</v>
      </c>
      <c r="E163" t="str">
        <f t="shared" ref="E163:E178" si="31">"05"</f>
        <v>05</v>
      </c>
      <c r="F163" t="str">
        <f>"001"</f>
        <v>001</v>
      </c>
      <c r="G163" t="str">
        <f>""</f>
        <v/>
      </c>
      <c r="H163" t="s">
        <v>1</v>
      </c>
      <c r="I163" t="s">
        <v>530</v>
      </c>
      <c r="J163" t="s">
        <v>531</v>
      </c>
      <c r="K163" s="2" t="str">
        <f>"06005"</f>
        <v>06005</v>
      </c>
    </row>
    <row r="164" spans="1:11" x14ac:dyDescent="0.25">
      <c r="A164" t="str">
        <f t="shared" si="27"/>
        <v>06</v>
      </c>
      <c r="B164" t="s">
        <v>34</v>
      </c>
      <c r="C164" t="str">
        <f t="shared" si="30"/>
        <v>015</v>
      </c>
      <c r="D164" t="s">
        <v>34</v>
      </c>
      <c r="E164" t="str">
        <f t="shared" si="31"/>
        <v>05</v>
      </c>
      <c r="F164" t="str">
        <f>"001"</f>
        <v>001</v>
      </c>
      <c r="G164" t="str">
        <f>""</f>
        <v/>
      </c>
      <c r="H164" t="s">
        <v>0</v>
      </c>
      <c r="I164" t="s">
        <v>530</v>
      </c>
      <c r="J164" t="s">
        <v>531</v>
      </c>
      <c r="K164" s="2" t="str">
        <f>"06005"</f>
        <v>06005</v>
      </c>
    </row>
    <row r="165" spans="1:11" x14ac:dyDescent="0.25">
      <c r="A165" t="str">
        <f t="shared" si="27"/>
        <v>06</v>
      </c>
      <c r="B165" t="s">
        <v>34</v>
      </c>
      <c r="C165" t="str">
        <f t="shared" si="30"/>
        <v>015</v>
      </c>
      <c r="D165" t="s">
        <v>34</v>
      </c>
      <c r="E165" t="str">
        <f t="shared" si="31"/>
        <v>05</v>
      </c>
      <c r="F165" t="str">
        <f>"003"</f>
        <v>003</v>
      </c>
      <c r="G165" t="str">
        <f>""</f>
        <v/>
      </c>
      <c r="H165" t="s">
        <v>3</v>
      </c>
      <c r="I165" t="s">
        <v>532</v>
      </c>
      <c r="J165" t="s">
        <v>533</v>
      </c>
      <c r="K165" s="2" t="str">
        <f>"06004"</f>
        <v>06004</v>
      </c>
    </row>
    <row r="166" spans="1:11" x14ac:dyDescent="0.25">
      <c r="A166" t="str">
        <f t="shared" si="27"/>
        <v>06</v>
      </c>
      <c r="B166" t="s">
        <v>34</v>
      </c>
      <c r="C166" t="str">
        <f t="shared" si="30"/>
        <v>015</v>
      </c>
      <c r="D166" t="s">
        <v>34</v>
      </c>
      <c r="E166" t="str">
        <f t="shared" si="31"/>
        <v>05</v>
      </c>
      <c r="F166" t="str">
        <f>"004"</f>
        <v>004</v>
      </c>
      <c r="G166" t="str">
        <f>""</f>
        <v/>
      </c>
      <c r="H166" t="s">
        <v>3</v>
      </c>
      <c r="I166" t="s">
        <v>532</v>
      </c>
      <c r="J166" t="s">
        <v>533</v>
      </c>
      <c r="K166" s="2" t="str">
        <f>"06004"</f>
        <v>06004</v>
      </c>
    </row>
    <row r="167" spans="1:11" x14ac:dyDescent="0.25">
      <c r="A167" t="str">
        <f t="shared" si="27"/>
        <v>06</v>
      </c>
      <c r="B167" t="s">
        <v>34</v>
      </c>
      <c r="C167" t="str">
        <f t="shared" si="30"/>
        <v>015</v>
      </c>
      <c r="D167" t="s">
        <v>34</v>
      </c>
      <c r="E167" t="str">
        <f t="shared" si="31"/>
        <v>05</v>
      </c>
      <c r="F167" t="str">
        <f>"005"</f>
        <v>005</v>
      </c>
      <c r="G167" t="str">
        <f>""</f>
        <v/>
      </c>
      <c r="H167" t="s">
        <v>1</v>
      </c>
      <c r="I167" t="s">
        <v>534</v>
      </c>
      <c r="J167" t="s">
        <v>535</v>
      </c>
      <c r="K167" s="2" t="str">
        <f>"06005"</f>
        <v>06005</v>
      </c>
    </row>
    <row r="168" spans="1:11" x14ac:dyDescent="0.25">
      <c r="A168" t="str">
        <f t="shared" si="27"/>
        <v>06</v>
      </c>
      <c r="B168" t="s">
        <v>34</v>
      </c>
      <c r="C168" t="str">
        <f t="shared" si="30"/>
        <v>015</v>
      </c>
      <c r="D168" t="s">
        <v>34</v>
      </c>
      <c r="E168" t="str">
        <f t="shared" si="31"/>
        <v>05</v>
      </c>
      <c r="F168" t="str">
        <f>"005"</f>
        <v>005</v>
      </c>
      <c r="G168" t="str">
        <f>""</f>
        <v/>
      </c>
      <c r="H168" t="s">
        <v>0</v>
      </c>
      <c r="I168" t="s">
        <v>534</v>
      </c>
      <c r="J168" t="s">
        <v>535</v>
      </c>
      <c r="K168" s="2" t="str">
        <f>"06005"</f>
        <v>06005</v>
      </c>
    </row>
    <row r="169" spans="1:11" x14ac:dyDescent="0.25">
      <c r="A169" t="str">
        <f t="shared" si="27"/>
        <v>06</v>
      </c>
      <c r="B169" t="s">
        <v>34</v>
      </c>
      <c r="C169" t="str">
        <f t="shared" si="30"/>
        <v>015</v>
      </c>
      <c r="D169" t="s">
        <v>34</v>
      </c>
      <c r="E169" t="str">
        <f t="shared" si="31"/>
        <v>05</v>
      </c>
      <c r="F169" t="str">
        <f>"006"</f>
        <v>006</v>
      </c>
      <c r="G169" t="str">
        <f>""</f>
        <v/>
      </c>
      <c r="H169" t="s">
        <v>1</v>
      </c>
      <c r="I169" t="s">
        <v>534</v>
      </c>
      <c r="J169" t="s">
        <v>535</v>
      </c>
      <c r="K169" s="2" t="str">
        <f>"06005"</f>
        <v>06005</v>
      </c>
    </row>
    <row r="170" spans="1:11" x14ac:dyDescent="0.25">
      <c r="A170" t="str">
        <f t="shared" si="27"/>
        <v>06</v>
      </c>
      <c r="B170" t="s">
        <v>34</v>
      </c>
      <c r="C170" t="str">
        <f t="shared" si="30"/>
        <v>015</v>
      </c>
      <c r="D170" t="s">
        <v>34</v>
      </c>
      <c r="E170" t="str">
        <f t="shared" si="31"/>
        <v>05</v>
      </c>
      <c r="F170" t="str">
        <f>"006"</f>
        <v>006</v>
      </c>
      <c r="G170" t="str">
        <f>""</f>
        <v/>
      </c>
      <c r="H170" t="s">
        <v>0</v>
      </c>
      <c r="I170" t="s">
        <v>534</v>
      </c>
      <c r="J170" t="s">
        <v>535</v>
      </c>
      <c r="K170" s="2" t="str">
        <f>"06005"</f>
        <v>06005</v>
      </c>
    </row>
    <row r="171" spans="1:11" x14ac:dyDescent="0.25">
      <c r="A171" t="str">
        <f t="shared" si="27"/>
        <v>06</v>
      </c>
      <c r="B171" t="s">
        <v>34</v>
      </c>
      <c r="C171" t="str">
        <f t="shared" si="30"/>
        <v>015</v>
      </c>
      <c r="D171" t="s">
        <v>34</v>
      </c>
      <c r="E171" t="str">
        <f t="shared" si="31"/>
        <v>05</v>
      </c>
      <c r="F171" t="str">
        <f>"011"</f>
        <v>011</v>
      </c>
      <c r="G171" t="str">
        <f>""</f>
        <v/>
      </c>
      <c r="H171" t="s">
        <v>3</v>
      </c>
      <c r="I171" t="s">
        <v>532</v>
      </c>
      <c r="J171" t="s">
        <v>533</v>
      </c>
      <c r="K171" s="2" t="str">
        <f>"06004"</f>
        <v>06004</v>
      </c>
    </row>
    <row r="172" spans="1:11" x14ac:dyDescent="0.25">
      <c r="A172" t="str">
        <f t="shared" si="27"/>
        <v>06</v>
      </c>
      <c r="B172" t="s">
        <v>34</v>
      </c>
      <c r="C172" t="str">
        <f t="shared" si="30"/>
        <v>015</v>
      </c>
      <c r="D172" t="s">
        <v>34</v>
      </c>
      <c r="E172" t="str">
        <f t="shared" si="31"/>
        <v>05</v>
      </c>
      <c r="F172" t="str">
        <f>"012"</f>
        <v>012</v>
      </c>
      <c r="G172" t="str">
        <f>""</f>
        <v/>
      </c>
      <c r="H172" t="s">
        <v>1</v>
      </c>
      <c r="I172" t="s">
        <v>532</v>
      </c>
      <c r="J172" t="s">
        <v>533</v>
      </c>
      <c r="K172" s="2" t="str">
        <f>"06004"</f>
        <v>06004</v>
      </c>
    </row>
    <row r="173" spans="1:11" x14ac:dyDescent="0.25">
      <c r="A173" t="str">
        <f t="shared" si="27"/>
        <v>06</v>
      </c>
      <c r="B173" t="s">
        <v>34</v>
      </c>
      <c r="C173" t="str">
        <f t="shared" si="30"/>
        <v>015</v>
      </c>
      <c r="D173" t="s">
        <v>34</v>
      </c>
      <c r="E173" t="str">
        <f t="shared" si="31"/>
        <v>05</v>
      </c>
      <c r="F173" t="str">
        <f>"012"</f>
        <v>012</v>
      </c>
      <c r="G173" t="str">
        <f>""</f>
        <v/>
      </c>
      <c r="H173" t="s">
        <v>0</v>
      </c>
      <c r="I173" t="s">
        <v>532</v>
      </c>
      <c r="J173" t="s">
        <v>533</v>
      </c>
      <c r="K173" s="2" t="str">
        <f>"06004"</f>
        <v>06004</v>
      </c>
    </row>
    <row r="174" spans="1:11" x14ac:dyDescent="0.25">
      <c r="A174" t="str">
        <f t="shared" si="27"/>
        <v>06</v>
      </c>
      <c r="B174" t="s">
        <v>34</v>
      </c>
      <c r="C174" t="str">
        <f t="shared" si="30"/>
        <v>015</v>
      </c>
      <c r="D174" t="s">
        <v>34</v>
      </c>
      <c r="E174" t="str">
        <f t="shared" si="31"/>
        <v>05</v>
      </c>
      <c r="F174" t="str">
        <f>"013"</f>
        <v>013</v>
      </c>
      <c r="G174" t="str">
        <f>""</f>
        <v/>
      </c>
      <c r="H174" t="s">
        <v>1</v>
      </c>
      <c r="I174" t="s">
        <v>536</v>
      </c>
      <c r="J174" t="s">
        <v>537</v>
      </c>
      <c r="K174" s="2" t="str">
        <f>"06010"</f>
        <v>06010</v>
      </c>
    </row>
    <row r="175" spans="1:11" x14ac:dyDescent="0.25">
      <c r="A175" t="str">
        <f t="shared" si="27"/>
        <v>06</v>
      </c>
      <c r="B175" t="s">
        <v>34</v>
      </c>
      <c r="C175" t="str">
        <f t="shared" si="30"/>
        <v>015</v>
      </c>
      <c r="D175" t="s">
        <v>34</v>
      </c>
      <c r="E175" t="str">
        <f t="shared" si="31"/>
        <v>05</v>
      </c>
      <c r="F175" t="str">
        <f>"013"</f>
        <v>013</v>
      </c>
      <c r="G175" t="str">
        <f>""</f>
        <v/>
      </c>
      <c r="H175" t="s">
        <v>0</v>
      </c>
      <c r="I175" t="s">
        <v>536</v>
      </c>
      <c r="J175" t="s">
        <v>537</v>
      </c>
      <c r="K175" s="2" t="str">
        <f>"06010"</f>
        <v>06010</v>
      </c>
    </row>
    <row r="176" spans="1:11" x14ac:dyDescent="0.25">
      <c r="A176" t="str">
        <f t="shared" si="27"/>
        <v>06</v>
      </c>
      <c r="B176" t="s">
        <v>34</v>
      </c>
      <c r="C176" t="str">
        <f t="shared" si="30"/>
        <v>015</v>
      </c>
      <c r="D176" t="s">
        <v>34</v>
      </c>
      <c r="E176" t="str">
        <f t="shared" si="31"/>
        <v>05</v>
      </c>
      <c r="F176" t="str">
        <f>"020"</f>
        <v>020</v>
      </c>
      <c r="G176" t="str">
        <f>""</f>
        <v/>
      </c>
      <c r="H176" t="s">
        <v>3</v>
      </c>
      <c r="I176" t="s">
        <v>532</v>
      </c>
      <c r="J176" t="s">
        <v>533</v>
      </c>
      <c r="K176" s="2" t="str">
        <f>"06004"</f>
        <v>06004</v>
      </c>
    </row>
    <row r="177" spans="1:11" x14ac:dyDescent="0.25">
      <c r="A177" t="str">
        <f t="shared" si="27"/>
        <v>06</v>
      </c>
      <c r="B177" t="s">
        <v>34</v>
      </c>
      <c r="C177" t="str">
        <f t="shared" si="30"/>
        <v>015</v>
      </c>
      <c r="D177" t="s">
        <v>34</v>
      </c>
      <c r="E177" t="str">
        <f t="shared" si="31"/>
        <v>05</v>
      </c>
      <c r="F177" t="str">
        <f>"025"</f>
        <v>025</v>
      </c>
      <c r="G177" t="str">
        <f>""</f>
        <v/>
      </c>
      <c r="H177" t="s">
        <v>1</v>
      </c>
      <c r="I177" t="s">
        <v>536</v>
      </c>
      <c r="J177" t="s">
        <v>537</v>
      </c>
      <c r="K177" s="2" t="str">
        <f>"06010"</f>
        <v>06010</v>
      </c>
    </row>
    <row r="178" spans="1:11" x14ac:dyDescent="0.25">
      <c r="A178" t="str">
        <f t="shared" si="27"/>
        <v>06</v>
      </c>
      <c r="B178" t="s">
        <v>34</v>
      </c>
      <c r="C178" t="str">
        <f t="shared" si="30"/>
        <v>015</v>
      </c>
      <c r="D178" t="s">
        <v>34</v>
      </c>
      <c r="E178" t="str">
        <f t="shared" si="31"/>
        <v>05</v>
      </c>
      <c r="F178" t="str">
        <f>"025"</f>
        <v>025</v>
      </c>
      <c r="G178" t="str">
        <f>""</f>
        <v/>
      </c>
      <c r="H178" t="s">
        <v>0</v>
      </c>
      <c r="I178" t="s">
        <v>536</v>
      </c>
      <c r="J178" t="s">
        <v>537</v>
      </c>
      <c r="K178" s="2" t="str">
        <f>"06010"</f>
        <v>06010</v>
      </c>
    </row>
    <row r="179" spans="1:11" x14ac:dyDescent="0.25">
      <c r="A179" t="str">
        <f t="shared" si="27"/>
        <v>06</v>
      </c>
      <c r="B179" t="s">
        <v>34</v>
      </c>
      <c r="C179" t="str">
        <f t="shared" si="30"/>
        <v>015</v>
      </c>
      <c r="D179" t="s">
        <v>34</v>
      </c>
      <c r="E179" t="str">
        <f t="shared" ref="E179:E187" si="32">"06"</f>
        <v>06</v>
      </c>
      <c r="F179" t="str">
        <f>"001"</f>
        <v>001</v>
      </c>
      <c r="G179" t="str">
        <f>""</f>
        <v/>
      </c>
      <c r="H179" t="s">
        <v>1</v>
      </c>
      <c r="I179" t="s">
        <v>538</v>
      </c>
      <c r="J179" t="s">
        <v>539</v>
      </c>
      <c r="K179" s="2" t="str">
        <f t="shared" ref="K179:K192" si="33">"06007"</f>
        <v>06007</v>
      </c>
    </row>
    <row r="180" spans="1:11" x14ac:dyDescent="0.25">
      <c r="A180" t="str">
        <f t="shared" si="27"/>
        <v>06</v>
      </c>
      <c r="B180" t="s">
        <v>34</v>
      </c>
      <c r="C180" t="str">
        <f t="shared" si="30"/>
        <v>015</v>
      </c>
      <c r="D180" t="s">
        <v>34</v>
      </c>
      <c r="E180" t="str">
        <f t="shared" si="32"/>
        <v>06</v>
      </c>
      <c r="F180" t="str">
        <f>"001"</f>
        <v>001</v>
      </c>
      <c r="G180" t="str">
        <f>""</f>
        <v/>
      </c>
      <c r="H180" t="s">
        <v>0</v>
      </c>
      <c r="I180" t="s">
        <v>538</v>
      </c>
      <c r="J180" t="s">
        <v>539</v>
      </c>
      <c r="K180" s="2" t="str">
        <f t="shared" si="33"/>
        <v>06007</v>
      </c>
    </row>
    <row r="181" spans="1:11" x14ac:dyDescent="0.25">
      <c r="A181" t="str">
        <f t="shared" si="27"/>
        <v>06</v>
      </c>
      <c r="B181" t="s">
        <v>34</v>
      </c>
      <c r="C181" t="str">
        <f t="shared" si="30"/>
        <v>015</v>
      </c>
      <c r="D181" t="s">
        <v>34</v>
      </c>
      <c r="E181" t="str">
        <f t="shared" si="32"/>
        <v>06</v>
      </c>
      <c r="F181" t="str">
        <f>"004"</f>
        <v>004</v>
      </c>
      <c r="G181" t="str">
        <f>""</f>
        <v/>
      </c>
      <c r="H181" t="s">
        <v>1</v>
      </c>
      <c r="I181" t="s">
        <v>538</v>
      </c>
      <c r="J181" t="s">
        <v>539</v>
      </c>
      <c r="K181" s="2" t="str">
        <f t="shared" si="33"/>
        <v>06007</v>
      </c>
    </row>
    <row r="182" spans="1:11" x14ac:dyDescent="0.25">
      <c r="A182" t="str">
        <f t="shared" si="27"/>
        <v>06</v>
      </c>
      <c r="B182" t="s">
        <v>34</v>
      </c>
      <c r="C182" t="str">
        <f t="shared" si="30"/>
        <v>015</v>
      </c>
      <c r="D182" t="s">
        <v>34</v>
      </c>
      <c r="E182" t="str">
        <f t="shared" si="32"/>
        <v>06</v>
      </c>
      <c r="F182" t="str">
        <f>"004"</f>
        <v>004</v>
      </c>
      <c r="G182" t="str">
        <f>""</f>
        <v/>
      </c>
      <c r="H182" t="s">
        <v>0</v>
      </c>
      <c r="I182" t="s">
        <v>538</v>
      </c>
      <c r="J182" t="s">
        <v>539</v>
      </c>
      <c r="K182" s="2" t="str">
        <f t="shared" si="33"/>
        <v>06007</v>
      </c>
    </row>
    <row r="183" spans="1:11" x14ac:dyDescent="0.25">
      <c r="A183" t="str">
        <f t="shared" si="27"/>
        <v>06</v>
      </c>
      <c r="B183" t="s">
        <v>34</v>
      </c>
      <c r="C183" t="str">
        <f t="shared" si="30"/>
        <v>015</v>
      </c>
      <c r="D183" t="s">
        <v>34</v>
      </c>
      <c r="E183" t="str">
        <f t="shared" si="32"/>
        <v>06</v>
      </c>
      <c r="F183" t="str">
        <f>"005"</f>
        <v>005</v>
      </c>
      <c r="G183" t="str">
        <f>""</f>
        <v/>
      </c>
      <c r="H183" t="s">
        <v>1</v>
      </c>
      <c r="I183" t="s">
        <v>540</v>
      </c>
      <c r="J183" t="s">
        <v>541</v>
      </c>
      <c r="K183" s="2" t="str">
        <f t="shared" si="33"/>
        <v>06007</v>
      </c>
    </row>
    <row r="184" spans="1:11" x14ac:dyDescent="0.25">
      <c r="A184" t="str">
        <f t="shared" si="27"/>
        <v>06</v>
      </c>
      <c r="B184" t="s">
        <v>34</v>
      </c>
      <c r="C184" t="str">
        <f t="shared" si="30"/>
        <v>015</v>
      </c>
      <c r="D184" t="s">
        <v>34</v>
      </c>
      <c r="E184" t="str">
        <f t="shared" si="32"/>
        <v>06</v>
      </c>
      <c r="F184" t="str">
        <f>"005"</f>
        <v>005</v>
      </c>
      <c r="G184" t="str">
        <f>""</f>
        <v/>
      </c>
      <c r="H184" t="s">
        <v>0</v>
      </c>
      <c r="I184" t="s">
        <v>540</v>
      </c>
      <c r="J184" t="s">
        <v>541</v>
      </c>
      <c r="K184" s="2" t="str">
        <f t="shared" si="33"/>
        <v>06007</v>
      </c>
    </row>
    <row r="185" spans="1:11" x14ac:dyDescent="0.25">
      <c r="A185" t="str">
        <f t="shared" si="27"/>
        <v>06</v>
      </c>
      <c r="B185" t="s">
        <v>34</v>
      </c>
      <c r="C185" t="str">
        <f t="shared" si="30"/>
        <v>015</v>
      </c>
      <c r="D185" t="s">
        <v>34</v>
      </c>
      <c r="E185" t="str">
        <f t="shared" si="32"/>
        <v>06</v>
      </c>
      <c r="F185" t="str">
        <f>"006"</f>
        <v>006</v>
      </c>
      <c r="G185" t="str">
        <f>""</f>
        <v/>
      </c>
      <c r="H185" t="s">
        <v>3</v>
      </c>
      <c r="I185" t="s">
        <v>540</v>
      </c>
      <c r="J185" t="s">
        <v>541</v>
      </c>
      <c r="K185" s="2" t="str">
        <f t="shared" si="33"/>
        <v>06007</v>
      </c>
    </row>
    <row r="186" spans="1:11" x14ac:dyDescent="0.25">
      <c r="A186" t="str">
        <f t="shared" si="27"/>
        <v>06</v>
      </c>
      <c r="B186" t="s">
        <v>34</v>
      </c>
      <c r="C186" t="str">
        <f t="shared" si="30"/>
        <v>015</v>
      </c>
      <c r="D186" t="s">
        <v>34</v>
      </c>
      <c r="E186" t="str">
        <f t="shared" si="32"/>
        <v>06</v>
      </c>
      <c r="F186" t="str">
        <f>"008"</f>
        <v>008</v>
      </c>
      <c r="G186" t="str">
        <f>""</f>
        <v/>
      </c>
      <c r="H186" t="s">
        <v>1</v>
      </c>
      <c r="I186" t="s">
        <v>540</v>
      </c>
      <c r="J186" t="s">
        <v>541</v>
      </c>
      <c r="K186" s="2" t="str">
        <f t="shared" si="33"/>
        <v>06007</v>
      </c>
    </row>
    <row r="187" spans="1:11" x14ac:dyDescent="0.25">
      <c r="A187" t="str">
        <f t="shared" si="27"/>
        <v>06</v>
      </c>
      <c r="B187" t="s">
        <v>34</v>
      </c>
      <c r="C187" t="str">
        <f t="shared" si="30"/>
        <v>015</v>
      </c>
      <c r="D187" t="s">
        <v>34</v>
      </c>
      <c r="E187" t="str">
        <f t="shared" si="32"/>
        <v>06</v>
      </c>
      <c r="F187" t="str">
        <f>"008"</f>
        <v>008</v>
      </c>
      <c r="G187" t="str">
        <f>""</f>
        <v/>
      </c>
      <c r="H187" t="s">
        <v>0</v>
      </c>
      <c r="I187" t="s">
        <v>540</v>
      </c>
      <c r="J187" t="s">
        <v>541</v>
      </c>
      <c r="K187" s="2" t="str">
        <f t="shared" si="33"/>
        <v>06007</v>
      </c>
    </row>
    <row r="188" spans="1:11" x14ac:dyDescent="0.25">
      <c r="A188" t="str">
        <f t="shared" si="27"/>
        <v>06</v>
      </c>
      <c r="B188" t="s">
        <v>34</v>
      </c>
      <c r="C188" t="str">
        <f t="shared" si="30"/>
        <v>015</v>
      </c>
      <c r="D188" t="s">
        <v>34</v>
      </c>
      <c r="E188" t="str">
        <f t="shared" ref="E188:E215" si="34">"07"</f>
        <v>07</v>
      </c>
      <c r="F188" t="str">
        <f>"001"</f>
        <v>001</v>
      </c>
      <c r="G188" t="str">
        <f>""</f>
        <v/>
      </c>
      <c r="H188" t="s">
        <v>1</v>
      </c>
      <c r="I188" t="s">
        <v>542</v>
      </c>
      <c r="J188" t="s">
        <v>543</v>
      </c>
      <c r="K188" s="2" t="str">
        <f t="shared" si="33"/>
        <v>06007</v>
      </c>
    </row>
    <row r="189" spans="1:11" x14ac:dyDescent="0.25">
      <c r="A189" t="str">
        <f t="shared" si="27"/>
        <v>06</v>
      </c>
      <c r="B189" t="s">
        <v>34</v>
      </c>
      <c r="C189" t="str">
        <f t="shared" si="30"/>
        <v>015</v>
      </c>
      <c r="D189" t="s">
        <v>34</v>
      </c>
      <c r="E189" t="str">
        <f t="shared" si="34"/>
        <v>07</v>
      </c>
      <c r="F189" t="str">
        <f>"001"</f>
        <v>001</v>
      </c>
      <c r="G189" t="str">
        <f>""</f>
        <v/>
      </c>
      <c r="H189" t="s">
        <v>0</v>
      </c>
      <c r="I189" t="s">
        <v>542</v>
      </c>
      <c r="J189" t="s">
        <v>543</v>
      </c>
      <c r="K189" s="2" t="str">
        <f t="shared" si="33"/>
        <v>06007</v>
      </c>
    </row>
    <row r="190" spans="1:11" x14ac:dyDescent="0.25">
      <c r="A190" t="str">
        <f t="shared" si="27"/>
        <v>06</v>
      </c>
      <c r="B190" t="s">
        <v>34</v>
      </c>
      <c r="C190" t="str">
        <f t="shared" si="30"/>
        <v>015</v>
      </c>
      <c r="D190" t="s">
        <v>34</v>
      </c>
      <c r="E190" t="str">
        <f t="shared" si="34"/>
        <v>07</v>
      </c>
      <c r="F190" t="str">
        <f>"001"</f>
        <v>001</v>
      </c>
      <c r="G190" t="str">
        <f>""</f>
        <v/>
      </c>
      <c r="H190" t="s">
        <v>2</v>
      </c>
      <c r="I190" t="s">
        <v>542</v>
      </c>
      <c r="J190" t="s">
        <v>543</v>
      </c>
      <c r="K190" s="2" t="str">
        <f t="shared" si="33"/>
        <v>06007</v>
      </c>
    </row>
    <row r="191" spans="1:11" x14ac:dyDescent="0.25">
      <c r="A191" t="str">
        <f t="shared" si="27"/>
        <v>06</v>
      </c>
      <c r="B191" t="s">
        <v>34</v>
      </c>
      <c r="C191" t="str">
        <f t="shared" si="30"/>
        <v>015</v>
      </c>
      <c r="D191" t="s">
        <v>34</v>
      </c>
      <c r="E191" t="str">
        <f t="shared" si="34"/>
        <v>07</v>
      </c>
      <c r="F191" t="str">
        <f>"002"</f>
        <v>002</v>
      </c>
      <c r="G191" t="str">
        <f>""</f>
        <v/>
      </c>
      <c r="H191" t="s">
        <v>1</v>
      </c>
      <c r="I191" t="s">
        <v>544</v>
      </c>
      <c r="J191" t="s">
        <v>545</v>
      </c>
      <c r="K191" s="2" t="str">
        <f t="shared" si="33"/>
        <v>06007</v>
      </c>
    </row>
    <row r="192" spans="1:11" x14ac:dyDescent="0.25">
      <c r="A192" t="str">
        <f t="shared" si="27"/>
        <v>06</v>
      </c>
      <c r="B192" t="s">
        <v>34</v>
      </c>
      <c r="C192" t="str">
        <f t="shared" si="30"/>
        <v>015</v>
      </c>
      <c r="D192" t="s">
        <v>34</v>
      </c>
      <c r="E192" t="str">
        <f t="shared" si="34"/>
        <v>07</v>
      </c>
      <c r="F192" t="str">
        <f>"002"</f>
        <v>002</v>
      </c>
      <c r="G192" t="str">
        <f>""</f>
        <v/>
      </c>
      <c r="H192" t="s">
        <v>0</v>
      </c>
      <c r="I192" t="s">
        <v>544</v>
      </c>
      <c r="J192" t="s">
        <v>545</v>
      </c>
      <c r="K192" s="2" t="str">
        <f t="shared" si="33"/>
        <v>06007</v>
      </c>
    </row>
    <row r="193" spans="1:11" x14ac:dyDescent="0.25">
      <c r="A193" t="str">
        <f t="shared" si="27"/>
        <v>06</v>
      </c>
      <c r="B193" t="s">
        <v>34</v>
      </c>
      <c r="C193" t="str">
        <f t="shared" si="30"/>
        <v>015</v>
      </c>
      <c r="D193" t="s">
        <v>34</v>
      </c>
      <c r="E193" t="str">
        <f t="shared" si="34"/>
        <v>07</v>
      </c>
      <c r="F193" t="str">
        <f>"003"</f>
        <v>003</v>
      </c>
      <c r="G193" t="str">
        <f>""</f>
        <v/>
      </c>
      <c r="H193" t="s">
        <v>1</v>
      </c>
      <c r="I193" t="s">
        <v>546</v>
      </c>
      <c r="J193" t="s">
        <v>547</v>
      </c>
      <c r="K193" s="2" t="str">
        <f t="shared" ref="K193:K205" si="35">"06006"</f>
        <v>06006</v>
      </c>
    </row>
    <row r="194" spans="1:11" x14ac:dyDescent="0.25">
      <c r="A194" t="str">
        <f t="shared" si="27"/>
        <v>06</v>
      </c>
      <c r="B194" t="s">
        <v>34</v>
      </c>
      <c r="C194" t="str">
        <f t="shared" si="30"/>
        <v>015</v>
      </c>
      <c r="D194" t="s">
        <v>34</v>
      </c>
      <c r="E194" t="str">
        <f t="shared" si="34"/>
        <v>07</v>
      </c>
      <c r="F194" t="str">
        <f>"003"</f>
        <v>003</v>
      </c>
      <c r="G194" t="str">
        <f>""</f>
        <v/>
      </c>
      <c r="H194" t="s">
        <v>0</v>
      </c>
      <c r="I194" t="s">
        <v>546</v>
      </c>
      <c r="J194" t="s">
        <v>547</v>
      </c>
      <c r="K194" s="2" t="str">
        <f t="shared" si="35"/>
        <v>06006</v>
      </c>
    </row>
    <row r="195" spans="1:11" x14ac:dyDescent="0.25">
      <c r="A195" t="str">
        <f t="shared" ref="A195:A258" si="36">"06"</f>
        <v>06</v>
      </c>
      <c r="B195" t="s">
        <v>34</v>
      </c>
      <c r="C195" t="str">
        <f t="shared" si="30"/>
        <v>015</v>
      </c>
      <c r="D195" t="s">
        <v>34</v>
      </c>
      <c r="E195" t="str">
        <f t="shared" si="34"/>
        <v>07</v>
      </c>
      <c r="F195" t="str">
        <f>"003"</f>
        <v>003</v>
      </c>
      <c r="G195" t="str">
        <f>""</f>
        <v/>
      </c>
      <c r="H195" t="s">
        <v>2</v>
      </c>
      <c r="I195" t="s">
        <v>546</v>
      </c>
      <c r="J195" t="s">
        <v>547</v>
      </c>
      <c r="K195" s="2" t="str">
        <f t="shared" si="35"/>
        <v>06006</v>
      </c>
    </row>
    <row r="196" spans="1:11" x14ac:dyDescent="0.25">
      <c r="A196" t="str">
        <f t="shared" si="36"/>
        <v>06</v>
      </c>
      <c r="B196" t="s">
        <v>34</v>
      </c>
      <c r="C196" t="str">
        <f t="shared" si="30"/>
        <v>015</v>
      </c>
      <c r="D196" t="s">
        <v>34</v>
      </c>
      <c r="E196" t="str">
        <f t="shared" si="34"/>
        <v>07</v>
      </c>
      <c r="F196" t="str">
        <f>"004"</f>
        <v>004</v>
      </c>
      <c r="G196" t="str">
        <f>""</f>
        <v/>
      </c>
      <c r="H196" t="s">
        <v>1</v>
      </c>
      <c r="I196" t="s">
        <v>548</v>
      </c>
      <c r="J196" t="s">
        <v>549</v>
      </c>
      <c r="K196" s="2" t="str">
        <f t="shared" si="35"/>
        <v>06006</v>
      </c>
    </row>
    <row r="197" spans="1:11" x14ac:dyDescent="0.25">
      <c r="A197" t="str">
        <f t="shared" si="36"/>
        <v>06</v>
      </c>
      <c r="B197" t="s">
        <v>34</v>
      </c>
      <c r="C197" t="str">
        <f t="shared" si="30"/>
        <v>015</v>
      </c>
      <c r="D197" t="s">
        <v>34</v>
      </c>
      <c r="E197" t="str">
        <f t="shared" si="34"/>
        <v>07</v>
      </c>
      <c r="F197" t="str">
        <f>"004"</f>
        <v>004</v>
      </c>
      <c r="G197" t="str">
        <f>""</f>
        <v/>
      </c>
      <c r="H197" t="s">
        <v>0</v>
      </c>
      <c r="I197" t="s">
        <v>548</v>
      </c>
      <c r="J197" t="s">
        <v>549</v>
      </c>
      <c r="K197" s="2" t="str">
        <f t="shared" si="35"/>
        <v>06006</v>
      </c>
    </row>
    <row r="198" spans="1:11" x14ac:dyDescent="0.25">
      <c r="A198" t="str">
        <f t="shared" si="36"/>
        <v>06</v>
      </c>
      <c r="B198" t="s">
        <v>34</v>
      </c>
      <c r="C198" t="str">
        <f t="shared" si="30"/>
        <v>015</v>
      </c>
      <c r="D198" t="s">
        <v>34</v>
      </c>
      <c r="E198" t="str">
        <f t="shared" si="34"/>
        <v>07</v>
      </c>
      <c r="F198" t="str">
        <f>"005"</f>
        <v>005</v>
      </c>
      <c r="G198" t="str">
        <f>""</f>
        <v/>
      </c>
      <c r="H198" t="s">
        <v>1</v>
      </c>
      <c r="I198" t="s">
        <v>550</v>
      </c>
      <c r="J198" t="s">
        <v>551</v>
      </c>
      <c r="K198" s="2" t="str">
        <f t="shared" si="35"/>
        <v>06006</v>
      </c>
    </row>
    <row r="199" spans="1:11" x14ac:dyDescent="0.25">
      <c r="A199" t="str">
        <f t="shared" si="36"/>
        <v>06</v>
      </c>
      <c r="B199" t="s">
        <v>34</v>
      </c>
      <c r="C199" t="str">
        <f t="shared" si="30"/>
        <v>015</v>
      </c>
      <c r="D199" t="s">
        <v>34</v>
      </c>
      <c r="E199" t="str">
        <f t="shared" si="34"/>
        <v>07</v>
      </c>
      <c r="F199" t="str">
        <f>"005"</f>
        <v>005</v>
      </c>
      <c r="G199" t="str">
        <f>""</f>
        <v/>
      </c>
      <c r="H199" t="s">
        <v>0</v>
      </c>
      <c r="I199" t="s">
        <v>550</v>
      </c>
      <c r="J199" t="s">
        <v>551</v>
      </c>
      <c r="K199" s="2" t="str">
        <f t="shared" si="35"/>
        <v>06006</v>
      </c>
    </row>
    <row r="200" spans="1:11" x14ac:dyDescent="0.25">
      <c r="A200" t="str">
        <f t="shared" si="36"/>
        <v>06</v>
      </c>
      <c r="B200" t="s">
        <v>34</v>
      </c>
      <c r="C200" t="str">
        <f t="shared" si="30"/>
        <v>015</v>
      </c>
      <c r="D200" t="s">
        <v>34</v>
      </c>
      <c r="E200" t="str">
        <f t="shared" si="34"/>
        <v>07</v>
      </c>
      <c r="F200" t="str">
        <f>"006"</f>
        <v>006</v>
      </c>
      <c r="G200" t="str">
        <f>""</f>
        <v/>
      </c>
      <c r="H200" t="s">
        <v>3</v>
      </c>
      <c r="I200" t="s">
        <v>552</v>
      </c>
      <c r="J200" t="s">
        <v>553</v>
      </c>
      <c r="K200" s="2" t="str">
        <f t="shared" si="35"/>
        <v>06006</v>
      </c>
    </row>
    <row r="201" spans="1:11" x14ac:dyDescent="0.25">
      <c r="A201" t="str">
        <f t="shared" si="36"/>
        <v>06</v>
      </c>
      <c r="B201" t="s">
        <v>34</v>
      </c>
      <c r="C201" t="str">
        <f t="shared" si="30"/>
        <v>015</v>
      </c>
      <c r="D201" t="s">
        <v>34</v>
      </c>
      <c r="E201" t="str">
        <f t="shared" si="34"/>
        <v>07</v>
      </c>
      <c r="F201" t="str">
        <f>"007"</f>
        <v>007</v>
      </c>
      <c r="G201" t="str">
        <f>""</f>
        <v/>
      </c>
      <c r="H201" t="s">
        <v>1</v>
      </c>
      <c r="I201" t="s">
        <v>554</v>
      </c>
      <c r="J201" t="s">
        <v>555</v>
      </c>
      <c r="K201" s="2" t="str">
        <f t="shared" si="35"/>
        <v>06006</v>
      </c>
    </row>
    <row r="202" spans="1:11" x14ac:dyDescent="0.25">
      <c r="A202" t="str">
        <f t="shared" si="36"/>
        <v>06</v>
      </c>
      <c r="B202" t="s">
        <v>34</v>
      </c>
      <c r="C202" t="str">
        <f t="shared" si="30"/>
        <v>015</v>
      </c>
      <c r="D202" t="s">
        <v>34</v>
      </c>
      <c r="E202" t="str">
        <f t="shared" si="34"/>
        <v>07</v>
      </c>
      <c r="F202" t="str">
        <f>"007"</f>
        <v>007</v>
      </c>
      <c r="G202" t="str">
        <f>""</f>
        <v/>
      </c>
      <c r="H202" t="s">
        <v>0</v>
      </c>
      <c r="I202" t="s">
        <v>554</v>
      </c>
      <c r="J202" t="s">
        <v>555</v>
      </c>
      <c r="K202" s="2" t="str">
        <f t="shared" si="35"/>
        <v>06006</v>
      </c>
    </row>
    <row r="203" spans="1:11" x14ac:dyDescent="0.25">
      <c r="A203" t="str">
        <f t="shared" si="36"/>
        <v>06</v>
      </c>
      <c r="B203" t="s">
        <v>34</v>
      </c>
      <c r="C203" t="str">
        <f t="shared" si="30"/>
        <v>015</v>
      </c>
      <c r="D203" t="s">
        <v>34</v>
      </c>
      <c r="E203" t="str">
        <f t="shared" si="34"/>
        <v>07</v>
      </c>
      <c r="F203" t="str">
        <f>"008"</f>
        <v>008</v>
      </c>
      <c r="G203" t="str">
        <f>""</f>
        <v/>
      </c>
      <c r="H203" t="s">
        <v>1</v>
      </c>
      <c r="I203" t="s">
        <v>546</v>
      </c>
      <c r="J203" t="s">
        <v>547</v>
      </c>
      <c r="K203" s="2" t="str">
        <f t="shared" si="35"/>
        <v>06006</v>
      </c>
    </row>
    <row r="204" spans="1:11" x14ac:dyDescent="0.25">
      <c r="A204" t="str">
        <f t="shared" si="36"/>
        <v>06</v>
      </c>
      <c r="B204" t="s">
        <v>34</v>
      </c>
      <c r="C204" t="str">
        <f t="shared" si="30"/>
        <v>015</v>
      </c>
      <c r="D204" t="s">
        <v>34</v>
      </c>
      <c r="E204" t="str">
        <f t="shared" si="34"/>
        <v>07</v>
      </c>
      <c r="F204" t="str">
        <f>"008"</f>
        <v>008</v>
      </c>
      <c r="G204" t="str">
        <f>""</f>
        <v/>
      </c>
      <c r="H204" t="s">
        <v>0</v>
      </c>
      <c r="I204" t="s">
        <v>546</v>
      </c>
      <c r="J204" t="s">
        <v>547</v>
      </c>
      <c r="K204" s="2" t="str">
        <f t="shared" si="35"/>
        <v>06006</v>
      </c>
    </row>
    <row r="205" spans="1:11" x14ac:dyDescent="0.25">
      <c r="A205" t="str">
        <f t="shared" si="36"/>
        <v>06</v>
      </c>
      <c r="B205" t="s">
        <v>34</v>
      </c>
      <c r="C205" t="str">
        <f t="shared" si="30"/>
        <v>015</v>
      </c>
      <c r="D205" t="s">
        <v>34</v>
      </c>
      <c r="E205" t="str">
        <f t="shared" si="34"/>
        <v>07</v>
      </c>
      <c r="F205" t="str">
        <f>"009"</f>
        <v>009</v>
      </c>
      <c r="G205" t="str">
        <f>""</f>
        <v/>
      </c>
      <c r="H205" t="s">
        <v>3</v>
      </c>
      <c r="I205" t="s">
        <v>546</v>
      </c>
      <c r="J205" t="s">
        <v>547</v>
      </c>
      <c r="K205" s="2" t="str">
        <f t="shared" si="35"/>
        <v>06006</v>
      </c>
    </row>
    <row r="206" spans="1:11" x14ac:dyDescent="0.25">
      <c r="A206" t="str">
        <f t="shared" si="36"/>
        <v>06</v>
      </c>
      <c r="B206" t="s">
        <v>34</v>
      </c>
      <c r="C206" t="str">
        <f t="shared" si="30"/>
        <v>015</v>
      </c>
      <c r="D206" t="s">
        <v>34</v>
      </c>
      <c r="E206" t="str">
        <f t="shared" si="34"/>
        <v>07</v>
      </c>
      <c r="F206" t="str">
        <f>"010"</f>
        <v>010</v>
      </c>
      <c r="G206" t="str">
        <f>""</f>
        <v/>
      </c>
      <c r="H206" t="s">
        <v>1</v>
      </c>
      <c r="I206" t="s">
        <v>544</v>
      </c>
      <c r="J206" t="s">
        <v>545</v>
      </c>
      <c r="K206" s="2" t="str">
        <f>"06007"</f>
        <v>06007</v>
      </c>
    </row>
    <row r="207" spans="1:11" x14ac:dyDescent="0.25">
      <c r="A207" t="str">
        <f t="shared" si="36"/>
        <v>06</v>
      </c>
      <c r="B207" t="s">
        <v>34</v>
      </c>
      <c r="C207" t="str">
        <f t="shared" si="30"/>
        <v>015</v>
      </c>
      <c r="D207" t="s">
        <v>34</v>
      </c>
      <c r="E207" t="str">
        <f t="shared" si="34"/>
        <v>07</v>
      </c>
      <c r="F207" t="str">
        <f>"010"</f>
        <v>010</v>
      </c>
      <c r="G207" t="str">
        <f>""</f>
        <v/>
      </c>
      <c r="H207" t="s">
        <v>0</v>
      </c>
      <c r="I207" t="s">
        <v>544</v>
      </c>
      <c r="J207" t="s">
        <v>545</v>
      </c>
      <c r="K207" s="2" t="str">
        <f>"06007"</f>
        <v>06007</v>
      </c>
    </row>
    <row r="208" spans="1:11" x14ac:dyDescent="0.25">
      <c r="A208" t="str">
        <f t="shared" si="36"/>
        <v>06</v>
      </c>
      <c r="B208" t="s">
        <v>34</v>
      </c>
      <c r="C208" t="str">
        <f t="shared" si="30"/>
        <v>015</v>
      </c>
      <c r="D208" t="s">
        <v>34</v>
      </c>
      <c r="E208" t="str">
        <f t="shared" si="34"/>
        <v>07</v>
      </c>
      <c r="F208" t="str">
        <f>"011"</f>
        <v>011</v>
      </c>
      <c r="G208" t="str">
        <f>""</f>
        <v/>
      </c>
      <c r="H208" t="s">
        <v>1</v>
      </c>
      <c r="I208" t="s">
        <v>552</v>
      </c>
      <c r="J208" t="s">
        <v>553</v>
      </c>
      <c r="K208" s="2" t="str">
        <f t="shared" ref="K208:K215" si="37">"06006"</f>
        <v>06006</v>
      </c>
    </row>
    <row r="209" spans="1:11" x14ac:dyDescent="0.25">
      <c r="A209" t="str">
        <f t="shared" si="36"/>
        <v>06</v>
      </c>
      <c r="B209" t="s">
        <v>34</v>
      </c>
      <c r="C209" t="str">
        <f t="shared" si="30"/>
        <v>015</v>
      </c>
      <c r="D209" t="s">
        <v>34</v>
      </c>
      <c r="E209" t="str">
        <f t="shared" si="34"/>
        <v>07</v>
      </c>
      <c r="F209" t="str">
        <f>"011"</f>
        <v>011</v>
      </c>
      <c r="G209" t="str">
        <f>""</f>
        <v/>
      </c>
      <c r="H209" t="s">
        <v>0</v>
      </c>
      <c r="I209" t="s">
        <v>552</v>
      </c>
      <c r="J209" t="s">
        <v>553</v>
      </c>
      <c r="K209" s="2" t="str">
        <f t="shared" si="37"/>
        <v>06006</v>
      </c>
    </row>
    <row r="210" spans="1:11" x14ac:dyDescent="0.25">
      <c r="A210" t="str">
        <f t="shared" si="36"/>
        <v>06</v>
      </c>
      <c r="B210" t="s">
        <v>34</v>
      </c>
      <c r="C210" t="str">
        <f t="shared" si="30"/>
        <v>015</v>
      </c>
      <c r="D210" t="s">
        <v>34</v>
      </c>
      <c r="E210" t="str">
        <f t="shared" si="34"/>
        <v>07</v>
      </c>
      <c r="F210" t="str">
        <f>"012"</f>
        <v>012</v>
      </c>
      <c r="G210" t="str">
        <f>""</f>
        <v/>
      </c>
      <c r="H210" t="s">
        <v>1</v>
      </c>
      <c r="I210" t="s">
        <v>554</v>
      </c>
      <c r="J210" t="s">
        <v>555</v>
      </c>
      <c r="K210" s="2" t="str">
        <f t="shared" si="37"/>
        <v>06006</v>
      </c>
    </row>
    <row r="211" spans="1:11" x14ac:dyDescent="0.25">
      <c r="A211" t="str">
        <f t="shared" si="36"/>
        <v>06</v>
      </c>
      <c r="B211" t="s">
        <v>34</v>
      </c>
      <c r="C211" t="str">
        <f t="shared" si="30"/>
        <v>015</v>
      </c>
      <c r="D211" t="s">
        <v>34</v>
      </c>
      <c r="E211" t="str">
        <f t="shared" si="34"/>
        <v>07</v>
      </c>
      <c r="F211" t="str">
        <f>"012"</f>
        <v>012</v>
      </c>
      <c r="G211" t="str">
        <f>""</f>
        <v/>
      </c>
      <c r="H211" t="s">
        <v>0</v>
      </c>
      <c r="I211" t="s">
        <v>554</v>
      </c>
      <c r="J211" t="s">
        <v>555</v>
      </c>
      <c r="K211" s="2" t="str">
        <f t="shared" si="37"/>
        <v>06006</v>
      </c>
    </row>
    <row r="212" spans="1:11" x14ac:dyDescent="0.25">
      <c r="A212" t="str">
        <f t="shared" si="36"/>
        <v>06</v>
      </c>
      <c r="B212" t="s">
        <v>34</v>
      </c>
      <c r="C212" t="str">
        <f t="shared" si="30"/>
        <v>015</v>
      </c>
      <c r="D212" t="s">
        <v>34</v>
      </c>
      <c r="E212" t="str">
        <f t="shared" si="34"/>
        <v>07</v>
      </c>
      <c r="F212" t="str">
        <f>"013"</f>
        <v>013</v>
      </c>
      <c r="G212" t="str">
        <f>""</f>
        <v/>
      </c>
      <c r="H212" t="s">
        <v>1</v>
      </c>
      <c r="I212" t="s">
        <v>552</v>
      </c>
      <c r="J212" t="s">
        <v>553</v>
      </c>
      <c r="K212" s="2" t="str">
        <f t="shared" si="37"/>
        <v>06006</v>
      </c>
    </row>
    <row r="213" spans="1:11" x14ac:dyDescent="0.25">
      <c r="A213" t="str">
        <f t="shared" si="36"/>
        <v>06</v>
      </c>
      <c r="B213" t="s">
        <v>34</v>
      </c>
      <c r="C213" t="str">
        <f t="shared" si="30"/>
        <v>015</v>
      </c>
      <c r="D213" t="s">
        <v>34</v>
      </c>
      <c r="E213" t="str">
        <f t="shared" si="34"/>
        <v>07</v>
      </c>
      <c r="F213" t="str">
        <f>"013"</f>
        <v>013</v>
      </c>
      <c r="G213" t="str">
        <f>""</f>
        <v/>
      </c>
      <c r="H213" t="s">
        <v>0</v>
      </c>
      <c r="I213" t="s">
        <v>552</v>
      </c>
      <c r="J213" t="s">
        <v>553</v>
      </c>
      <c r="K213" s="2" t="str">
        <f t="shared" si="37"/>
        <v>06006</v>
      </c>
    </row>
    <row r="214" spans="1:11" x14ac:dyDescent="0.25">
      <c r="A214" t="str">
        <f t="shared" si="36"/>
        <v>06</v>
      </c>
      <c r="B214" t="s">
        <v>34</v>
      </c>
      <c r="C214" t="str">
        <f t="shared" si="30"/>
        <v>015</v>
      </c>
      <c r="D214" t="s">
        <v>34</v>
      </c>
      <c r="E214" t="str">
        <f t="shared" si="34"/>
        <v>07</v>
      </c>
      <c r="F214" t="str">
        <f>"014"</f>
        <v>014</v>
      </c>
      <c r="G214" t="str">
        <f>""</f>
        <v/>
      </c>
      <c r="H214" t="s">
        <v>1</v>
      </c>
      <c r="I214" t="s">
        <v>552</v>
      </c>
      <c r="J214" t="s">
        <v>553</v>
      </c>
      <c r="K214" s="2" t="str">
        <f t="shared" si="37"/>
        <v>06006</v>
      </c>
    </row>
    <row r="215" spans="1:11" x14ac:dyDescent="0.25">
      <c r="A215" t="str">
        <f t="shared" si="36"/>
        <v>06</v>
      </c>
      <c r="B215" t="s">
        <v>34</v>
      </c>
      <c r="C215" t="str">
        <f t="shared" si="30"/>
        <v>015</v>
      </c>
      <c r="D215" t="s">
        <v>34</v>
      </c>
      <c r="E215" t="str">
        <f t="shared" si="34"/>
        <v>07</v>
      </c>
      <c r="F215" t="str">
        <f>"014"</f>
        <v>014</v>
      </c>
      <c r="G215" t="str">
        <f>""</f>
        <v/>
      </c>
      <c r="H215" t="s">
        <v>0</v>
      </c>
      <c r="I215" t="s">
        <v>552</v>
      </c>
      <c r="J215" t="s">
        <v>553</v>
      </c>
      <c r="K215" s="2" t="str">
        <f t="shared" si="37"/>
        <v>06006</v>
      </c>
    </row>
    <row r="216" spans="1:11" x14ac:dyDescent="0.25">
      <c r="A216" t="str">
        <f t="shared" si="36"/>
        <v>06</v>
      </c>
      <c r="B216" t="s">
        <v>34</v>
      </c>
      <c r="C216" t="str">
        <f t="shared" ref="C216:C279" si="38">"015"</f>
        <v>015</v>
      </c>
      <c r="D216" t="s">
        <v>34</v>
      </c>
      <c r="E216" t="str">
        <f t="shared" ref="E216:E234" si="39">"08"</f>
        <v>08</v>
      </c>
      <c r="F216" t="str">
        <f>"001"</f>
        <v>001</v>
      </c>
      <c r="G216" t="str">
        <f>""</f>
        <v/>
      </c>
      <c r="H216" t="s">
        <v>1</v>
      </c>
      <c r="I216" t="s">
        <v>30</v>
      </c>
      <c r="J216" t="s">
        <v>556</v>
      </c>
      <c r="K216" s="2" t="str">
        <f>"06194"</f>
        <v>06194</v>
      </c>
    </row>
    <row r="217" spans="1:11" x14ac:dyDescent="0.25">
      <c r="A217" t="str">
        <f t="shared" si="36"/>
        <v>06</v>
      </c>
      <c r="B217" t="s">
        <v>34</v>
      </c>
      <c r="C217" t="str">
        <f t="shared" si="38"/>
        <v>015</v>
      </c>
      <c r="D217" t="s">
        <v>34</v>
      </c>
      <c r="E217" t="str">
        <f t="shared" si="39"/>
        <v>08</v>
      </c>
      <c r="F217" t="str">
        <f>"001"</f>
        <v>001</v>
      </c>
      <c r="G217" t="str">
        <f>""</f>
        <v/>
      </c>
      <c r="H217" t="s">
        <v>0</v>
      </c>
      <c r="I217" t="s">
        <v>30</v>
      </c>
      <c r="J217" t="s">
        <v>556</v>
      </c>
      <c r="K217" s="2" t="str">
        <f>"06194"</f>
        <v>06194</v>
      </c>
    </row>
    <row r="218" spans="1:11" x14ac:dyDescent="0.25">
      <c r="A218" t="str">
        <f t="shared" si="36"/>
        <v>06</v>
      </c>
      <c r="B218" t="s">
        <v>34</v>
      </c>
      <c r="C218" t="str">
        <f t="shared" si="38"/>
        <v>015</v>
      </c>
      <c r="D218" t="s">
        <v>34</v>
      </c>
      <c r="E218" t="str">
        <f t="shared" si="39"/>
        <v>08</v>
      </c>
      <c r="F218" t="str">
        <f>"002"</f>
        <v>002</v>
      </c>
      <c r="G218" t="str">
        <f>"01"</f>
        <v>01</v>
      </c>
      <c r="H218" t="s">
        <v>1</v>
      </c>
      <c r="I218" t="s">
        <v>557</v>
      </c>
      <c r="J218" t="s">
        <v>558</v>
      </c>
      <c r="K218" s="2" t="str">
        <f>"06180"</f>
        <v>06180</v>
      </c>
    </row>
    <row r="219" spans="1:11" x14ac:dyDescent="0.25">
      <c r="A219" t="str">
        <f t="shared" si="36"/>
        <v>06</v>
      </c>
      <c r="B219" t="s">
        <v>34</v>
      </c>
      <c r="C219" t="str">
        <f t="shared" si="38"/>
        <v>015</v>
      </c>
      <c r="D219" t="s">
        <v>34</v>
      </c>
      <c r="E219" t="str">
        <f t="shared" si="39"/>
        <v>08</v>
      </c>
      <c r="F219" t="str">
        <f>"002"</f>
        <v>002</v>
      </c>
      <c r="G219" t="str">
        <f>"02"</f>
        <v>02</v>
      </c>
      <c r="H219" t="s">
        <v>0</v>
      </c>
      <c r="I219" t="s">
        <v>559</v>
      </c>
      <c r="J219" t="s">
        <v>560</v>
      </c>
      <c r="K219" s="2" t="str">
        <f>"06181"</f>
        <v>06181</v>
      </c>
    </row>
    <row r="220" spans="1:11" x14ac:dyDescent="0.25">
      <c r="A220" t="str">
        <f t="shared" si="36"/>
        <v>06</v>
      </c>
      <c r="B220" t="s">
        <v>34</v>
      </c>
      <c r="C220" t="str">
        <f t="shared" si="38"/>
        <v>015</v>
      </c>
      <c r="D220" t="s">
        <v>34</v>
      </c>
      <c r="E220" t="str">
        <f t="shared" si="39"/>
        <v>08</v>
      </c>
      <c r="F220" t="str">
        <f>"004"</f>
        <v>004</v>
      </c>
      <c r="G220" t="str">
        <f>""</f>
        <v/>
      </c>
      <c r="H220" t="s">
        <v>1</v>
      </c>
      <c r="I220" t="s">
        <v>561</v>
      </c>
      <c r="J220" t="s">
        <v>562</v>
      </c>
      <c r="K220" s="2" t="str">
        <f>"06183"</f>
        <v>06183</v>
      </c>
    </row>
    <row r="221" spans="1:11" x14ac:dyDescent="0.25">
      <c r="A221" t="str">
        <f t="shared" si="36"/>
        <v>06</v>
      </c>
      <c r="B221" t="s">
        <v>34</v>
      </c>
      <c r="C221" t="str">
        <f t="shared" si="38"/>
        <v>015</v>
      </c>
      <c r="D221" t="s">
        <v>34</v>
      </c>
      <c r="E221" t="str">
        <f t="shared" si="39"/>
        <v>08</v>
      </c>
      <c r="F221" t="str">
        <f>"004"</f>
        <v>004</v>
      </c>
      <c r="G221" t="str">
        <f>""</f>
        <v/>
      </c>
      <c r="H221" t="s">
        <v>0</v>
      </c>
      <c r="I221" t="s">
        <v>561</v>
      </c>
      <c r="J221" t="s">
        <v>562</v>
      </c>
      <c r="K221" s="2" t="str">
        <f>"06183"</f>
        <v>06183</v>
      </c>
    </row>
    <row r="222" spans="1:11" x14ac:dyDescent="0.25">
      <c r="A222" t="str">
        <f t="shared" si="36"/>
        <v>06</v>
      </c>
      <c r="B222" t="s">
        <v>34</v>
      </c>
      <c r="C222" t="str">
        <f t="shared" si="38"/>
        <v>015</v>
      </c>
      <c r="D222" t="s">
        <v>34</v>
      </c>
      <c r="E222" t="str">
        <f t="shared" si="39"/>
        <v>08</v>
      </c>
      <c r="F222" t="str">
        <f>"009"</f>
        <v>009</v>
      </c>
      <c r="G222" t="str">
        <f>"01"</f>
        <v>01</v>
      </c>
      <c r="H222" t="s">
        <v>1</v>
      </c>
      <c r="I222" t="s">
        <v>516</v>
      </c>
      <c r="J222" t="s">
        <v>517</v>
      </c>
      <c r="K222" s="2" t="str">
        <f>"06009"</f>
        <v>06009</v>
      </c>
    </row>
    <row r="223" spans="1:11" x14ac:dyDescent="0.25">
      <c r="A223" t="str">
        <f t="shared" si="36"/>
        <v>06</v>
      </c>
      <c r="B223" t="s">
        <v>34</v>
      </c>
      <c r="C223" t="str">
        <f t="shared" si="38"/>
        <v>015</v>
      </c>
      <c r="D223" t="s">
        <v>34</v>
      </c>
      <c r="E223" t="str">
        <f t="shared" si="39"/>
        <v>08</v>
      </c>
      <c r="F223" t="str">
        <f>"009"</f>
        <v>009</v>
      </c>
      <c r="G223" t="str">
        <f>"02"</f>
        <v>02</v>
      </c>
      <c r="H223" t="s">
        <v>0</v>
      </c>
      <c r="I223" t="s">
        <v>563</v>
      </c>
      <c r="J223" t="s">
        <v>564</v>
      </c>
      <c r="K223" s="2" t="str">
        <f>"06170"</f>
        <v>06170</v>
      </c>
    </row>
    <row r="224" spans="1:11" x14ac:dyDescent="0.25">
      <c r="A224" t="str">
        <f t="shared" si="36"/>
        <v>06</v>
      </c>
      <c r="B224" t="s">
        <v>34</v>
      </c>
      <c r="C224" t="str">
        <f t="shared" si="38"/>
        <v>015</v>
      </c>
      <c r="D224" t="s">
        <v>34</v>
      </c>
      <c r="E224" t="str">
        <f t="shared" si="39"/>
        <v>08</v>
      </c>
      <c r="F224" t="str">
        <f>"010"</f>
        <v>010</v>
      </c>
      <c r="G224" t="str">
        <f>"01"</f>
        <v>01</v>
      </c>
      <c r="H224" t="s">
        <v>1</v>
      </c>
      <c r="I224" t="s">
        <v>565</v>
      </c>
      <c r="J224" t="s">
        <v>566</v>
      </c>
      <c r="K224" s="2" t="str">
        <f>"06195"</f>
        <v>06195</v>
      </c>
    </row>
    <row r="225" spans="1:11" x14ac:dyDescent="0.25">
      <c r="A225" t="str">
        <f t="shared" si="36"/>
        <v>06</v>
      </c>
      <c r="B225" t="s">
        <v>34</v>
      </c>
      <c r="C225" t="str">
        <f t="shared" si="38"/>
        <v>015</v>
      </c>
      <c r="D225" t="s">
        <v>34</v>
      </c>
      <c r="E225" t="str">
        <f t="shared" si="39"/>
        <v>08</v>
      </c>
      <c r="F225" t="str">
        <f>"010"</f>
        <v>010</v>
      </c>
      <c r="G225" t="str">
        <f>"02"</f>
        <v>02</v>
      </c>
      <c r="H225" t="s">
        <v>0</v>
      </c>
      <c r="I225" t="s">
        <v>567</v>
      </c>
      <c r="J225" t="s">
        <v>568</v>
      </c>
      <c r="K225" s="2" t="str">
        <f>"06195"</f>
        <v>06195</v>
      </c>
    </row>
    <row r="226" spans="1:11" x14ac:dyDescent="0.25">
      <c r="A226" t="str">
        <f t="shared" si="36"/>
        <v>06</v>
      </c>
      <c r="B226" t="s">
        <v>34</v>
      </c>
      <c r="C226" t="str">
        <f t="shared" si="38"/>
        <v>015</v>
      </c>
      <c r="D226" t="s">
        <v>34</v>
      </c>
      <c r="E226" t="str">
        <f t="shared" si="39"/>
        <v>08</v>
      </c>
      <c r="F226" t="str">
        <f>"010"</f>
        <v>010</v>
      </c>
      <c r="G226" t="str">
        <f>"02"</f>
        <v>02</v>
      </c>
      <c r="H226" t="s">
        <v>2</v>
      </c>
      <c r="I226" t="s">
        <v>567</v>
      </c>
      <c r="J226" t="s">
        <v>568</v>
      </c>
      <c r="K226" s="2" t="str">
        <f>"06195"</f>
        <v>06195</v>
      </c>
    </row>
    <row r="227" spans="1:11" x14ac:dyDescent="0.25">
      <c r="A227" t="str">
        <f t="shared" si="36"/>
        <v>06</v>
      </c>
      <c r="B227" t="s">
        <v>34</v>
      </c>
      <c r="C227" t="str">
        <f t="shared" si="38"/>
        <v>015</v>
      </c>
      <c r="D227" t="s">
        <v>34</v>
      </c>
      <c r="E227" t="str">
        <f t="shared" si="39"/>
        <v>08</v>
      </c>
      <c r="F227" t="str">
        <f>"012"</f>
        <v>012</v>
      </c>
      <c r="G227" t="str">
        <f>""</f>
        <v/>
      </c>
      <c r="H227" t="s">
        <v>1</v>
      </c>
      <c r="I227" t="s">
        <v>557</v>
      </c>
      <c r="J227" t="s">
        <v>558</v>
      </c>
      <c r="K227" s="2" t="str">
        <f>"06180"</f>
        <v>06180</v>
      </c>
    </row>
    <row r="228" spans="1:11" x14ac:dyDescent="0.25">
      <c r="A228" t="str">
        <f t="shared" si="36"/>
        <v>06</v>
      </c>
      <c r="B228" t="s">
        <v>34</v>
      </c>
      <c r="C228" t="str">
        <f t="shared" si="38"/>
        <v>015</v>
      </c>
      <c r="D228" t="s">
        <v>34</v>
      </c>
      <c r="E228" t="str">
        <f t="shared" si="39"/>
        <v>08</v>
      </c>
      <c r="F228" t="str">
        <f>"012"</f>
        <v>012</v>
      </c>
      <c r="G228" t="str">
        <f>""</f>
        <v/>
      </c>
      <c r="H228" t="s">
        <v>0</v>
      </c>
      <c r="I228" t="s">
        <v>557</v>
      </c>
      <c r="J228" t="s">
        <v>558</v>
      </c>
      <c r="K228" s="2" t="str">
        <f>"06180"</f>
        <v>06180</v>
      </c>
    </row>
    <row r="229" spans="1:11" x14ac:dyDescent="0.25">
      <c r="A229" t="str">
        <f t="shared" si="36"/>
        <v>06</v>
      </c>
      <c r="B229" t="s">
        <v>34</v>
      </c>
      <c r="C229" t="str">
        <f t="shared" si="38"/>
        <v>015</v>
      </c>
      <c r="D229" t="s">
        <v>34</v>
      </c>
      <c r="E229" t="str">
        <f t="shared" si="39"/>
        <v>08</v>
      </c>
      <c r="F229" t="str">
        <f>"013"</f>
        <v>013</v>
      </c>
      <c r="G229" t="str">
        <f>""</f>
        <v/>
      </c>
      <c r="H229" t="s">
        <v>1</v>
      </c>
      <c r="I229" t="s">
        <v>569</v>
      </c>
      <c r="J229" t="s">
        <v>570</v>
      </c>
      <c r="K229" s="2" t="str">
        <f t="shared" ref="K229:K234" si="40">"06009"</f>
        <v>06009</v>
      </c>
    </row>
    <row r="230" spans="1:11" x14ac:dyDescent="0.25">
      <c r="A230" t="str">
        <f t="shared" si="36"/>
        <v>06</v>
      </c>
      <c r="B230" t="s">
        <v>34</v>
      </c>
      <c r="C230" t="str">
        <f t="shared" si="38"/>
        <v>015</v>
      </c>
      <c r="D230" t="s">
        <v>34</v>
      </c>
      <c r="E230" t="str">
        <f t="shared" si="39"/>
        <v>08</v>
      </c>
      <c r="F230" t="str">
        <f>"013"</f>
        <v>013</v>
      </c>
      <c r="G230" t="str">
        <f>""</f>
        <v/>
      </c>
      <c r="H230" t="s">
        <v>0</v>
      </c>
      <c r="I230" t="s">
        <v>569</v>
      </c>
      <c r="J230" t="s">
        <v>570</v>
      </c>
      <c r="K230" s="2" t="str">
        <f t="shared" si="40"/>
        <v>06009</v>
      </c>
    </row>
    <row r="231" spans="1:11" x14ac:dyDescent="0.25">
      <c r="A231" t="str">
        <f t="shared" si="36"/>
        <v>06</v>
      </c>
      <c r="B231" t="s">
        <v>34</v>
      </c>
      <c r="C231" t="str">
        <f t="shared" si="38"/>
        <v>015</v>
      </c>
      <c r="D231" t="s">
        <v>34</v>
      </c>
      <c r="E231" t="str">
        <f t="shared" si="39"/>
        <v>08</v>
      </c>
      <c r="F231" t="str">
        <f>"014"</f>
        <v>014</v>
      </c>
      <c r="G231" t="str">
        <f>""</f>
        <v/>
      </c>
      <c r="H231" t="s">
        <v>1</v>
      </c>
      <c r="I231" t="s">
        <v>569</v>
      </c>
      <c r="J231" t="s">
        <v>570</v>
      </c>
      <c r="K231" s="2" t="str">
        <f t="shared" si="40"/>
        <v>06009</v>
      </c>
    </row>
    <row r="232" spans="1:11" x14ac:dyDescent="0.25">
      <c r="A232" t="str">
        <f t="shared" si="36"/>
        <v>06</v>
      </c>
      <c r="B232" t="s">
        <v>34</v>
      </c>
      <c r="C232" t="str">
        <f t="shared" si="38"/>
        <v>015</v>
      </c>
      <c r="D232" t="s">
        <v>34</v>
      </c>
      <c r="E232" t="str">
        <f t="shared" si="39"/>
        <v>08</v>
      </c>
      <c r="F232" t="str">
        <f>"014"</f>
        <v>014</v>
      </c>
      <c r="G232" t="str">
        <f>""</f>
        <v/>
      </c>
      <c r="H232" t="s">
        <v>0</v>
      </c>
      <c r="I232" t="s">
        <v>569</v>
      </c>
      <c r="J232" t="s">
        <v>570</v>
      </c>
      <c r="K232" s="2" t="str">
        <f t="shared" si="40"/>
        <v>06009</v>
      </c>
    </row>
    <row r="233" spans="1:11" x14ac:dyDescent="0.25">
      <c r="A233" t="str">
        <f t="shared" si="36"/>
        <v>06</v>
      </c>
      <c r="B233" t="s">
        <v>34</v>
      </c>
      <c r="C233" t="str">
        <f t="shared" si="38"/>
        <v>015</v>
      </c>
      <c r="D233" t="s">
        <v>34</v>
      </c>
      <c r="E233" t="str">
        <f t="shared" si="39"/>
        <v>08</v>
      </c>
      <c r="F233" t="str">
        <f>"015"</f>
        <v>015</v>
      </c>
      <c r="G233" t="str">
        <f>""</f>
        <v/>
      </c>
      <c r="H233" t="s">
        <v>1</v>
      </c>
      <c r="I233" t="s">
        <v>569</v>
      </c>
      <c r="J233" t="s">
        <v>570</v>
      </c>
      <c r="K233" s="2" t="str">
        <f t="shared" si="40"/>
        <v>06009</v>
      </c>
    </row>
    <row r="234" spans="1:11" x14ac:dyDescent="0.25">
      <c r="A234" t="str">
        <f t="shared" si="36"/>
        <v>06</v>
      </c>
      <c r="B234" t="s">
        <v>34</v>
      </c>
      <c r="C234" t="str">
        <f t="shared" si="38"/>
        <v>015</v>
      </c>
      <c r="D234" t="s">
        <v>34</v>
      </c>
      <c r="E234" t="str">
        <f t="shared" si="39"/>
        <v>08</v>
      </c>
      <c r="F234" t="str">
        <f>"015"</f>
        <v>015</v>
      </c>
      <c r="G234" t="str">
        <f>""</f>
        <v/>
      </c>
      <c r="H234" t="s">
        <v>0</v>
      </c>
      <c r="I234" t="s">
        <v>569</v>
      </c>
      <c r="J234" t="s">
        <v>570</v>
      </c>
      <c r="K234" s="2" t="str">
        <f t="shared" si="40"/>
        <v>06009</v>
      </c>
    </row>
    <row r="235" spans="1:11" x14ac:dyDescent="0.25">
      <c r="A235" t="str">
        <f t="shared" si="36"/>
        <v>06</v>
      </c>
      <c r="B235" t="s">
        <v>34</v>
      </c>
      <c r="C235" t="str">
        <f t="shared" si="38"/>
        <v>015</v>
      </c>
      <c r="D235" t="s">
        <v>34</v>
      </c>
      <c r="E235" t="str">
        <f t="shared" ref="E235:E263" si="41">"09"</f>
        <v>09</v>
      </c>
      <c r="F235" t="str">
        <f>"008"</f>
        <v>008</v>
      </c>
      <c r="G235" t="str">
        <f>""</f>
        <v/>
      </c>
      <c r="H235" t="s">
        <v>3</v>
      </c>
      <c r="I235" t="s">
        <v>571</v>
      </c>
      <c r="J235" t="s">
        <v>572</v>
      </c>
      <c r="K235" s="2" t="str">
        <f t="shared" ref="K235:K270" si="42">"06011"</f>
        <v>06011</v>
      </c>
    </row>
    <row r="236" spans="1:11" x14ac:dyDescent="0.25">
      <c r="A236" t="str">
        <f t="shared" si="36"/>
        <v>06</v>
      </c>
      <c r="B236" t="s">
        <v>34</v>
      </c>
      <c r="C236" t="str">
        <f t="shared" si="38"/>
        <v>015</v>
      </c>
      <c r="D236" t="s">
        <v>34</v>
      </c>
      <c r="E236" t="str">
        <f t="shared" si="41"/>
        <v>09</v>
      </c>
      <c r="F236" t="str">
        <f>"009"</f>
        <v>009</v>
      </c>
      <c r="G236" t="str">
        <f>""</f>
        <v/>
      </c>
      <c r="H236" t="s">
        <v>3</v>
      </c>
      <c r="I236" t="s">
        <v>571</v>
      </c>
      <c r="J236" t="s">
        <v>572</v>
      </c>
      <c r="K236" s="2" t="str">
        <f t="shared" si="42"/>
        <v>06011</v>
      </c>
    </row>
    <row r="237" spans="1:11" x14ac:dyDescent="0.25">
      <c r="A237" t="str">
        <f t="shared" si="36"/>
        <v>06</v>
      </c>
      <c r="B237" t="s">
        <v>34</v>
      </c>
      <c r="C237" t="str">
        <f t="shared" si="38"/>
        <v>015</v>
      </c>
      <c r="D237" t="s">
        <v>34</v>
      </c>
      <c r="E237" t="str">
        <f t="shared" si="41"/>
        <v>09</v>
      </c>
      <c r="F237" t="str">
        <f>"010"</f>
        <v>010</v>
      </c>
      <c r="G237" t="str">
        <f>""</f>
        <v/>
      </c>
      <c r="H237" t="s">
        <v>1</v>
      </c>
      <c r="I237" t="s">
        <v>573</v>
      </c>
      <c r="J237" t="s">
        <v>574</v>
      </c>
      <c r="K237" s="2" t="str">
        <f t="shared" si="42"/>
        <v>06011</v>
      </c>
    </row>
    <row r="238" spans="1:11" x14ac:dyDescent="0.25">
      <c r="A238" t="str">
        <f t="shared" si="36"/>
        <v>06</v>
      </c>
      <c r="B238" t="s">
        <v>34</v>
      </c>
      <c r="C238" t="str">
        <f t="shared" si="38"/>
        <v>015</v>
      </c>
      <c r="D238" t="s">
        <v>34</v>
      </c>
      <c r="E238" t="str">
        <f t="shared" si="41"/>
        <v>09</v>
      </c>
      <c r="F238" t="str">
        <f>"010"</f>
        <v>010</v>
      </c>
      <c r="G238" t="str">
        <f>""</f>
        <v/>
      </c>
      <c r="H238" t="s">
        <v>0</v>
      </c>
      <c r="I238" t="s">
        <v>573</v>
      </c>
      <c r="J238" t="s">
        <v>574</v>
      </c>
      <c r="K238" s="2" t="str">
        <f t="shared" si="42"/>
        <v>06011</v>
      </c>
    </row>
    <row r="239" spans="1:11" x14ac:dyDescent="0.25">
      <c r="A239" t="str">
        <f t="shared" si="36"/>
        <v>06</v>
      </c>
      <c r="B239" t="s">
        <v>34</v>
      </c>
      <c r="C239" t="str">
        <f t="shared" si="38"/>
        <v>015</v>
      </c>
      <c r="D239" t="s">
        <v>34</v>
      </c>
      <c r="E239" t="str">
        <f t="shared" si="41"/>
        <v>09</v>
      </c>
      <c r="F239" t="str">
        <f>"018"</f>
        <v>018</v>
      </c>
      <c r="G239" t="str">
        <f>""</f>
        <v/>
      </c>
      <c r="H239" t="s">
        <v>3</v>
      </c>
      <c r="I239" t="s">
        <v>575</v>
      </c>
      <c r="J239" t="s">
        <v>576</v>
      </c>
      <c r="K239" s="2" t="str">
        <f t="shared" si="42"/>
        <v>06011</v>
      </c>
    </row>
    <row r="240" spans="1:11" x14ac:dyDescent="0.25">
      <c r="A240" t="str">
        <f t="shared" si="36"/>
        <v>06</v>
      </c>
      <c r="B240" t="s">
        <v>34</v>
      </c>
      <c r="C240" t="str">
        <f t="shared" si="38"/>
        <v>015</v>
      </c>
      <c r="D240" t="s">
        <v>34</v>
      </c>
      <c r="E240" t="str">
        <f t="shared" si="41"/>
        <v>09</v>
      </c>
      <c r="F240" t="str">
        <f>"019"</f>
        <v>019</v>
      </c>
      <c r="G240" t="str">
        <f>""</f>
        <v/>
      </c>
      <c r="H240" t="s">
        <v>3</v>
      </c>
      <c r="I240" t="s">
        <v>577</v>
      </c>
      <c r="J240" t="s">
        <v>578</v>
      </c>
      <c r="K240" s="2" t="str">
        <f t="shared" si="42"/>
        <v>06011</v>
      </c>
    </row>
    <row r="241" spans="1:11" x14ac:dyDescent="0.25">
      <c r="A241" t="str">
        <f t="shared" si="36"/>
        <v>06</v>
      </c>
      <c r="B241" t="s">
        <v>34</v>
      </c>
      <c r="C241" t="str">
        <f t="shared" si="38"/>
        <v>015</v>
      </c>
      <c r="D241" t="s">
        <v>34</v>
      </c>
      <c r="E241" t="str">
        <f t="shared" si="41"/>
        <v>09</v>
      </c>
      <c r="F241" t="str">
        <f>"021"</f>
        <v>021</v>
      </c>
      <c r="G241" t="str">
        <f>""</f>
        <v/>
      </c>
      <c r="H241" t="s">
        <v>1</v>
      </c>
      <c r="I241" t="s">
        <v>579</v>
      </c>
      <c r="J241" t="s">
        <v>580</v>
      </c>
      <c r="K241" s="2" t="str">
        <f t="shared" si="42"/>
        <v>06011</v>
      </c>
    </row>
    <row r="242" spans="1:11" x14ac:dyDescent="0.25">
      <c r="A242" t="str">
        <f t="shared" si="36"/>
        <v>06</v>
      </c>
      <c r="B242" t="s">
        <v>34</v>
      </c>
      <c r="C242" t="str">
        <f t="shared" si="38"/>
        <v>015</v>
      </c>
      <c r="D242" t="s">
        <v>34</v>
      </c>
      <c r="E242" t="str">
        <f t="shared" si="41"/>
        <v>09</v>
      </c>
      <c r="F242" t="str">
        <f>"021"</f>
        <v>021</v>
      </c>
      <c r="G242" t="str">
        <f>""</f>
        <v/>
      </c>
      <c r="H242" t="s">
        <v>0</v>
      </c>
      <c r="I242" t="s">
        <v>579</v>
      </c>
      <c r="J242" t="s">
        <v>580</v>
      </c>
      <c r="K242" s="2" t="str">
        <f t="shared" si="42"/>
        <v>06011</v>
      </c>
    </row>
    <row r="243" spans="1:11" x14ac:dyDescent="0.25">
      <c r="A243" t="str">
        <f t="shared" si="36"/>
        <v>06</v>
      </c>
      <c r="B243" t="s">
        <v>34</v>
      </c>
      <c r="C243" t="str">
        <f t="shared" si="38"/>
        <v>015</v>
      </c>
      <c r="D243" t="s">
        <v>34</v>
      </c>
      <c r="E243" t="str">
        <f t="shared" si="41"/>
        <v>09</v>
      </c>
      <c r="F243" t="str">
        <f>"022"</f>
        <v>022</v>
      </c>
      <c r="G243" t="str">
        <f>""</f>
        <v/>
      </c>
      <c r="H243" t="s">
        <v>3</v>
      </c>
      <c r="I243" t="s">
        <v>581</v>
      </c>
      <c r="J243" t="s">
        <v>582</v>
      </c>
      <c r="K243" s="2" t="str">
        <f t="shared" si="42"/>
        <v>06011</v>
      </c>
    </row>
    <row r="244" spans="1:11" x14ac:dyDescent="0.25">
      <c r="A244" t="str">
        <f t="shared" si="36"/>
        <v>06</v>
      </c>
      <c r="B244" t="s">
        <v>34</v>
      </c>
      <c r="C244" t="str">
        <f t="shared" si="38"/>
        <v>015</v>
      </c>
      <c r="D244" t="s">
        <v>34</v>
      </c>
      <c r="E244" t="str">
        <f t="shared" si="41"/>
        <v>09</v>
      </c>
      <c r="F244" t="str">
        <f>"023"</f>
        <v>023</v>
      </c>
      <c r="G244" t="str">
        <f>""</f>
        <v/>
      </c>
      <c r="H244" t="s">
        <v>3</v>
      </c>
      <c r="I244" t="s">
        <v>583</v>
      </c>
      <c r="J244" t="s">
        <v>584</v>
      </c>
      <c r="K244" s="2" t="str">
        <f t="shared" si="42"/>
        <v>06011</v>
      </c>
    </row>
    <row r="245" spans="1:11" x14ac:dyDescent="0.25">
      <c r="A245" t="str">
        <f t="shared" si="36"/>
        <v>06</v>
      </c>
      <c r="B245" t="s">
        <v>34</v>
      </c>
      <c r="C245" t="str">
        <f t="shared" si="38"/>
        <v>015</v>
      </c>
      <c r="D245" t="s">
        <v>34</v>
      </c>
      <c r="E245" t="str">
        <f t="shared" si="41"/>
        <v>09</v>
      </c>
      <c r="F245" t="str">
        <f>"024"</f>
        <v>024</v>
      </c>
      <c r="G245" t="str">
        <f>""</f>
        <v/>
      </c>
      <c r="H245" t="s">
        <v>3</v>
      </c>
      <c r="I245" t="s">
        <v>585</v>
      </c>
      <c r="J245" t="s">
        <v>586</v>
      </c>
      <c r="K245" s="2" t="str">
        <f t="shared" si="42"/>
        <v>06011</v>
      </c>
    </row>
    <row r="246" spans="1:11" x14ac:dyDescent="0.25">
      <c r="A246" t="str">
        <f t="shared" si="36"/>
        <v>06</v>
      </c>
      <c r="B246" t="s">
        <v>34</v>
      </c>
      <c r="C246" t="str">
        <f t="shared" si="38"/>
        <v>015</v>
      </c>
      <c r="D246" t="s">
        <v>34</v>
      </c>
      <c r="E246" t="str">
        <f t="shared" si="41"/>
        <v>09</v>
      </c>
      <c r="F246" t="str">
        <f>"026"</f>
        <v>026</v>
      </c>
      <c r="G246" t="str">
        <f>""</f>
        <v/>
      </c>
      <c r="H246" t="s">
        <v>1</v>
      </c>
      <c r="I246" t="s">
        <v>587</v>
      </c>
      <c r="J246" t="s">
        <v>588</v>
      </c>
      <c r="K246" s="2" t="str">
        <f t="shared" si="42"/>
        <v>06011</v>
      </c>
    </row>
    <row r="247" spans="1:11" x14ac:dyDescent="0.25">
      <c r="A247" t="str">
        <f t="shared" si="36"/>
        <v>06</v>
      </c>
      <c r="B247" t="s">
        <v>34</v>
      </c>
      <c r="C247" t="str">
        <f t="shared" si="38"/>
        <v>015</v>
      </c>
      <c r="D247" t="s">
        <v>34</v>
      </c>
      <c r="E247" t="str">
        <f t="shared" si="41"/>
        <v>09</v>
      </c>
      <c r="F247" t="str">
        <f>"026"</f>
        <v>026</v>
      </c>
      <c r="G247" t="str">
        <f>""</f>
        <v/>
      </c>
      <c r="H247" t="s">
        <v>0</v>
      </c>
      <c r="I247" t="s">
        <v>587</v>
      </c>
      <c r="J247" t="s">
        <v>588</v>
      </c>
      <c r="K247" s="2" t="str">
        <f t="shared" si="42"/>
        <v>06011</v>
      </c>
    </row>
    <row r="248" spans="1:11" x14ac:dyDescent="0.25">
      <c r="A248" t="str">
        <f t="shared" si="36"/>
        <v>06</v>
      </c>
      <c r="B248" t="s">
        <v>34</v>
      </c>
      <c r="C248" t="str">
        <f t="shared" si="38"/>
        <v>015</v>
      </c>
      <c r="D248" t="s">
        <v>34</v>
      </c>
      <c r="E248" t="str">
        <f t="shared" si="41"/>
        <v>09</v>
      </c>
      <c r="F248" t="str">
        <f>"027"</f>
        <v>027</v>
      </c>
      <c r="G248" t="str">
        <f>""</f>
        <v/>
      </c>
      <c r="H248" t="s">
        <v>1</v>
      </c>
      <c r="I248" t="s">
        <v>579</v>
      </c>
      <c r="J248" t="s">
        <v>580</v>
      </c>
      <c r="K248" s="2" t="str">
        <f t="shared" si="42"/>
        <v>06011</v>
      </c>
    </row>
    <row r="249" spans="1:11" x14ac:dyDescent="0.25">
      <c r="A249" t="str">
        <f t="shared" si="36"/>
        <v>06</v>
      </c>
      <c r="B249" t="s">
        <v>34</v>
      </c>
      <c r="C249" t="str">
        <f t="shared" si="38"/>
        <v>015</v>
      </c>
      <c r="D249" t="s">
        <v>34</v>
      </c>
      <c r="E249" t="str">
        <f t="shared" si="41"/>
        <v>09</v>
      </c>
      <c r="F249" t="str">
        <f>"027"</f>
        <v>027</v>
      </c>
      <c r="G249" t="str">
        <f>""</f>
        <v/>
      </c>
      <c r="H249" t="s">
        <v>0</v>
      </c>
      <c r="I249" t="s">
        <v>579</v>
      </c>
      <c r="J249" t="s">
        <v>580</v>
      </c>
      <c r="K249" s="2" t="str">
        <f t="shared" si="42"/>
        <v>06011</v>
      </c>
    </row>
    <row r="250" spans="1:11" x14ac:dyDescent="0.25">
      <c r="A250" t="str">
        <f t="shared" si="36"/>
        <v>06</v>
      </c>
      <c r="B250" t="s">
        <v>34</v>
      </c>
      <c r="C250" t="str">
        <f t="shared" si="38"/>
        <v>015</v>
      </c>
      <c r="D250" t="s">
        <v>34</v>
      </c>
      <c r="E250" t="str">
        <f t="shared" si="41"/>
        <v>09</v>
      </c>
      <c r="F250" t="str">
        <f>"028"</f>
        <v>028</v>
      </c>
      <c r="G250" t="str">
        <f>""</f>
        <v/>
      </c>
      <c r="H250" t="s">
        <v>1</v>
      </c>
      <c r="I250" t="s">
        <v>581</v>
      </c>
      <c r="J250" t="s">
        <v>582</v>
      </c>
      <c r="K250" s="2" t="str">
        <f t="shared" si="42"/>
        <v>06011</v>
      </c>
    </row>
    <row r="251" spans="1:11" x14ac:dyDescent="0.25">
      <c r="A251" t="str">
        <f t="shared" si="36"/>
        <v>06</v>
      </c>
      <c r="B251" t="s">
        <v>34</v>
      </c>
      <c r="C251" t="str">
        <f t="shared" si="38"/>
        <v>015</v>
      </c>
      <c r="D251" t="s">
        <v>34</v>
      </c>
      <c r="E251" t="str">
        <f t="shared" si="41"/>
        <v>09</v>
      </c>
      <c r="F251" t="str">
        <f>"028"</f>
        <v>028</v>
      </c>
      <c r="G251" t="str">
        <f>""</f>
        <v/>
      </c>
      <c r="H251" t="s">
        <v>0</v>
      </c>
      <c r="I251" t="s">
        <v>581</v>
      </c>
      <c r="J251" t="s">
        <v>582</v>
      </c>
      <c r="K251" s="2" t="str">
        <f t="shared" si="42"/>
        <v>06011</v>
      </c>
    </row>
    <row r="252" spans="1:11" x14ac:dyDescent="0.25">
      <c r="A252" t="str">
        <f t="shared" si="36"/>
        <v>06</v>
      </c>
      <c r="B252" t="s">
        <v>34</v>
      </c>
      <c r="C252" t="str">
        <f t="shared" si="38"/>
        <v>015</v>
      </c>
      <c r="D252" t="s">
        <v>34</v>
      </c>
      <c r="E252" t="str">
        <f t="shared" si="41"/>
        <v>09</v>
      </c>
      <c r="F252" t="str">
        <f>"029"</f>
        <v>029</v>
      </c>
      <c r="G252" t="str">
        <f>""</f>
        <v/>
      </c>
      <c r="H252" t="s">
        <v>1</v>
      </c>
      <c r="I252" t="s">
        <v>575</v>
      </c>
      <c r="J252" t="s">
        <v>576</v>
      </c>
      <c r="K252" s="2" t="str">
        <f t="shared" si="42"/>
        <v>06011</v>
      </c>
    </row>
    <row r="253" spans="1:11" x14ac:dyDescent="0.25">
      <c r="A253" t="str">
        <f t="shared" si="36"/>
        <v>06</v>
      </c>
      <c r="B253" t="s">
        <v>34</v>
      </c>
      <c r="C253" t="str">
        <f t="shared" si="38"/>
        <v>015</v>
      </c>
      <c r="D253" t="s">
        <v>34</v>
      </c>
      <c r="E253" t="str">
        <f t="shared" si="41"/>
        <v>09</v>
      </c>
      <c r="F253" t="str">
        <f>"029"</f>
        <v>029</v>
      </c>
      <c r="G253" t="str">
        <f>""</f>
        <v/>
      </c>
      <c r="H253" t="s">
        <v>0</v>
      </c>
      <c r="I253" t="s">
        <v>575</v>
      </c>
      <c r="J253" t="s">
        <v>576</v>
      </c>
      <c r="K253" s="2" t="str">
        <f t="shared" si="42"/>
        <v>06011</v>
      </c>
    </row>
    <row r="254" spans="1:11" x14ac:dyDescent="0.25">
      <c r="A254" t="str">
        <f t="shared" si="36"/>
        <v>06</v>
      </c>
      <c r="B254" t="s">
        <v>34</v>
      </c>
      <c r="C254" t="str">
        <f t="shared" si="38"/>
        <v>015</v>
      </c>
      <c r="D254" t="s">
        <v>34</v>
      </c>
      <c r="E254" t="str">
        <f t="shared" si="41"/>
        <v>09</v>
      </c>
      <c r="F254" t="str">
        <f>"030"</f>
        <v>030</v>
      </c>
      <c r="G254" t="str">
        <f>""</f>
        <v/>
      </c>
      <c r="H254" t="s">
        <v>1</v>
      </c>
      <c r="I254" t="s">
        <v>585</v>
      </c>
      <c r="J254" t="s">
        <v>586</v>
      </c>
      <c r="K254" s="2" t="str">
        <f t="shared" si="42"/>
        <v>06011</v>
      </c>
    </row>
    <row r="255" spans="1:11" x14ac:dyDescent="0.25">
      <c r="A255" t="str">
        <f t="shared" si="36"/>
        <v>06</v>
      </c>
      <c r="B255" t="s">
        <v>34</v>
      </c>
      <c r="C255" t="str">
        <f t="shared" si="38"/>
        <v>015</v>
      </c>
      <c r="D255" t="s">
        <v>34</v>
      </c>
      <c r="E255" t="str">
        <f t="shared" si="41"/>
        <v>09</v>
      </c>
      <c r="F255" t="str">
        <f>"030"</f>
        <v>030</v>
      </c>
      <c r="G255" t="str">
        <f>""</f>
        <v/>
      </c>
      <c r="H255" t="s">
        <v>0</v>
      </c>
      <c r="I255" t="s">
        <v>585</v>
      </c>
      <c r="J255" t="s">
        <v>586</v>
      </c>
      <c r="K255" s="2" t="str">
        <f t="shared" si="42"/>
        <v>06011</v>
      </c>
    </row>
    <row r="256" spans="1:11" x14ac:dyDescent="0.25">
      <c r="A256" t="str">
        <f t="shared" si="36"/>
        <v>06</v>
      </c>
      <c r="B256" t="s">
        <v>34</v>
      </c>
      <c r="C256" t="str">
        <f t="shared" si="38"/>
        <v>015</v>
      </c>
      <c r="D256" t="s">
        <v>34</v>
      </c>
      <c r="E256" t="str">
        <f t="shared" si="41"/>
        <v>09</v>
      </c>
      <c r="F256" t="str">
        <f>"031"</f>
        <v>031</v>
      </c>
      <c r="G256" t="str">
        <f>""</f>
        <v/>
      </c>
      <c r="H256" t="s">
        <v>1</v>
      </c>
      <c r="I256" t="s">
        <v>587</v>
      </c>
      <c r="J256" t="s">
        <v>588</v>
      </c>
      <c r="K256" s="2" t="str">
        <f t="shared" si="42"/>
        <v>06011</v>
      </c>
    </row>
    <row r="257" spans="1:11" x14ac:dyDescent="0.25">
      <c r="A257" t="str">
        <f t="shared" si="36"/>
        <v>06</v>
      </c>
      <c r="B257" t="s">
        <v>34</v>
      </c>
      <c r="C257" t="str">
        <f t="shared" si="38"/>
        <v>015</v>
      </c>
      <c r="D257" t="s">
        <v>34</v>
      </c>
      <c r="E257" t="str">
        <f t="shared" si="41"/>
        <v>09</v>
      </c>
      <c r="F257" t="str">
        <f>"031"</f>
        <v>031</v>
      </c>
      <c r="G257" t="str">
        <f>""</f>
        <v/>
      </c>
      <c r="H257" t="s">
        <v>0</v>
      </c>
      <c r="I257" t="s">
        <v>587</v>
      </c>
      <c r="J257" t="s">
        <v>588</v>
      </c>
      <c r="K257" s="2" t="str">
        <f t="shared" si="42"/>
        <v>06011</v>
      </c>
    </row>
    <row r="258" spans="1:11" x14ac:dyDescent="0.25">
      <c r="A258" t="str">
        <f t="shared" si="36"/>
        <v>06</v>
      </c>
      <c r="B258" t="s">
        <v>34</v>
      </c>
      <c r="C258" t="str">
        <f t="shared" si="38"/>
        <v>015</v>
      </c>
      <c r="D258" t="s">
        <v>34</v>
      </c>
      <c r="E258" t="str">
        <f t="shared" si="41"/>
        <v>09</v>
      </c>
      <c r="F258" t="str">
        <f>"032"</f>
        <v>032</v>
      </c>
      <c r="G258" t="str">
        <f>""</f>
        <v/>
      </c>
      <c r="H258" t="s">
        <v>1</v>
      </c>
      <c r="I258" t="s">
        <v>579</v>
      </c>
      <c r="J258" t="s">
        <v>580</v>
      </c>
      <c r="K258" s="2" t="str">
        <f t="shared" si="42"/>
        <v>06011</v>
      </c>
    </row>
    <row r="259" spans="1:11" x14ac:dyDescent="0.25">
      <c r="A259" t="str">
        <f t="shared" ref="A259:A322" si="43">"06"</f>
        <v>06</v>
      </c>
      <c r="B259" t="s">
        <v>34</v>
      </c>
      <c r="C259" t="str">
        <f t="shared" si="38"/>
        <v>015</v>
      </c>
      <c r="D259" t="s">
        <v>34</v>
      </c>
      <c r="E259" t="str">
        <f t="shared" si="41"/>
        <v>09</v>
      </c>
      <c r="F259" t="str">
        <f>"032"</f>
        <v>032</v>
      </c>
      <c r="G259" t="str">
        <f>""</f>
        <v/>
      </c>
      <c r="H259" t="s">
        <v>0</v>
      </c>
      <c r="I259" t="s">
        <v>579</v>
      </c>
      <c r="J259" t="s">
        <v>580</v>
      </c>
      <c r="K259" s="2" t="str">
        <f t="shared" si="42"/>
        <v>06011</v>
      </c>
    </row>
    <row r="260" spans="1:11" x14ac:dyDescent="0.25">
      <c r="A260" t="str">
        <f t="shared" si="43"/>
        <v>06</v>
      </c>
      <c r="B260" t="s">
        <v>34</v>
      </c>
      <c r="C260" t="str">
        <f t="shared" si="38"/>
        <v>015</v>
      </c>
      <c r="D260" t="s">
        <v>34</v>
      </c>
      <c r="E260" t="str">
        <f t="shared" si="41"/>
        <v>09</v>
      </c>
      <c r="F260" t="str">
        <f>"036"</f>
        <v>036</v>
      </c>
      <c r="G260" t="str">
        <f>""</f>
        <v/>
      </c>
      <c r="H260" t="s">
        <v>1</v>
      </c>
      <c r="I260" t="s">
        <v>585</v>
      </c>
      <c r="J260" t="s">
        <v>586</v>
      </c>
      <c r="K260" s="2" t="str">
        <f t="shared" si="42"/>
        <v>06011</v>
      </c>
    </row>
    <row r="261" spans="1:11" x14ac:dyDescent="0.25">
      <c r="A261" t="str">
        <f t="shared" si="43"/>
        <v>06</v>
      </c>
      <c r="B261" t="s">
        <v>34</v>
      </c>
      <c r="C261" t="str">
        <f t="shared" si="38"/>
        <v>015</v>
      </c>
      <c r="D261" t="s">
        <v>34</v>
      </c>
      <c r="E261" t="str">
        <f t="shared" si="41"/>
        <v>09</v>
      </c>
      <c r="F261" t="str">
        <f>"036"</f>
        <v>036</v>
      </c>
      <c r="G261" t="str">
        <f>""</f>
        <v/>
      </c>
      <c r="H261" t="s">
        <v>0</v>
      </c>
      <c r="I261" t="s">
        <v>585</v>
      </c>
      <c r="J261" t="s">
        <v>586</v>
      </c>
      <c r="K261" s="2" t="str">
        <f t="shared" si="42"/>
        <v>06011</v>
      </c>
    </row>
    <row r="262" spans="1:11" x14ac:dyDescent="0.25">
      <c r="A262" t="str">
        <f t="shared" si="43"/>
        <v>06</v>
      </c>
      <c r="B262" t="s">
        <v>34</v>
      </c>
      <c r="C262" t="str">
        <f t="shared" si="38"/>
        <v>015</v>
      </c>
      <c r="D262" t="s">
        <v>34</v>
      </c>
      <c r="E262" t="str">
        <f t="shared" si="41"/>
        <v>09</v>
      </c>
      <c r="F262" t="str">
        <f>"037"</f>
        <v>037</v>
      </c>
      <c r="G262" t="str">
        <f>""</f>
        <v/>
      </c>
      <c r="H262" t="s">
        <v>1</v>
      </c>
      <c r="I262" t="s">
        <v>585</v>
      </c>
      <c r="J262" t="s">
        <v>586</v>
      </c>
      <c r="K262" s="2" t="str">
        <f t="shared" si="42"/>
        <v>06011</v>
      </c>
    </row>
    <row r="263" spans="1:11" x14ac:dyDescent="0.25">
      <c r="A263" t="str">
        <f t="shared" si="43"/>
        <v>06</v>
      </c>
      <c r="B263" t="s">
        <v>34</v>
      </c>
      <c r="C263" t="str">
        <f t="shared" si="38"/>
        <v>015</v>
      </c>
      <c r="D263" t="s">
        <v>34</v>
      </c>
      <c r="E263" t="str">
        <f t="shared" si="41"/>
        <v>09</v>
      </c>
      <c r="F263" t="str">
        <f>"037"</f>
        <v>037</v>
      </c>
      <c r="G263" t="str">
        <f>""</f>
        <v/>
      </c>
      <c r="H263" t="s">
        <v>0</v>
      </c>
      <c r="I263" t="s">
        <v>585</v>
      </c>
      <c r="J263" t="s">
        <v>586</v>
      </c>
      <c r="K263" s="2" t="str">
        <f t="shared" si="42"/>
        <v>06011</v>
      </c>
    </row>
    <row r="264" spans="1:11" x14ac:dyDescent="0.25">
      <c r="A264" t="str">
        <f t="shared" si="43"/>
        <v>06</v>
      </c>
      <c r="B264" t="s">
        <v>34</v>
      </c>
      <c r="C264" t="str">
        <f t="shared" si="38"/>
        <v>015</v>
      </c>
      <c r="D264" t="s">
        <v>34</v>
      </c>
      <c r="E264" t="str">
        <f t="shared" ref="E264:E283" si="44">"10"</f>
        <v>10</v>
      </c>
      <c r="F264" t="str">
        <f>"001"</f>
        <v>001</v>
      </c>
      <c r="G264" t="str">
        <f>""</f>
        <v/>
      </c>
      <c r="H264" t="s">
        <v>1</v>
      </c>
      <c r="I264" t="s">
        <v>589</v>
      </c>
      <c r="J264" t="s">
        <v>590</v>
      </c>
      <c r="K264" s="2" t="str">
        <f t="shared" si="42"/>
        <v>06011</v>
      </c>
    </row>
    <row r="265" spans="1:11" x14ac:dyDescent="0.25">
      <c r="A265" t="str">
        <f t="shared" si="43"/>
        <v>06</v>
      </c>
      <c r="B265" t="s">
        <v>34</v>
      </c>
      <c r="C265" t="str">
        <f t="shared" si="38"/>
        <v>015</v>
      </c>
      <c r="D265" t="s">
        <v>34</v>
      </c>
      <c r="E265" t="str">
        <f t="shared" si="44"/>
        <v>10</v>
      </c>
      <c r="F265" t="str">
        <f>"001"</f>
        <v>001</v>
      </c>
      <c r="G265" t="str">
        <f>""</f>
        <v/>
      </c>
      <c r="H265" t="s">
        <v>0</v>
      </c>
      <c r="I265" t="s">
        <v>589</v>
      </c>
      <c r="J265" t="s">
        <v>590</v>
      </c>
      <c r="K265" s="2" t="str">
        <f t="shared" si="42"/>
        <v>06011</v>
      </c>
    </row>
    <row r="266" spans="1:11" x14ac:dyDescent="0.25">
      <c r="A266" t="str">
        <f t="shared" si="43"/>
        <v>06</v>
      </c>
      <c r="B266" t="s">
        <v>34</v>
      </c>
      <c r="C266" t="str">
        <f t="shared" si="38"/>
        <v>015</v>
      </c>
      <c r="D266" t="s">
        <v>34</v>
      </c>
      <c r="E266" t="str">
        <f t="shared" si="44"/>
        <v>10</v>
      </c>
      <c r="F266" t="str">
        <f>"015"</f>
        <v>015</v>
      </c>
      <c r="G266" t="str">
        <f>""</f>
        <v/>
      </c>
      <c r="H266" t="s">
        <v>1</v>
      </c>
      <c r="I266" t="s">
        <v>589</v>
      </c>
      <c r="J266" t="s">
        <v>590</v>
      </c>
      <c r="K266" s="2" t="str">
        <f t="shared" si="42"/>
        <v>06011</v>
      </c>
    </row>
    <row r="267" spans="1:11" x14ac:dyDescent="0.25">
      <c r="A267" t="str">
        <f t="shared" si="43"/>
        <v>06</v>
      </c>
      <c r="B267" t="s">
        <v>34</v>
      </c>
      <c r="C267" t="str">
        <f t="shared" si="38"/>
        <v>015</v>
      </c>
      <c r="D267" t="s">
        <v>34</v>
      </c>
      <c r="E267" t="str">
        <f t="shared" si="44"/>
        <v>10</v>
      </c>
      <c r="F267" t="str">
        <f>"015"</f>
        <v>015</v>
      </c>
      <c r="G267" t="str">
        <f>""</f>
        <v/>
      </c>
      <c r="H267" t="s">
        <v>0</v>
      </c>
      <c r="I267" t="s">
        <v>589</v>
      </c>
      <c r="J267" t="s">
        <v>590</v>
      </c>
      <c r="K267" s="2" t="str">
        <f t="shared" si="42"/>
        <v>06011</v>
      </c>
    </row>
    <row r="268" spans="1:11" x14ac:dyDescent="0.25">
      <c r="A268" t="str">
        <f t="shared" si="43"/>
        <v>06</v>
      </c>
      <c r="B268" t="s">
        <v>34</v>
      </c>
      <c r="C268" t="str">
        <f t="shared" si="38"/>
        <v>015</v>
      </c>
      <c r="D268" t="s">
        <v>34</v>
      </c>
      <c r="E268" t="str">
        <f t="shared" si="44"/>
        <v>10</v>
      </c>
      <c r="F268" t="str">
        <f>"016"</f>
        <v>016</v>
      </c>
      <c r="G268" t="str">
        <f>""</f>
        <v/>
      </c>
      <c r="H268" t="s">
        <v>1</v>
      </c>
      <c r="I268" t="s">
        <v>589</v>
      </c>
      <c r="J268" t="s">
        <v>590</v>
      </c>
      <c r="K268" s="2" t="str">
        <f t="shared" si="42"/>
        <v>06011</v>
      </c>
    </row>
    <row r="269" spans="1:11" x14ac:dyDescent="0.25">
      <c r="A269" t="str">
        <f t="shared" si="43"/>
        <v>06</v>
      </c>
      <c r="B269" t="s">
        <v>34</v>
      </c>
      <c r="C269" t="str">
        <f t="shared" si="38"/>
        <v>015</v>
      </c>
      <c r="D269" t="s">
        <v>34</v>
      </c>
      <c r="E269" t="str">
        <f t="shared" si="44"/>
        <v>10</v>
      </c>
      <c r="F269" t="str">
        <f>"016"</f>
        <v>016</v>
      </c>
      <c r="G269" t="str">
        <f>""</f>
        <v/>
      </c>
      <c r="H269" t="s">
        <v>0</v>
      </c>
      <c r="I269" t="s">
        <v>589</v>
      </c>
      <c r="J269" t="s">
        <v>590</v>
      </c>
      <c r="K269" s="2" t="str">
        <f t="shared" si="42"/>
        <v>06011</v>
      </c>
    </row>
    <row r="270" spans="1:11" x14ac:dyDescent="0.25">
      <c r="A270" t="str">
        <f t="shared" si="43"/>
        <v>06</v>
      </c>
      <c r="B270" t="s">
        <v>34</v>
      </c>
      <c r="C270" t="str">
        <f t="shared" si="38"/>
        <v>015</v>
      </c>
      <c r="D270" t="s">
        <v>34</v>
      </c>
      <c r="E270" t="str">
        <f t="shared" si="44"/>
        <v>10</v>
      </c>
      <c r="F270" t="str">
        <f>"016"</f>
        <v>016</v>
      </c>
      <c r="G270" t="str">
        <f>""</f>
        <v/>
      </c>
      <c r="H270" t="s">
        <v>2</v>
      </c>
      <c r="I270" t="s">
        <v>589</v>
      </c>
      <c r="J270" t="s">
        <v>590</v>
      </c>
      <c r="K270" s="2" t="str">
        <f t="shared" si="42"/>
        <v>06011</v>
      </c>
    </row>
    <row r="271" spans="1:11" x14ac:dyDescent="0.25">
      <c r="A271" t="str">
        <f t="shared" si="43"/>
        <v>06</v>
      </c>
      <c r="B271" t="s">
        <v>34</v>
      </c>
      <c r="C271" t="str">
        <f t="shared" si="38"/>
        <v>015</v>
      </c>
      <c r="D271" t="s">
        <v>34</v>
      </c>
      <c r="E271" t="str">
        <f t="shared" si="44"/>
        <v>10</v>
      </c>
      <c r="F271" t="str">
        <f>"017"</f>
        <v>017</v>
      </c>
      <c r="G271" t="str">
        <f>""</f>
        <v/>
      </c>
      <c r="H271" t="s">
        <v>1</v>
      </c>
      <c r="I271" t="s">
        <v>591</v>
      </c>
      <c r="J271" t="s">
        <v>592</v>
      </c>
      <c r="K271" s="2" t="str">
        <f>"06010"</f>
        <v>06010</v>
      </c>
    </row>
    <row r="272" spans="1:11" x14ac:dyDescent="0.25">
      <c r="A272" t="str">
        <f t="shared" si="43"/>
        <v>06</v>
      </c>
      <c r="B272" t="s">
        <v>34</v>
      </c>
      <c r="C272" t="str">
        <f t="shared" si="38"/>
        <v>015</v>
      </c>
      <c r="D272" t="s">
        <v>34</v>
      </c>
      <c r="E272" t="str">
        <f t="shared" si="44"/>
        <v>10</v>
      </c>
      <c r="F272" t="str">
        <f>"017"</f>
        <v>017</v>
      </c>
      <c r="G272" t="str">
        <f>""</f>
        <v/>
      </c>
      <c r="H272" t="s">
        <v>0</v>
      </c>
      <c r="I272" t="s">
        <v>591</v>
      </c>
      <c r="J272" t="s">
        <v>592</v>
      </c>
      <c r="K272" s="2" t="str">
        <f>"06010"</f>
        <v>06010</v>
      </c>
    </row>
    <row r="273" spans="1:11" x14ac:dyDescent="0.25">
      <c r="A273" t="str">
        <f t="shared" si="43"/>
        <v>06</v>
      </c>
      <c r="B273" t="s">
        <v>34</v>
      </c>
      <c r="C273" t="str">
        <f t="shared" si="38"/>
        <v>015</v>
      </c>
      <c r="D273" t="s">
        <v>34</v>
      </c>
      <c r="E273" t="str">
        <f t="shared" si="44"/>
        <v>10</v>
      </c>
      <c r="F273" t="str">
        <f>"017"</f>
        <v>017</v>
      </c>
      <c r="G273" t="str">
        <f>""</f>
        <v/>
      </c>
      <c r="H273" t="s">
        <v>2</v>
      </c>
      <c r="I273" t="s">
        <v>591</v>
      </c>
      <c r="J273" t="s">
        <v>592</v>
      </c>
      <c r="K273" s="2" t="str">
        <f>"06010"</f>
        <v>06010</v>
      </c>
    </row>
    <row r="274" spans="1:11" x14ac:dyDescent="0.25">
      <c r="A274" t="str">
        <f t="shared" si="43"/>
        <v>06</v>
      </c>
      <c r="B274" t="s">
        <v>34</v>
      </c>
      <c r="C274" t="str">
        <f t="shared" si="38"/>
        <v>015</v>
      </c>
      <c r="D274" t="s">
        <v>34</v>
      </c>
      <c r="E274" t="str">
        <f t="shared" si="44"/>
        <v>10</v>
      </c>
      <c r="F274" t="str">
        <f>"033"</f>
        <v>033</v>
      </c>
      <c r="G274" t="str">
        <f>""</f>
        <v/>
      </c>
      <c r="H274" t="s">
        <v>1</v>
      </c>
      <c r="I274" t="s">
        <v>528</v>
      </c>
      <c r="J274" t="s">
        <v>529</v>
      </c>
      <c r="K274" s="2" t="str">
        <f>"06010"</f>
        <v>06010</v>
      </c>
    </row>
    <row r="275" spans="1:11" x14ac:dyDescent="0.25">
      <c r="A275" t="str">
        <f t="shared" si="43"/>
        <v>06</v>
      </c>
      <c r="B275" t="s">
        <v>34</v>
      </c>
      <c r="C275" t="str">
        <f t="shared" si="38"/>
        <v>015</v>
      </c>
      <c r="D275" t="s">
        <v>34</v>
      </c>
      <c r="E275" t="str">
        <f t="shared" si="44"/>
        <v>10</v>
      </c>
      <c r="F275" t="str">
        <f>"033"</f>
        <v>033</v>
      </c>
      <c r="G275" t="str">
        <f>""</f>
        <v/>
      </c>
      <c r="H275" t="s">
        <v>0</v>
      </c>
      <c r="I275" t="s">
        <v>528</v>
      </c>
      <c r="J275" t="s">
        <v>529</v>
      </c>
      <c r="K275" s="2" t="str">
        <f>"06010"</f>
        <v>06010</v>
      </c>
    </row>
    <row r="276" spans="1:11" x14ac:dyDescent="0.25">
      <c r="A276" t="str">
        <f t="shared" si="43"/>
        <v>06</v>
      </c>
      <c r="B276" t="s">
        <v>34</v>
      </c>
      <c r="C276" t="str">
        <f t="shared" si="38"/>
        <v>015</v>
      </c>
      <c r="D276" t="s">
        <v>34</v>
      </c>
      <c r="E276" t="str">
        <f t="shared" si="44"/>
        <v>10</v>
      </c>
      <c r="F276" t="str">
        <f>"034"</f>
        <v>034</v>
      </c>
      <c r="G276" t="str">
        <f>""</f>
        <v/>
      </c>
      <c r="H276" t="s">
        <v>1</v>
      </c>
      <c r="I276" t="s">
        <v>593</v>
      </c>
      <c r="J276" t="s">
        <v>594</v>
      </c>
      <c r="K276" s="2" t="str">
        <f>"06011"</f>
        <v>06011</v>
      </c>
    </row>
    <row r="277" spans="1:11" x14ac:dyDescent="0.25">
      <c r="A277" t="str">
        <f t="shared" si="43"/>
        <v>06</v>
      </c>
      <c r="B277" t="s">
        <v>34</v>
      </c>
      <c r="C277" t="str">
        <f t="shared" si="38"/>
        <v>015</v>
      </c>
      <c r="D277" t="s">
        <v>34</v>
      </c>
      <c r="E277" t="str">
        <f t="shared" si="44"/>
        <v>10</v>
      </c>
      <c r="F277" t="str">
        <f>"034"</f>
        <v>034</v>
      </c>
      <c r="G277" t="str">
        <f>""</f>
        <v/>
      </c>
      <c r="H277" t="s">
        <v>0</v>
      </c>
      <c r="I277" t="s">
        <v>593</v>
      </c>
      <c r="J277" t="s">
        <v>594</v>
      </c>
      <c r="K277" s="2" t="str">
        <f>"06011"</f>
        <v>06011</v>
      </c>
    </row>
    <row r="278" spans="1:11" x14ac:dyDescent="0.25">
      <c r="A278" t="str">
        <f t="shared" si="43"/>
        <v>06</v>
      </c>
      <c r="B278" t="s">
        <v>34</v>
      </c>
      <c r="C278" t="str">
        <f t="shared" si="38"/>
        <v>015</v>
      </c>
      <c r="D278" t="s">
        <v>34</v>
      </c>
      <c r="E278" t="str">
        <f t="shared" si="44"/>
        <v>10</v>
      </c>
      <c r="F278" t="str">
        <f>"035"</f>
        <v>035</v>
      </c>
      <c r="G278" t="str">
        <f>""</f>
        <v/>
      </c>
      <c r="H278" t="s">
        <v>1</v>
      </c>
      <c r="I278" t="s">
        <v>528</v>
      </c>
      <c r="J278" t="s">
        <v>529</v>
      </c>
      <c r="K278" s="2" t="str">
        <f>"06010"</f>
        <v>06010</v>
      </c>
    </row>
    <row r="279" spans="1:11" x14ac:dyDescent="0.25">
      <c r="A279" t="str">
        <f t="shared" si="43"/>
        <v>06</v>
      </c>
      <c r="B279" t="s">
        <v>34</v>
      </c>
      <c r="C279" t="str">
        <f t="shared" si="38"/>
        <v>015</v>
      </c>
      <c r="D279" t="s">
        <v>34</v>
      </c>
      <c r="E279" t="str">
        <f t="shared" si="44"/>
        <v>10</v>
      </c>
      <c r="F279" t="str">
        <f>"035"</f>
        <v>035</v>
      </c>
      <c r="G279" t="str">
        <f>""</f>
        <v/>
      </c>
      <c r="H279" t="s">
        <v>0</v>
      </c>
      <c r="I279" t="s">
        <v>528</v>
      </c>
      <c r="J279" t="s">
        <v>529</v>
      </c>
      <c r="K279" s="2" t="str">
        <f>"06010"</f>
        <v>06010</v>
      </c>
    </row>
    <row r="280" spans="1:11" x14ac:dyDescent="0.25">
      <c r="A280" t="str">
        <f t="shared" si="43"/>
        <v>06</v>
      </c>
      <c r="B280" t="s">
        <v>34</v>
      </c>
      <c r="C280" t="str">
        <f t="shared" ref="C280:C283" si="45">"015"</f>
        <v>015</v>
      </c>
      <c r="D280" t="s">
        <v>34</v>
      </c>
      <c r="E280" t="str">
        <f t="shared" si="44"/>
        <v>10</v>
      </c>
      <c r="F280" t="str">
        <f>"036"</f>
        <v>036</v>
      </c>
      <c r="G280" t="str">
        <f>""</f>
        <v/>
      </c>
      <c r="H280" t="s">
        <v>1</v>
      </c>
      <c r="I280" t="s">
        <v>528</v>
      </c>
      <c r="J280" t="s">
        <v>529</v>
      </c>
      <c r="K280" s="2" t="str">
        <f>"06010"</f>
        <v>06010</v>
      </c>
    </row>
    <row r="281" spans="1:11" x14ac:dyDescent="0.25">
      <c r="A281" t="str">
        <f t="shared" si="43"/>
        <v>06</v>
      </c>
      <c r="B281" t="s">
        <v>34</v>
      </c>
      <c r="C281" t="str">
        <f t="shared" si="45"/>
        <v>015</v>
      </c>
      <c r="D281" t="s">
        <v>34</v>
      </c>
      <c r="E281" t="str">
        <f t="shared" si="44"/>
        <v>10</v>
      </c>
      <c r="F281" t="str">
        <f>"036"</f>
        <v>036</v>
      </c>
      <c r="G281" t="str">
        <f>""</f>
        <v/>
      </c>
      <c r="H281" t="s">
        <v>0</v>
      </c>
      <c r="I281" t="s">
        <v>528</v>
      </c>
      <c r="J281" t="s">
        <v>529</v>
      </c>
      <c r="K281" s="2" t="str">
        <f>"06010"</f>
        <v>06010</v>
      </c>
    </row>
    <row r="282" spans="1:11" x14ac:dyDescent="0.25">
      <c r="A282" t="str">
        <f t="shared" si="43"/>
        <v>06</v>
      </c>
      <c r="B282" t="s">
        <v>34</v>
      </c>
      <c r="C282" t="str">
        <f t="shared" si="45"/>
        <v>015</v>
      </c>
      <c r="D282" t="s">
        <v>34</v>
      </c>
      <c r="E282" t="str">
        <f t="shared" si="44"/>
        <v>10</v>
      </c>
      <c r="F282" t="str">
        <f>"037"</f>
        <v>037</v>
      </c>
      <c r="G282" t="str">
        <f>""</f>
        <v/>
      </c>
      <c r="H282" t="s">
        <v>1</v>
      </c>
      <c r="I282" t="s">
        <v>593</v>
      </c>
      <c r="J282" t="s">
        <v>594</v>
      </c>
      <c r="K282" s="2" t="str">
        <f>"06011"</f>
        <v>06011</v>
      </c>
    </row>
    <row r="283" spans="1:11" x14ac:dyDescent="0.25">
      <c r="A283" t="str">
        <f t="shared" si="43"/>
        <v>06</v>
      </c>
      <c r="B283" t="s">
        <v>34</v>
      </c>
      <c r="C283" t="str">
        <f t="shared" si="45"/>
        <v>015</v>
      </c>
      <c r="D283" t="s">
        <v>34</v>
      </c>
      <c r="E283" t="str">
        <f t="shared" si="44"/>
        <v>10</v>
      </c>
      <c r="F283" t="str">
        <f>"037"</f>
        <v>037</v>
      </c>
      <c r="G283" t="str">
        <f>""</f>
        <v/>
      </c>
      <c r="H283" t="s">
        <v>0</v>
      </c>
      <c r="I283" t="s">
        <v>593</v>
      </c>
      <c r="J283" t="s">
        <v>594</v>
      </c>
      <c r="K283" s="2" t="str">
        <f>"06011"</f>
        <v>06011</v>
      </c>
    </row>
    <row r="284" spans="1:11" x14ac:dyDescent="0.25">
      <c r="A284" t="str">
        <f t="shared" si="43"/>
        <v>06</v>
      </c>
      <c r="B284" t="s">
        <v>34</v>
      </c>
      <c r="C284" t="str">
        <f>"016"</f>
        <v>016</v>
      </c>
      <c r="D284" t="s">
        <v>51</v>
      </c>
      <c r="E284" t="str">
        <f>"01"</f>
        <v>01</v>
      </c>
      <c r="F284" t="str">
        <f t="shared" ref="F284:F292" si="46">"001"</f>
        <v>001</v>
      </c>
      <c r="G284" t="str">
        <f>""</f>
        <v/>
      </c>
      <c r="H284" t="s">
        <v>1</v>
      </c>
      <c r="I284" t="s">
        <v>595</v>
      </c>
      <c r="J284" t="s">
        <v>596</v>
      </c>
      <c r="K284" s="2" t="str">
        <f>"06160"</f>
        <v>06160</v>
      </c>
    </row>
    <row r="285" spans="1:11" x14ac:dyDescent="0.25">
      <c r="A285" t="str">
        <f t="shared" si="43"/>
        <v>06</v>
      </c>
      <c r="B285" t="s">
        <v>34</v>
      </c>
      <c r="C285" t="str">
        <f>"016"</f>
        <v>016</v>
      </c>
      <c r="D285" t="s">
        <v>51</v>
      </c>
      <c r="E285" t="str">
        <f>"01"</f>
        <v>01</v>
      </c>
      <c r="F285" t="str">
        <f t="shared" si="46"/>
        <v>001</v>
      </c>
      <c r="G285" t="str">
        <f>""</f>
        <v/>
      </c>
      <c r="H285" t="s">
        <v>0</v>
      </c>
      <c r="I285" t="s">
        <v>595</v>
      </c>
      <c r="J285" t="s">
        <v>596</v>
      </c>
      <c r="K285" s="2" t="str">
        <f>"06160"</f>
        <v>06160</v>
      </c>
    </row>
    <row r="286" spans="1:11" x14ac:dyDescent="0.25">
      <c r="A286" t="str">
        <f t="shared" si="43"/>
        <v>06</v>
      </c>
      <c r="B286" t="s">
        <v>34</v>
      </c>
      <c r="C286" t="str">
        <f>"016"</f>
        <v>016</v>
      </c>
      <c r="D286" t="s">
        <v>51</v>
      </c>
      <c r="E286" t="str">
        <f>"02"</f>
        <v>02</v>
      </c>
      <c r="F286" t="str">
        <f t="shared" si="46"/>
        <v>001</v>
      </c>
      <c r="G286" t="str">
        <f>""</f>
        <v/>
      </c>
      <c r="H286" t="s">
        <v>3</v>
      </c>
      <c r="I286" t="s">
        <v>597</v>
      </c>
      <c r="J286" t="s">
        <v>598</v>
      </c>
      <c r="K286" s="2" t="str">
        <f>"06160"</f>
        <v>06160</v>
      </c>
    </row>
    <row r="287" spans="1:11" x14ac:dyDescent="0.25">
      <c r="A287" t="str">
        <f t="shared" si="43"/>
        <v>06</v>
      </c>
      <c r="B287" t="s">
        <v>34</v>
      </c>
      <c r="C287" t="str">
        <f>"016"</f>
        <v>016</v>
      </c>
      <c r="D287" t="s">
        <v>51</v>
      </c>
      <c r="E287" t="str">
        <f>"03"</f>
        <v>03</v>
      </c>
      <c r="F287" t="str">
        <f t="shared" si="46"/>
        <v>001</v>
      </c>
      <c r="G287" t="str">
        <f>""</f>
        <v/>
      </c>
      <c r="H287" t="s">
        <v>1</v>
      </c>
      <c r="I287" t="s">
        <v>23</v>
      </c>
      <c r="J287" t="s">
        <v>599</v>
      </c>
      <c r="K287" s="2" t="str">
        <f>"06160"</f>
        <v>06160</v>
      </c>
    </row>
    <row r="288" spans="1:11" x14ac:dyDescent="0.25">
      <c r="A288" t="str">
        <f t="shared" si="43"/>
        <v>06</v>
      </c>
      <c r="B288" t="s">
        <v>34</v>
      </c>
      <c r="C288" t="str">
        <f>"016"</f>
        <v>016</v>
      </c>
      <c r="D288" t="s">
        <v>51</v>
      </c>
      <c r="E288" t="str">
        <f>"03"</f>
        <v>03</v>
      </c>
      <c r="F288" t="str">
        <f t="shared" si="46"/>
        <v>001</v>
      </c>
      <c r="G288" t="str">
        <f>""</f>
        <v/>
      </c>
      <c r="H288" t="s">
        <v>0</v>
      </c>
      <c r="I288" t="s">
        <v>23</v>
      </c>
      <c r="J288" t="s">
        <v>599</v>
      </c>
      <c r="K288" s="2" t="str">
        <f>"06160"</f>
        <v>06160</v>
      </c>
    </row>
    <row r="289" spans="1:11" x14ac:dyDescent="0.25">
      <c r="A289" t="str">
        <f t="shared" si="43"/>
        <v>06</v>
      </c>
      <c r="B289" t="s">
        <v>34</v>
      </c>
      <c r="C289" t="str">
        <f>"017"</f>
        <v>017</v>
      </c>
      <c r="D289" t="s">
        <v>52</v>
      </c>
      <c r="E289" t="str">
        <f>"01"</f>
        <v>01</v>
      </c>
      <c r="F289" t="str">
        <f t="shared" si="46"/>
        <v>001</v>
      </c>
      <c r="G289" t="str">
        <f>""</f>
        <v/>
      </c>
      <c r="H289" t="s">
        <v>3</v>
      </c>
      <c r="I289" t="s">
        <v>31</v>
      </c>
      <c r="J289" t="s">
        <v>600</v>
      </c>
      <c r="K289" s="2" t="str">
        <f>"06659"</f>
        <v>06659</v>
      </c>
    </row>
    <row r="290" spans="1:11" x14ac:dyDescent="0.25">
      <c r="A290" t="str">
        <f t="shared" si="43"/>
        <v>06</v>
      </c>
      <c r="B290" t="s">
        <v>34</v>
      </c>
      <c r="C290" t="str">
        <f>"018"</f>
        <v>018</v>
      </c>
      <c r="D290" t="s">
        <v>53</v>
      </c>
      <c r="E290" t="str">
        <f>"01"</f>
        <v>01</v>
      </c>
      <c r="F290" t="str">
        <f t="shared" si="46"/>
        <v>001</v>
      </c>
      <c r="G290" t="str">
        <f>"01"</f>
        <v>01</v>
      </c>
      <c r="H290" t="s">
        <v>1</v>
      </c>
      <c r="I290" t="s">
        <v>601</v>
      </c>
      <c r="J290" t="s">
        <v>602</v>
      </c>
      <c r="K290" s="2" t="str">
        <f>"06429"</f>
        <v>06429</v>
      </c>
    </row>
    <row r="291" spans="1:11" x14ac:dyDescent="0.25">
      <c r="A291" t="str">
        <f t="shared" si="43"/>
        <v>06</v>
      </c>
      <c r="B291" t="s">
        <v>34</v>
      </c>
      <c r="C291" t="str">
        <f>"018"</f>
        <v>018</v>
      </c>
      <c r="D291" t="s">
        <v>53</v>
      </c>
      <c r="E291" t="str">
        <f>"01"</f>
        <v>01</v>
      </c>
      <c r="F291" t="str">
        <f t="shared" si="46"/>
        <v>001</v>
      </c>
      <c r="G291" t="str">
        <f>"02"</f>
        <v>02</v>
      </c>
      <c r="H291" t="s">
        <v>0</v>
      </c>
      <c r="I291" t="s">
        <v>603</v>
      </c>
      <c r="J291" t="s">
        <v>604</v>
      </c>
      <c r="K291" s="2" t="str">
        <f>"06613"</f>
        <v>06613</v>
      </c>
    </row>
    <row r="292" spans="1:11" x14ac:dyDescent="0.25">
      <c r="A292" t="str">
        <f t="shared" si="43"/>
        <v>06</v>
      </c>
      <c r="B292" t="s">
        <v>34</v>
      </c>
      <c r="C292" t="str">
        <f>"019"</f>
        <v>019</v>
      </c>
      <c r="D292" t="s">
        <v>54</v>
      </c>
      <c r="E292" t="str">
        <f>"01"</f>
        <v>01</v>
      </c>
      <c r="F292" t="str">
        <f t="shared" si="46"/>
        <v>001</v>
      </c>
      <c r="G292" t="str">
        <f>""</f>
        <v/>
      </c>
      <c r="H292" t="s">
        <v>3</v>
      </c>
      <c r="I292" t="s">
        <v>605</v>
      </c>
      <c r="J292" t="s">
        <v>606</v>
      </c>
      <c r="K292" s="2" t="str">
        <f>"06930"</f>
        <v>06930</v>
      </c>
    </row>
    <row r="293" spans="1:11" x14ac:dyDescent="0.25">
      <c r="A293" t="str">
        <f t="shared" si="43"/>
        <v>06</v>
      </c>
      <c r="B293" t="s">
        <v>34</v>
      </c>
      <c r="C293" t="str">
        <f>"019"</f>
        <v>019</v>
      </c>
      <c r="D293" t="s">
        <v>54</v>
      </c>
      <c r="E293" t="str">
        <f>"01"</f>
        <v>01</v>
      </c>
      <c r="F293" t="str">
        <f>"002"</f>
        <v>002</v>
      </c>
      <c r="G293" t="str">
        <f>""</f>
        <v/>
      </c>
      <c r="H293" t="s">
        <v>3</v>
      </c>
      <c r="I293" t="s">
        <v>607</v>
      </c>
      <c r="J293" t="s">
        <v>608</v>
      </c>
      <c r="K293" s="2" t="str">
        <f>"06930"</f>
        <v>06930</v>
      </c>
    </row>
    <row r="294" spans="1:11" x14ac:dyDescent="0.25">
      <c r="A294" t="str">
        <f t="shared" si="43"/>
        <v>06</v>
      </c>
      <c r="B294" t="s">
        <v>34</v>
      </c>
      <c r="C294" t="str">
        <f>"019"</f>
        <v>019</v>
      </c>
      <c r="D294" t="s">
        <v>54</v>
      </c>
      <c r="E294" t="str">
        <f>"02"</f>
        <v>02</v>
      </c>
      <c r="F294" t="str">
        <f>"001"</f>
        <v>001</v>
      </c>
      <c r="G294" t="str">
        <f>""</f>
        <v/>
      </c>
      <c r="H294" t="s">
        <v>3</v>
      </c>
      <c r="I294" t="s">
        <v>609</v>
      </c>
      <c r="J294" t="s">
        <v>610</v>
      </c>
      <c r="K294" s="2" t="str">
        <f>"06930"</f>
        <v>06930</v>
      </c>
    </row>
    <row r="295" spans="1:11" x14ac:dyDescent="0.25">
      <c r="A295" t="str">
        <f t="shared" si="43"/>
        <v>06</v>
      </c>
      <c r="B295" t="s">
        <v>34</v>
      </c>
      <c r="C295" t="str">
        <f>"020"</f>
        <v>020</v>
      </c>
      <c r="D295" t="s">
        <v>55</v>
      </c>
      <c r="E295" t="str">
        <f t="shared" ref="E295:E304" si="47">"01"</f>
        <v>01</v>
      </c>
      <c r="F295" t="str">
        <f>"001"</f>
        <v>001</v>
      </c>
      <c r="G295" t="str">
        <f>""</f>
        <v/>
      </c>
      <c r="H295" t="s">
        <v>1</v>
      </c>
      <c r="I295" t="s">
        <v>31</v>
      </c>
      <c r="J295" t="s">
        <v>611</v>
      </c>
      <c r="K295" s="2" t="str">
        <f>"06250"</f>
        <v>06250</v>
      </c>
    </row>
    <row r="296" spans="1:11" x14ac:dyDescent="0.25">
      <c r="A296" t="str">
        <f t="shared" si="43"/>
        <v>06</v>
      </c>
      <c r="B296" t="s">
        <v>34</v>
      </c>
      <c r="C296" t="str">
        <f>"020"</f>
        <v>020</v>
      </c>
      <c r="D296" t="s">
        <v>55</v>
      </c>
      <c r="E296" t="str">
        <f t="shared" si="47"/>
        <v>01</v>
      </c>
      <c r="F296" t="str">
        <f>"001"</f>
        <v>001</v>
      </c>
      <c r="G296" t="str">
        <f>""</f>
        <v/>
      </c>
      <c r="H296" t="s">
        <v>0</v>
      </c>
      <c r="I296" t="s">
        <v>31</v>
      </c>
      <c r="J296" t="s">
        <v>611</v>
      </c>
      <c r="K296" s="2" t="str">
        <f>"06250"</f>
        <v>06250</v>
      </c>
    </row>
    <row r="297" spans="1:11" x14ac:dyDescent="0.25">
      <c r="A297" t="str">
        <f t="shared" si="43"/>
        <v>06</v>
      </c>
      <c r="B297" t="s">
        <v>34</v>
      </c>
      <c r="C297" t="str">
        <f>"020"</f>
        <v>020</v>
      </c>
      <c r="D297" t="s">
        <v>55</v>
      </c>
      <c r="E297" t="str">
        <f t="shared" si="47"/>
        <v>01</v>
      </c>
      <c r="F297" t="str">
        <f>"002"</f>
        <v>002</v>
      </c>
      <c r="G297" t="str">
        <f>""</f>
        <v/>
      </c>
      <c r="H297" t="s">
        <v>3</v>
      </c>
      <c r="I297" t="s">
        <v>31</v>
      </c>
      <c r="J297" t="s">
        <v>611</v>
      </c>
      <c r="K297" s="2" t="str">
        <f>"06250"</f>
        <v>06250</v>
      </c>
    </row>
    <row r="298" spans="1:11" x14ac:dyDescent="0.25">
      <c r="A298" t="str">
        <f t="shared" si="43"/>
        <v>06</v>
      </c>
      <c r="B298" t="s">
        <v>34</v>
      </c>
      <c r="C298" t="str">
        <f>"021"</f>
        <v>021</v>
      </c>
      <c r="D298" t="s">
        <v>56</v>
      </c>
      <c r="E298" t="str">
        <f t="shared" si="47"/>
        <v>01</v>
      </c>
      <c r="F298" t="str">
        <f>"001"</f>
        <v>001</v>
      </c>
      <c r="G298" t="str">
        <f>""</f>
        <v/>
      </c>
      <c r="H298" t="s">
        <v>1</v>
      </c>
      <c r="I298" t="s">
        <v>612</v>
      </c>
      <c r="J298" t="s">
        <v>613</v>
      </c>
      <c r="K298" s="2" t="str">
        <f>"06394"</f>
        <v>06394</v>
      </c>
    </row>
    <row r="299" spans="1:11" x14ac:dyDescent="0.25">
      <c r="A299" t="str">
        <f t="shared" si="43"/>
        <v>06</v>
      </c>
      <c r="B299" t="s">
        <v>34</v>
      </c>
      <c r="C299" t="str">
        <f>"021"</f>
        <v>021</v>
      </c>
      <c r="D299" t="s">
        <v>56</v>
      </c>
      <c r="E299" t="str">
        <f t="shared" si="47"/>
        <v>01</v>
      </c>
      <c r="F299" t="str">
        <f>"001"</f>
        <v>001</v>
      </c>
      <c r="G299" t="str">
        <f>""</f>
        <v/>
      </c>
      <c r="H299" t="s">
        <v>0</v>
      </c>
      <c r="I299" t="s">
        <v>612</v>
      </c>
      <c r="J299" t="s">
        <v>613</v>
      </c>
      <c r="K299" s="2" t="str">
        <f>"06394"</f>
        <v>06394</v>
      </c>
    </row>
    <row r="300" spans="1:11" x14ac:dyDescent="0.25">
      <c r="A300" t="str">
        <f t="shared" si="43"/>
        <v>06</v>
      </c>
      <c r="B300" t="s">
        <v>34</v>
      </c>
      <c r="C300" t="str">
        <f>"022"</f>
        <v>022</v>
      </c>
      <c r="D300" t="s">
        <v>57</v>
      </c>
      <c r="E300" t="str">
        <f t="shared" si="47"/>
        <v>01</v>
      </c>
      <c r="F300" t="str">
        <f>"001"</f>
        <v>001</v>
      </c>
      <c r="G300" t="str">
        <f>""</f>
        <v/>
      </c>
      <c r="H300" t="s">
        <v>1</v>
      </c>
      <c r="I300" t="s">
        <v>614</v>
      </c>
      <c r="J300" t="s">
        <v>615</v>
      </c>
      <c r="K300" s="2" t="str">
        <f>"06370"</f>
        <v>06370</v>
      </c>
    </row>
    <row r="301" spans="1:11" x14ac:dyDescent="0.25">
      <c r="A301" t="str">
        <f t="shared" si="43"/>
        <v>06</v>
      </c>
      <c r="B301" t="s">
        <v>34</v>
      </c>
      <c r="C301" t="str">
        <f>"022"</f>
        <v>022</v>
      </c>
      <c r="D301" t="s">
        <v>57</v>
      </c>
      <c r="E301" t="str">
        <f t="shared" si="47"/>
        <v>01</v>
      </c>
      <c r="F301" t="str">
        <f>"001"</f>
        <v>001</v>
      </c>
      <c r="G301" t="str">
        <f>""</f>
        <v/>
      </c>
      <c r="H301" t="s">
        <v>0</v>
      </c>
      <c r="I301" t="s">
        <v>616</v>
      </c>
      <c r="J301" t="s">
        <v>617</v>
      </c>
      <c r="K301" s="2" t="str">
        <f>"06370"</f>
        <v>06370</v>
      </c>
    </row>
    <row r="302" spans="1:11" x14ac:dyDescent="0.25">
      <c r="A302" t="str">
        <f t="shared" si="43"/>
        <v>06</v>
      </c>
      <c r="B302" t="s">
        <v>34</v>
      </c>
      <c r="C302" t="str">
        <f>"022"</f>
        <v>022</v>
      </c>
      <c r="D302" t="s">
        <v>57</v>
      </c>
      <c r="E302" t="str">
        <f t="shared" si="47"/>
        <v>01</v>
      </c>
      <c r="F302" t="str">
        <f>"003"</f>
        <v>003</v>
      </c>
      <c r="G302" t="str">
        <f>""</f>
        <v/>
      </c>
      <c r="H302" t="s">
        <v>1</v>
      </c>
      <c r="I302" t="s">
        <v>618</v>
      </c>
      <c r="J302" t="s">
        <v>619</v>
      </c>
      <c r="K302" s="2" t="str">
        <f>"06370"</f>
        <v>06370</v>
      </c>
    </row>
    <row r="303" spans="1:11" x14ac:dyDescent="0.25">
      <c r="A303" t="str">
        <f t="shared" si="43"/>
        <v>06</v>
      </c>
      <c r="B303" t="s">
        <v>34</v>
      </c>
      <c r="C303" t="str">
        <f>"022"</f>
        <v>022</v>
      </c>
      <c r="D303" t="s">
        <v>57</v>
      </c>
      <c r="E303" t="str">
        <f t="shared" si="47"/>
        <v>01</v>
      </c>
      <c r="F303" t="str">
        <f>"003"</f>
        <v>003</v>
      </c>
      <c r="G303" t="str">
        <f>""</f>
        <v/>
      </c>
      <c r="H303" t="s">
        <v>0</v>
      </c>
      <c r="I303" t="s">
        <v>618</v>
      </c>
      <c r="J303" t="s">
        <v>619</v>
      </c>
      <c r="K303" s="2" t="str">
        <f>"06370"</f>
        <v>06370</v>
      </c>
    </row>
    <row r="304" spans="1:11" x14ac:dyDescent="0.25">
      <c r="A304" t="str">
        <f t="shared" si="43"/>
        <v>06</v>
      </c>
      <c r="B304" t="s">
        <v>34</v>
      </c>
      <c r="C304" t="str">
        <f t="shared" ref="C304:C309" si="48">"023"</f>
        <v>023</v>
      </c>
      <c r="D304" t="s">
        <v>58</v>
      </c>
      <c r="E304" t="str">
        <f t="shared" si="47"/>
        <v>01</v>
      </c>
      <c r="F304" t="str">
        <f>"001"</f>
        <v>001</v>
      </c>
      <c r="G304" t="str">
        <f>""</f>
        <v/>
      </c>
      <c r="H304" t="s">
        <v>3</v>
      </c>
      <c r="I304" t="s">
        <v>620</v>
      </c>
      <c r="J304" t="s">
        <v>621</v>
      </c>
      <c r="K304" s="2" t="str">
        <f t="shared" ref="K304:K309" si="49">"06600"</f>
        <v>06600</v>
      </c>
    </row>
    <row r="305" spans="1:11" x14ac:dyDescent="0.25">
      <c r="A305" t="str">
        <f t="shared" si="43"/>
        <v>06</v>
      </c>
      <c r="B305" t="s">
        <v>34</v>
      </c>
      <c r="C305" t="str">
        <f t="shared" si="48"/>
        <v>023</v>
      </c>
      <c r="D305" t="s">
        <v>58</v>
      </c>
      <c r="E305" t="str">
        <f>"02"</f>
        <v>02</v>
      </c>
      <c r="F305" t="str">
        <f>"001"</f>
        <v>001</v>
      </c>
      <c r="G305" t="str">
        <f>""</f>
        <v/>
      </c>
      <c r="H305" t="s">
        <v>1</v>
      </c>
      <c r="I305" t="s">
        <v>614</v>
      </c>
      <c r="J305" t="s">
        <v>622</v>
      </c>
      <c r="K305" s="2" t="str">
        <f t="shared" si="49"/>
        <v>06600</v>
      </c>
    </row>
    <row r="306" spans="1:11" x14ac:dyDescent="0.25">
      <c r="A306" t="str">
        <f t="shared" si="43"/>
        <v>06</v>
      </c>
      <c r="B306" t="s">
        <v>34</v>
      </c>
      <c r="C306" t="str">
        <f t="shared" si="48"/>
        <v>023</v>
      </c>
      <c r="D306" t="s">
        <v>58</v>
      </c>
      <c r="E306" t="str">
        <f>"02"</f>
        <v>02</v>
      </c>
      <c r="F306" t="str">
        <f>"001"</f>
        <v>001</v>
      </c>
      <c r="G306" t="str">
        <f>""</f>
        <v/>
      </c>
      <c r="H306" t="s">
        <v>0</v>
      </c>
      <c r="I306" t="s">
        <v>623</v>
      </c>
      <c r="J306" t="s">
        <v>624</v>
      </c>
      <c r="K306" s="2" t="str">
        <f t="shared" si="49"/>
        <v>06600</v>
      </c>
    </row>
    <row r="307" spans="1:11" x14ac:dyDescent="0.25">
      <c r="A307" t="str">
        <f t="shared" si="43"/>
        <v>06</v>
      </c>
      <c r="B307" t="s">
        <v>34</v>
      </c>
      <c r="C307" t="str">
        <f t="shared" si="48"/>
        <v>023</v>
      </c>
      <c r="D307" t="s">
        <v>58</v>
      </c>
      <c r="E307" t="str">
        <f>"02"</f>
        <v>02</v>
      </c>
      <c r="F307" t="str">
        <f>"003"</f>
        <v>003</v>
      </c>
      <c r="G307" t="str">
        <f>""</f>
        <v/>
      </c>
      <c r="H307" t="s">
        <v>3</v>
      </c>
      <c r="I307" t="s">
        <v>28</v>
      </c>
      <c r="J307" t="s">
        <v>625</v>
      </c>
      <c r="K307" s="2" t="str">
        <f t="shared" si="49"/>
        <v>06600</v>
      </c>
    </row>
    <row r="308" spans="1:11" x14ac:dyDescent="0.25">
      <c r="A308" t="str">
        <f t="shared" si="43"/>
        <v>06</v>
      </c>
      <c r="B308" t="s">
        <v>34</v>
      </c>
      <c r="C308" t="str">
        <f t="shared" si="48"/>
        <v>023</v>
      </c>
      <c r="D308" t="s">
        <v>58</v>
      </c>
      <c r="E308" t="str">
        <f>"03"</f>
        <v>03</v>
      </c>
      <c r="F308" t="str">
        <f t="shared" ref="F308:F313" si="50">"001"</f>
        <v>001</v>
      </c>
      <c r="G308" t="str">
        <f>""</f>
        <v/>
      </c>
      <c r="H308" t="s">
        <v>3</v>
      </c>
      <c r="I308" t="s">
        <v>626</v>
      </c>
      <c r="J308" t="s">
        <v>627</v>
      </c>
      <c r="K308" s="2" t="str">
        <f t="shared" si="49"/>
        <v>06600</v>
      </c>
    </row>
    <row r="309" spans="1:11" x14ac:dyDescent="0.25">
      <c r="A309" t="str">
        <f t="shared" si="43"/>
        <v>06</v>
      </c>
      <c r="B309" t="s">
        <v>34</v>
      </c>
      <c r="C309" t="str">
        <f t="shared" si="48"/>
        <v>023</v>
      </c>
      <c r="D309" t="s">
        <v>58</v>
      </c>
      <c r="E309" t="str">
        <f>"04"</f>
        <v>04</v>
      </c>
      <c r="F309" t="str">
        <f t="shared" si="50"/>
        <v>001</v>
      </c>
      <c r="G309" t="str">
        <f>""</f>
        <v/>
      </c>
      <c r="H309" t="s">
        <v>3</v>
      </c>
      <c r="I309" t="s">
        <v>628</v>
      </c>
      <c r="J309" t="s">
        <v>629</v>
      </c>
      <c r="K309" s="2" t="str">
        <f t="shared" si="49"/>
        <v>06600</v>
      </c>
    </row>
    <row r="310" spans="1:11" x14ac:dyDescent="0.25">
      <c r="A310" t="str">
        <f t="shared" si="43"/>
        <v>06</v>
      </c>
      <c r="B310" t="s">
        <v>34</v>
      </c>
      <c r="C310" t="str">
        <f>"024"</f>
        <v>024</v>
      </c>
      <c r="D310" t="s">
        <v>59</v>
      </c>
      <c r="E310" t="str">
        <f>"01"</f>
        <v>01</v>
      </c>
      <c r="F310" t="str">
        <f t="shared" si="50"/>
        <v>001</v>
      </c>
      <c r="G310" t="str">
        <f>""</f>
        <v/>
      </c>
      <c r="H310" t="s">
        <v>3</v>
      </c>
      <c r="I310" t="s">
        <v>630</v>
      </c>
      <c r="J310" t="s">
        <v>631</v>
      </c>
      <c r="K310" s="2" t="str">
        <f>"06293"</f>
        <v>06293</v>
      </c>
    </row>
    <row r="311" spans="1:11" x14ac:dyDescent="0.25">
      <c r="A311" t="str">
        <f t="shared" si="43"/>
        <v>06</v>
      </c>
      <c r="B311" t="s">
        <v>34</v>
      </c>
      <c r="C311" t="str">
        <f>"024"</f>
        <v>024</v>
      </c>
      <c r="D311" t="s">
        <v>59</v>
      </c>
      <c r="E311" t="str">
        <f>"02"</f>
        <v>02</v>
      </c>
      <c r="F311" t="str">
        <f t="shared" si="50"/>
        <v>001</v>
      </c>
      <c r="G311" t="str">
        <f>""</f>
        <v/>
      </c>
      <c r="H311" t="s">
        <v>3</v>
      </c>
      <c r="I311" t="s">
        <v>630</v>
      </c>
      <c r="J311" t="s">
        <v>631</v>
      </c>
      <c r="K311" s="2" t="str">
        <f>"06293"</f>
        <v>06293</v>
      </c>
    </row>
    <row r="312" spans="1:11" x14ac:dyDescent="0.25">
      <c r="A312" t="str">
        <f t="shared" si="43"/>
        <v>06</v>
      </c>
      <c r="B312" t="s">
        <v>34</v>
      </c>
      <c r="C312" t="str">
        <f t="shared" ref="C312:C319" si="51">"025"</f>
        <v>025</v>
      </c>
      <c r="D312" t="s">
        <v>60</v>
      </c>
      <c r="E312" t="str">
        <f t="shared" ref="E312:E324" si="52">"01"</f>
        <v>01</v>
      </c>
      <c r="F312" t="str">
        <f t="shared" si="50"/>
        <v>001</v>
      </c>
      <c r="G312" t="str">
        <f>""</f>
        <v/>
      </c>
      <c r="H312" t="s">
        <v>1</v>
      </c>
      <c r="I312" t="s">
        <v>28</v>
      </c>
      <c r="J312" t="s">
        <v>632</v>
      </c>
      <c r="K312" s="2" t="str">
        <f t="shared" ref="K312:K319" si="53">"06810"</f>
        <v>06810</v>
      </c>
    </row>
    <row r="313" spans="1:11" x14ac:dyDescent="0.25">
      <c r="A313" t="str">
        <f t="shared" si="43"/>
        <v>06</v>
      </c>
      <c r="B313" t="s">
        <v>34</v>
      </c>
      <c r="C313" t="str">
        <f t="shared" si="51"/>
        <v>025</v>
      </c>
      <c r="D313" t="s">
        <v>60</v>
      </c>
      <c r="E313" t="str">
        <f t="shared" si="52"/>
        <v>01</v>
      </c>
      <c r="F313" t="str">
        <f t="shared" si="50"/>
        <v>001</v>
      </c>
      <c r="G313" t="str">
        <f>""</f>
        <v/>
      </c>
      <c r="H313" t="s">
        <v>0</v>
      </c>
      <c r="I313" t="s">
        <v>28</v>
      </c>
      <c r="J313" t="s">
        <v>632</v>
      </c>
      <c r="K313" s="2" t="str">
        <f t="shared" si="53"/>
        <v>06810</v>
      </c>
    </row>
    <row r="314" spans="1:11" x14ac:dyDescent="0.25">
      <c r="A314" t="str">
        <f t="shared" si="43"/>
        <v>06</v>
      </c>
      <c r="B314" t="s">
        <v>34</v>
      </c>
      <c r="C314" t="str">
        <f t="shared" si="51"/>
        <v>025</v>
      </c>
      <c r="D314" t="s">
        <v>60</v>
      </c>
      <c r="E314" t="str">
        <f t="shared" si="52"/>
        <v>01</v>
      </c>
      <c r="F314" t="str">
        <f>"002"</f>
        <v>002</v>
      </c>
      <c r="G314" t="str">
        <f>""</f>
        <v/>
      </c>
      <c r="H314" t="s">
        <v>1</v>
      </c>
      <c r="I314" t="s">
        <v>28</v>
      </c>
      <c r="J314" t="s">
        <v>632</v>
      </c>
      <c r="K314" s="2" t="str">
        <f t="shared" si="53"/>
        <v>06810</v>
      </c>
    </row>
    <row r="315" spans="1:11" x14ac:dyDescent="0.25">
      <c r="A315" t="str">
        <f t="shared" si="43"/>
        <v>06</v>
      </c>
      <c r="B315" t="s">
        <v>34</v>
      </c>
      <c r="C315" t="str">
        <f t="shared" si="51"/>
        <v>025</v>
      </c>
      <c r="D315" t="s">
        <v>60</v>
      </c>
      <c r="E315" t="str">
        <f t="shared" si="52"/>
        <v>01</v>
      </c>
      <c r="F315" t="str">
        <f>"002"</f>
        <v>002</v>
      </c>
      <c r="G315" t="str">
        <f>""</f>
        <v/>
      </c>
      <c r="H315" t="s">
        <v>0</v>
      </c>
      <c r="I315" t="s">
        <v>28</v>
      </c>
      <c r="J315" t="s">
        <v>632</v>
      </c>
      <c r="K315" s="2" t="str">
        <f t="shared" si="53"/>
        <v>06810</v>
      </c>
    </row>
    <row r="316" spans="1:11" x14ac:dyDescent="0.25">
      <c r="A316" t="str">
        <f t="shared" si="43"/>
        <v>06</v>
      </c>
      <c r="B316" t="s">
        <v>34</v>
      </c>
      <c r="C316" t="str">
        <f t="shared" si="51"/>
        <v>025</v>
      </c>
      <c r="D316" t="s">
        <v>60</v>
      </c>
      <c r="E316" t="str">
        <f t="shared" si="52"/>
        <v>01</v>
      </c>
      <c r="F316" t="str">
        <f>"003"</f>
        <v>003</v>
      </c>
      <c r="G316" t="str">
        <f>""</f>
        <v/>
      </c>
      <c r="H316" t="s">
        <v>1</v>
      </c>
      <c r="I316" t="s">
        <v>28</v>
      </c>
      <c r="J316" t="s">
        <v>632</v>
      </c>
      <c r="K316" s="2" t="str">
        <f t="shared" si="53"/>
        <v>06810</v>
      </c>
    </row>
    <row r="317" spans="1:11" x14ac:dyDescent="0.25">
      <c r="A317" t="str">
        <f t="shared" si="43"/>
        <v>06</v>
      </c>
      <c r="B317" t="s">
        <v>34</v>
      </c>
      <c r="C317" t="str">
        <f t="shared" si="51"/>
        <v>025</v>
      </c>
      <c r="D317" t="s">
        <v>60</v>
      </c>
      <c r="E317" t="str">
        <f t="shared" si="52"/>
        <v>01</v>
      </c>
      <c r="F317" t="str">
        <f>"003"</f>
        <v>003</v>
      </c>
      <c r="G317" t="str">
        <f>""</f>
        <v/>
      </c>
      <c r="H317" t="s">
        <v>0</v>
      </c>
      <c r="I317" t="s">
        <v>28</v>
      </c>
      <c r="J317" t="s">
        <v>632</v>
      </c>
      <c r="K317" s="2" t="str">
        <f t="shared" si="53"/>
        <v>06810</v>
      </c>
    </row>
    <row r="318" spans="1:11" x14ac:dyDescent="0.25">
      <c r="A318" t="str">
        <f t="shared" si="43"/>
        <v>06</v>
      </c>
      <c r="B318" t="s">
        <v>34</v>
      </c>
      <c r="C318" t="str">
        <f t="shared" si="51"/>
        <v>025</v>
      </c>
      <c r="D318" t="s">
        <v>60</v>
      </c>
      <c r="E318" t="str">
        <f t="shared" si="52"/>
        <v>01</v>
      </c>
      <c r="F318" t="str">
        <f>"004"</f>
        <v>004</v>
      </c>
      <c r="G318" t="str">
        <f>""</f>
        <v/>
      </c>
      <c r="H318" t="s">
        <v>1</v>
      </c>
      <c r="I318" t="s">
        <v>28</v>
      </c>
      <c r="J318" t="s">
        <v>632</v>
      </c>
      <c r="K318" s="2" t="str">
        <f t="shared" si="53"/>
        <v>06810</v>
      </c>
    </row>
    <row r="319" spans="1:11" x14ac:dyDescent="0.25">
      <c r="A319" t="str">
        <f t="shared" si="43"/>
        <v>06</v>
      </c>
      <c r="B319" t="s">
        <v>34</v>
      </c>
      <c r="C319" t="str">
        <f t="shared" si="51"/>
        <v>025</v>
      </c>
      <c r="D319" t="s">
        <v>60</v>
      </c>
      <c r="E319" t="str">
        <f t="shared" si="52"/>
        <v>01</v>
      </c>
      <c r="F319" t="str">
        <f>"004"</f>
        <v>004</v>
      </c>
      <c r="G319" t="str">
        <f>""</f>
        <v/>
      </c>
      <c r="H319" t="s">
        <v>0</v>
      </c>
      <c r="I319" t="s">
        <v>28</v>
      </c>
      <c r="J319" t="s">
        <v>632</v>
      </c>
      <c r="K319" s="2" t="str">
        <f t="shared" si="53"/>
        <v>06810</v>
      </c>
    </row>
    <row r="320" spans="1:11" x14ac:dyDescent="0.25">
      <c r="A320" t="str">
        <f t="shared" si="43"/>
        <v>06</v>
      </c>
      <c r="B320" t="s">
        <v>34</v>
      </c>
      <c r="C320" t="str">
        <f>"026"</f>
        <v>026</v>
      </c>
      <c r="D320" t="s">
        <v>61</v>
      </c>
      <c r="E320" t="str">
        <f t="shared" si="52"/>
        <v>01</v>
      </c>
      <c r="F320" t="str">
        <f>"001"</f>
        <v>001</v>
      </c>
      <c r="G320" t="str">
        <f>""</f>
        <v/>
      </c>
      <c r="H320" t="s">
        <v>3</v>
      </c>
      <c r="I320" t="s">
        <v>633</v>
      </c>
      <c r="J320" t="s">
        <v>634</v>
      </c>
      <c r="K320" s="2" t="str">
        <f>"06292"</f>
        <v>06292</v>
      </c>
    </row>
    <row r="321" spans="1:11" x14ac:dyDescent="0.25">
      <c r="A321" t="str">
        <f t="shared" si="43"/>
        <v>06</v>
      </c>
      <c r="B321" t="s">
        <v>34</v>
      </c>
      <c r="C321" t="str">
        <f>"027"</f>
        <v>027</v>
      </c>
      <c r="D321" t="s">
        <v>62</v>
      </c>
      <c r="E321" t="str">
        <f t="shared" si="52"/>
        <v>01</v>
      </c>
      <c r="F321" t="str">
        <f>"001"</f>
        <v>001</v>
      </c>
      <c r="G321" t="str">
        <f>""</f>
        <v/>
      </c>
      <c r="H321" t="s">
        <v>3</v>
      </c>
      <c r="I321" t="s">
        <v>635</v>
      </c>
      <c r="J321" t="s">
        <v>636</v>
      </c>
      <c r="K321" s="2" t="str">
        <f>"06249"</f>
        <v>06249</v>
      </c>
    </row>
    <row r="322" spans="1:11" x14ac:dyDescent="0.25">
      <c r="A322" t="str">
        <f t="shared" si="43"/>
        <v>06</v>
      </c>
      <c r="B322" t="s">
        <v>34</v>
      </c>
      <c r="C322" t="str">
        <f t="shared" ref="C322:C328" si="54">"028"</f>
        <v>028</v>
      </c>
      <c r="D322" t="s">
        <v>63</v>
      </c>
      <c r="E322" t="str">
        <f t="shared" si="52"/>
        <v>01</v>
      </c>
      <c r="F322" t="str">
        <f>"001"</f>
        <v>001</v>
      </c>
      <c r="G322" t="str">
        <f>""</f>
        <v/>
      </c>
      <c r="H322" t="s">
        <v>3</v>
      </c>
      <c r="I322" t="s">
        <v>614</v>
      </c>
      <c r="J322" t="s">
        <v>637</v>
      </c>
      <c r="K322" s="2" t="str">
        <f t="shared" ref="K322:K328" si="55">"06460"</f>
        <v>06460</v>
      </c>
    </row>
    <row r="323" spans="1:11" x14ac:dyDescent="0.25">
      <c r="A323" t="str">
        <f t="shared" ref="A323:A386" si="56">"06"</f>
        <v>06</v>
      </c>
      <c r="B323" t="s">
        <v>34</v>
      </c>
      <c r="C323" t="str">
        <f t="shared" si="54"/>
        <v>028</v>
      </c>
      <c r="D323" t="s">
        <v>63</v>
      </c>
      <c r="E323" t="str">
        <f t="shared" si="52"/>
        <v>01</v>
      </c>
      <c r="F323" t="str">
        <f>"002"</f>
        <v>002</v>
      </c>
      <c r="G323" t="str">
        <f>""</f>
        <v/>
      </c>
      <c r="H323" t="s">
        <v>1</v>
      </c>
      <c r="I323" t="s">
        <v>638</v>
      </c>
      <c r="J323" t="s">
        <v>639</v>
      </c>
      <c r="K323" s="2" t="str">
        <f t="shared" si="55"/>
        <v>06460</v>
      </c>
    </row>
    <row r="324" spans="1:11" x14ac:dyDescent="0.25">
      <c r="A324" t="str">
        <f t="shared" si="56"/>
        <v>06</v>
      </c>
      <c r="B324" t="s">
        <v>34</v>
      </c>
      <c r="C324" t="str">
        <f t="shared" si="54"/>
        <v>028</v>
      </c>
      <c r="D324" t="s">
        <v>63</v>
      </c>
      <c r="E324" t="str">
        <f t="shared" si="52"/>
        <v>01</v>
      </c>
      <c r="F324" t="str">
        <f>"002"</f>
        <v>002</v>
      </c>
      <c r="G324" t="str">
        <f>""</f>
        <v/>
      </c>
      <c r="H324" t="s">
        <v>0</v>
      </c>
      <c r="I324" t="s">
        <v>638</v>
      </c>
      <c r="J324" t="s">
        <v>639</v>
      </c>
      <c r="K324" s="2" t="str">
        <f t="shared" si="55"/>
        <v>06460</v>
      </c>
    </row>
    <row r="325" spans="1:11" x14ac:dyDescent="0.25">
      <c r="A325" t="str">
        <f t="shared" si="56"/>
        <v>06</v>
      </c>
      <c r="B325" t="s">
        <v>34</v>
      </c>
      <c r="C325" t="str">
        <f t="shared" si="54"/>
        <v>028</v>
      </c>
      <c r="D325" t="s">
        <v>63</v>
      </c>
      <c r="E325" t="str">
        <f>"02"</f>
        <v>02</v>
      </c>
      <c r="F325" t="str">
        <f>"001"</f>
        <v>001</v>
      </c>
      <c r="G325" t="str">
        <f>""</f>
        <v/>
      </c>
      <c r="H325" t="s">
        <v>3</v>
      </c>
      <c r="I325" t="s">
        <v>640</v>
      </c>
      <c r="J325" t="s">
        <v>641</v>
      </c>
      <c r="K325" s="2" t="str">
        <f t="shared" si="55"/>
        <v>06460</v>
      </c>
    </row>
    <row r="326" spans="1:11" x14ac:dyDescent="0.25">
      <c r="A326" t="str">
        <f t="shared" si="56"/>
        <v>06</v>
      </c>
      <c r="B326" t="s">
        <v>34</v>
      </c>
      <c r="C326" t="str">
        <f t="shared" si="54"/>
        <v>028</v>
      </c>
      <c r="D326" t="s">
        <v>63</v>
      </c>
      <c r="E326" t="str">
        <f>"02"</f>
        <v>02</v>
      </c>
      <c r="F326" t="str">
        <f>"002"</f>
        <v>002</v>
      </c>
      <c r="G326" t="str">
        <f>""</f>
        <v/>
      </c>
      <c r="H326" t="s">
        <v>3</v>
      </c>
      <c r="I326" t="s">
        <v>642</v>
      </c>
      <c r="J326" t="s">
        <v>643</v>
      </c>
      <c r="K326" s="2" t="str">
        <f t="shared" si="55"/>
        <v>06460</v>
      </c>
    </row>
    <row r="327" spans="1:11" x14ac:dyDescent="0.25">
      <c r="A327" t="str">
        <f t="shared" si="56"/>
        <v>06</v>
      </c>
      <c r="B327" t="s">
        <v>34</v>
      </c>
      <c r="C327" t="str">
        <f t="shared" si="54"/>
        <v>028</v>
      </c>
      <c r="D327" t="s">
        <v>63</v>
      </c>
      <c r="E327" t="str">
        <f>"03"</f>
        <v>03</v>
      </c>
      <c r="F327" t="str">
        <f t="shared" ref="F327:F339" si="57">"001"</f>
        <v>001</v>
      </c>
      <c r="G327" t="str">
        <f>""</f>
        <v/>
      </c>
      <c r="H327" t="s">
        <v>1</v>
      </c>
      <c r="I327" t="s">
        <v>28</v>
      </c>
      <c r="J327" t="s">
        <v>644</v>
      </c>
      <c r="K327" s="2" t="str">
        <f t="shared" si="55"/>
        <v>06460</v>
      </c>
    </row>
    <row r="328" spans="1:11" x14ac:dyDescent="0.25">
      <c r="A328" t="str">
        <f t="shared" si="56"/>
        <v>06</v>
      </c>
      <c r="B328" t="s">
        <v>34</v>
      </c>
      <c r="C328" t="str">
        <f t="shared" si="54"/>
        <v>028</v>
      </c>
      <c r="D328" t="s">
        <v>63</v>
      </c>
      <c r="E328" t="str">
        <f>"03"</f>
        <v>03</v>
      </c>
      <c r="F328" t="str">
        <f t="shared" si="57"/>
        <v>001</v>
      </c>
      <c r="G328" t="str">
        <f>""</f>
        <v/>
      </c>
      <c r="H328" t="s">
        <v>0</v>
      </c>
      <c r="I328" t="s">
        <v>28</v>
      </c>
      <c r="J328" t="s">
        <v>644</v>
      </c>
      <c r="K328" s="2" t="str">
        <f t="shared" si="55"/>
        <v>06460</v>
      </c>
    </row>
    <row r="329" spans="1:11" x14ac:dyDescent="0.25">
      <c r="A329" t="str">
        <f t="shared" si="56"/>
        <v>06</v>
      </c>
      <c r="B329" t="s">
        <v>34</v>
      </c>
      <c r="C329" t="str">
        <f>"029"</f>
        <v>029</v>
      </c>
      <c r="D329" t="s">
        <v>64</v>
      </c>
      <c r="E329" t="str">
        <f t="shared" ref="E329:E334" si="58">"01"</f>
        <v>01</v>
      </c>
      <c r="F329" t="str">
        <f t="shared" si="57"/>
        <v>001</v>
      </c>
      <c r="G329" t="str">
        <f>""</f>
        <v/>
      </c>
      <c r="H329" t="s">
        <v>1</v>
      </c>
      <c r="I329" t="s">
        <v>24</v>
      </c>
      <c r="J329" t="s">
        <v>645</v>
      </c>
      <c r="K329" s="2" t="str">
        <f>"06443"</f>
        <v>06443</v>
      </c>
    </row>
    <row r="330" spans="1:11" x14ac:dyDescent="0.25">
      <c r="A330" t="str">
        <f t="shared" si="56"/>
        <v>06</v>
      </c>
      <c r="B330" t="s">
        <v>34</v>
      </c>
      <c r="C330" t="str">
        <f>"029"</f>
        <v>029</v>
      </c>
      <c r="D330" t="s">
        <v>64</v>
      </c>
      <c r="E330" t="str">
        <f t="shared" si="58"/>
        <v>01</v>
      </c>
      <c r="F330" t="str">
        <f t="shared" si="57"/>
        <v>001</v>
      </c>
      <c r="G330" t="str">
        <f>""</f>
        <v/>
      </c>
      <c r="H330" t="s">
        <v>0</v>
      </c>
      <c r="I330" t="s">
        <v>24</v>
      </c>
      <c r="J330" t="s">
        <v>645</v>
      </c>
      <c r="K330" s="2" t="str">
        <f>"06443"</f>
        <v>06443</v>
      </c>
    </row>
    <row r="331" spans="1:11" x14ac:dyDescent="0.25">
      <c r="A331" t="str">
        <f t="shared" si="56"/>
        <v>06</v>
      </c>
      <c r="B331" t="s">
        <v>34</v>
      </c>
      <c r="C331" t="str">
        <f>"030"</f>
        <v>030</v>
      </c>
      <c r="D331" t="s">
        <v>65</v>
      </c>
      <c r="E331" t="str">
        <f t="shared" si="58"/>
        <v>01</v>
      </c>
      <c r="F331" t="str">
        <f t="shared" si="57"/>
        <v>001</v>
      </c>
      <c r="G331" t="str">
        <f>""</f>
        <v/>
      </c>
      <c r="H331" t="s">
        <v>3</v>
      </c>
      <c r="I331" t="s">
        <v>21</v>
      </c>
      <c r="J331" t="s">
        <v>431</v>
      </c>
      <c r="K331" s="2" t="str">
        <f>"06612"</f>
        <v>06612</v>
      </c>
    </row>
    <row r="332" spans="1:11" x14ac:dyDescent="0.25">
      <c r="A332" t="str">
        <f t="shared" si="56"/>
        <v>06</v>
      </c>
      <c r="B332" t="s">
        <v>34</v>
      </c>
      <c r="C332" t="str">
        <f>"031"</f>
        <v>031</v>
      </c>
      <c r="D332" t="s">
        <v>66</v>
      </c>
      <c r="E332" t="str">
        <f t="shared" si="58"/>
        <v>01</v>
      </c>
      <c r="F332" t="str">
        <f t="shared" si="57"/>
        <v>001</v>
      </c>
      <c r="G332" t="str">
        <f>""</f>
        <v/>
      </c>
      <c r="H332" t="s">
        <v>3</v>
      </c>
      <c r="I332" t="s">
        <v>19</v>
      </c>
      <c r="J332" t="s">
        <v>646</v>
      </c>
      <c r="K332" s="2" t="str">
        <f>"06488"</f>
        <v>06488</v>
      </c>
    </row>
    <row r="333" spans="1:11" x14ac:dyDescent="0.25">
      <c r="A333" t="str">
        <f t="shared" si="56"/>
        <v>06</v>
      </c>
      <c r="B333" t="s">
        <v>34</v>
      </c>
      <c r="C333" t="str">
        <f>"032"</f>
        <v>032</v>
      </c>
      <c r="D333" t="s">
        <v>67</v>
      </c>
      <c r="E333" t="str">
        <f t="shared" si="58"/>
        <v>01</v>
      </c>
      <c r="F333" t="str">
        <f t="shared" si="57"/>
        <v>001</v>
      </c>
      <c r="G333" t="str">
        <f>""</f>
        <v/>
      </c>
      <c r="H333" t="s">
        <v>3</v>
      </c>
      <c r="I333" t="s">
        <v>647</v>
      </c>
      <c r="J333" t="s">
        <v>648</v>
      </c>
      <c r="K333" s="2" t="str">
        <f>"06894"</f>
        <v>06894</v>
      </c>
    </row>
    <row r="334" spans="1:11" x14ac:dyDescent="0.25">
      <c r="A334" t="str">
        <f t="shared" si="56"/>
        <v>06</v>
      </c>
      <c r="B334" t="s">
        <v>34</v>
      </c>
      <c r="C334" t="str">
        <f>"033"</f>
        <v>033</v>
      </c>
      <c r="D334" t="s">
        <v>68</v>
      </c>
      <c r="E334" t="str">
        <f t="shared" si="58"/>
        <v>01</v>
      </c>
      <c r="F334" t="str">
        <f t="shared" si="57"/>
        <v>001</v>
      </c>
      <c r="G334" t="str">
        <f>""</f>
        <v/>
      </c>
      <c r="H334" t="s">
        <v>3</v>
      </c>
      <c r="I334" t="s">
        <v>31</v>
      </c>
      <c r="J334" t="s">
        <v>636</v>
      </c>
      <c r="K334" s="2" t="str">
        <f>"06770"</f>
        <v>06770</v>
      </c>
    </row>
    <row r="335" spans="1:11" x14ac:dyDescent="0.25">
      <c r="A335" t="str">
        <f t="shared" si="56"/>
        <v>06</v>
      </c>
      <c r="B335" t="s">
        <v>34</v>
      </c>
      <c r="C335" t="str">
        <f>"033"</f>
        <v>033</v>
      </c>
      <c r="D335" t="s">
        <v>68</v>
      </c>
      <c r="E335" t="str">
        <f>"02"</f>
        <v>02</v>
      </c>
      <c r="F335" t="str">
        <f t="shared" si="57"/>
        <v>001</v>
      </c>
      <c r="G335" t="str">
        <f>""</f>
        <v/>
      </c>
      <c r="H335" t="s">
        <v>3</v>
      </c>
      <c r="I335" t="s">
        <v>28</v>
      </c>
      <c r="J335" t="s">
        <v>649</v>
      </c>
      <c r="K335" s="2" t="str">
        <f>"06770"</f>
        <v>06770</v>
      </c>
    </row>
    <row r="336" spans="1:11" x14ac:dyDescent="0.25">
      <c r="A336" t="str">
        <f t="shared" si="56"/>
        <v>06</v>
      </c>
      <c r="B336" t="s">
        <v>34</v>
      </c>
      <c r="C336" t="str">
        <f>"034"</f>
        <v>034</v>
      </c>
      <c r="D336" t="s">
        <v>69</v>
      </c>
      <c r="E336" t="str">
        <f t="shared" ref="E336:E341" si="59">"01"</f>
        <v>01</v>
      </c>
      <c r="F336" t="str">
        <f t="shared" si="57"/>
        <v>001</v>
      </c>
      <c r="G336" t="str">
        <f>""</f>
        <v/>
      </c>
      <c r="H336" t="s">
        <v>3</v>
      </c>
      <c r="I336" t="s">
        <v>31</v>
      </c>
      <c r="J336" t="s">
        <v>636</v>
      </c>
      <c r="K336" s="2" t="str">
        <f>"06960"</f>
        <v>06960</v>
      </c>
    </row>
    <row r="337" spans="1:11" x14ac:dyDescent="0.25">
      <c r="A337" t="str">
        <f t="shared" si="56"/>
        <v>06</v>
      </c>
      <c r="B337" t="s">
        <v>34</v>
      </c>
      <c r="C337" t="str">
        <f>"035"</f>
        <v>035</v>
      </c>
      <c r="D337" t="s">
        <v>70</v>
      </c>
      <c r="E337" t="str">
        <f t="shared" si="59"/>
        <v>01</v>
      </c>
      <c r="F337" t="str">
        <f t="shared" si="57"/>
        <v>001</v>
      </c>
      <c r="G337" t="str">
        <f>""</f>
        <v/>
      </c>
      <c r="H337" t="s">
        <v>1</v>
      </c>
      <c r="I337" t="s">
        <v>31</v>
      </c>
      <c r="J337" t="s">
        <v>636</v>
      </c>
      <c r="K337" s="2" t="str">
        <f>"06680"</f>
        <v>06680</v>
      </c>
    </row>
    <row r="338" spans="1:11" x14ac:dyDescent="0.25">
      <c r="A338" t="str">
        <f t="shared" si="56"/>
        <v>06</v>
      </c>
      <c r="B338" t="s">
        <v>34</v>
      </c>
      <c r="C338" t="str">
        <f>"035"</f>
        <v>035</v>
      </c>
      <c r="D338" t="s">
        <v>70</v>
      </c>
      <c r="E338" t="str">
        <f t="shared" si="59"/>
        <v>01</v>
      </c>
      <c r="F338" t="str">
        <f t="shared" si="57"/>
        <v>001</v>
      </c>
      <c r="G338" t="str">
        <f>""</f>
        <v/>
      </c>
      <c r="H338" t="s">
        <v>0</v>
      </c>
      <c r="I338" t="s">
        <v>31</v>
      </c>
      <c r="J338" t="s">
        <v>636</v>
      </c>
      <c r="K338" s="2" t="str">
        <f>"06680"</f>
        <v>06680</v>
      </c>
    </row>
    <row r="339" spans="1:11" x14ac:dyDescent="0.25">
      <c r="A339" t="str">
        <f t="shared" si="56"/>
        <v>06</v>
      </c>
      <c r="B339" t="s">
        <v>34</v>
      </c>
      <c r="C339" t="str">
        <f t="shared" ref="C339:C347" si="60">"036"</f>
        <v>036</v>
      </c>
      <c r="D339" t="s">
        <v>71</v>
      </c>
      <c r="E339" t="str">
        <f t="shared" si="59"/>
        <v>01</v>
      </c>
      <c r="F339" t="str">
        <f t="shared" si="57"/>
        <v>001</v>
      </c>
      <c r="G339" t="str">
        <f>""</f>
        <v/>
      </c>
      <c r="H339" t="s">
        <v>3</v>
      </c>
      <c r="I339" t="s">
        <v>650</v>
      </c>
      <c r="J339" t="s">
        <v>651</v>
      </c>
      <c r="K339" s="2" t="str">
        <f t="shared" ref="K339:K347" si="61">"06420"</f>
        <v>06420</v>
      </c>
    </row>
    <row r="340" spans="1:11" x14ac:dyDescent="0.25">
      <c r="A340" t="str">
        <f t="shared" si="56"/>
        <v>06</v>
      </c>
      <c r="B340" t="s">
        <v>34</v>
      </c>
      <c r="C340" t="str">
        <f t="shared" si="60"/>
        <v>036</v>
      </c>
      <c r="D340" t="s">
        <v>71</v>
      </c>
      <c r="E340" t="str">
        <f t="shared" si="59"/>
        <v>01</v>
      </c>
      <c r="F340" t="str">
        <f>"002"</f>
        <v>002</v>
      </c>
      <c r="G340" t="str">
        <f>""</f>
        <v/>
      </c>
      <c r="H340" t="s">
        <v>1</v>
      </c>
      <c r="I340" t="s">
        <v>652</v>
      </c>
      <c r="J340" t="s">
        <v>653</v>
      </c>
      <c r="K340" s="2" t="str">
        <f t="shared" si="61"/>
        <v>06420</v>
      </c>
    </row>
    <row r="341" spans="1:11" x14ac:dyDescent="0.25">
      <c r="A341" t="str">
        <f t="shared" si="56"/>
        <v>06</v>
      </c>
      <c r="B341" t="s">
        <v>34</v>
      </c>
      <c r="C341" t="str">
        <f t="shared" si="60"/>
        <v>036</v>
      </c>
      <c r="D341" t="s">
        <v>71</v>
      </c>
      <c r="E341" t="str">
        <f t="shared" si="59"/>
        <v>01</v>
      </c>
      <c r="F341" t="str">
        <f>"002"</f>
        <v>002</v>
      </c>
      <c r="G341" t="str">
        <f>""</f>
        <v/>
      </c>
      <c r="H341" t="s">
        <v>0</v>
      </c>
      <c r="I341" t="s">
        <v>652</v>
      </c>
      <c r="J341" t="s">
        <v>653</v>
      </c>
      <c r="K341" s="2" t="str">
        <f t="shared" si="61"/>
        <v>06420</v>
      </c>
    </row>
    <row r="342" spans="1:11" x14ac:dyDescent="0.25">
      <c r="A342" t="str">
        <f t="shared" si="56"/>
        <v>06</v>
      </c>
      <c r="B342" t="s">
        <v>34</v>
      </c>
      <c r="C342" t="str">
        <f t="shared" si="60"/>
        <v>036</v>
      </c>
      <c r="D342" t="s">
        <v>71</v>
      </c>
      <c r="E342" t="str">
        <f>"02"</f>
        <v>02</v>
      </c>
      <c r="F342" t="str">
        <f>"001"</f>
        <v>001</v>
      </c>
      <c r="G342" t="str">
        <f>""</f>
        <v/>
      </c>
      <c r="H342" t="s">
        <v>3</v>
      </c>
      <c r="I342" t="s">
        <v>654</v>
      </c>
      <c r="J342" t="s">
        <v>655</v>
      </c>
      <c r="K342" s="2" t="str">
        <f t="shared" si="61"/>
        <v>06420</v>
      </c>
    </row>
    <row r="343" spans="1:11" x14ac:dyDescent="0.25">
      <c r="A343" t="str">
        <f t="shared" si="56"/>
        <v>06</v>
      </c>
      <c r="B343" t="s">
        <v>34</v>
      </c>
      <c r="C343" t="str">
        <f t="shared" si="60"/>
        <v>036</v>
      </c>
      <c r="D343" t="s">
        <v>71</v>
      </c>
      <c r="E343" t="str">
        <f>"02"</f>
        <v>02</v>
      </c>
      <c r="F343" t="str">
        <f>"002"</f>
        <v>002</v>
      </c>
      <c r="G343" t="str">
        <f>""</f>
        <v/>
      </c>
      <c r="H343" t="s">
        <v>1</v>
      </c>
      <c r="I343" t="s">
        <v>656</v>
      </c>
      <c r="J343" t="s">
        <v>655</v>
      </c>
      <c r="K343" s="2" t="str">
        <f t="shared" si="61"/>
        <v>06420</v>
      </c>
    </row>
    <row r="344" spans="1:11" x14ac:dyDescent="0.25">
      <c r="A344" t="str">
        <f t="shared" si="56"/>
        <v>06</v>
      </c>
      <c r="B344" t="s">
        <v>34</v>
      </c>
      <c r="C344" t="str">
        <f t="shared" si="60"/>
        <v>036</v>
      </c>
      <c r="D344" t="s">
        <v>71</v>
      </c>
      <c r="E344" t="str">
        <f>"02"</f>
        <v>02</v>
      </c>
      <c r="F344" t="str">
        <f>"002"</f>
        <v>002</v>
      </c>
      <c r="G344" t="str">
        <f>""</f>
        <v/>
      </c>
      <c r="H344" t="s">
        <v>0</v>
      </c>
      <c r="I344" t="s">
        <v>656</v>
      </c>
      <c r="J344" t="s">
        <v>655</v>
      </c>
      <c r="K344" s="2" t="str">
        <f t="shared" si="61"/>
        <v>06420</v>
      </c>
    </row>
    <row r="345" spans="1:11" x14ac:dyDescent="0.25">
      <c r="A345" t="str">
        <f t="shared" si="56"/>
        <v>06</v>
      </c>
      <c r="B345" t="s">
        <v>34</v>
      </c>
      <c r="C345" t="str">
        <f t="shared" si="60"/>
        <v>036</v>
      </c>
      <c r="D345" t="s">
        <v>71</v>
      </c>
      <c r="E345" t="str">
        <f>"03"</f>
        <v>03</v>
      </c>
      <c r="F345" t="str">
        <f>"001"</f>
        <v>001</v>
      </c>
      <c r="G345" t="str">
        <f>""</f>
        <v/>
      </c>
      <c r="H345" t="s">
        <v>1</v>
      </c>
      <c r="I345" t="s">
        <v>657</v>
      </c>
      <c r="J345" t="s">
        <v>658</v>
      </c>
      <c r="K345" s="2" t="str">
        <f t="shared" si="61"/>
        <v>06420</v>
      </c>
    </row>
    <row r="346" spans="1:11" x14ac:dyDescent="0.25">
      <c r="A346" t="str">
        <f t="shared" si="56"/>
        <v>06</v>
      </c>
      <c r="B346" t="s">
        <v>34</v>
      </c>
      <c r="C346" t="str">
        <f t="shared" si="60"/>
        <v>036</v>
      </c>
      <c r="D346" t="s">
        <v>71</v>
      </c>
      <c r="E346" t="str">
        <f>"03"</f>
        <v>03</v>
      </c>
      <c r="F346" t="str">
        <f>"001"</f>
        <v>001</v>
      </c>
      <c r="G346" t="str">
        <f>""</f>
        <v/>
      </c>
      <c r="H346" t="s">
        <v>0</v>
      </c>
      <c r="I346" t="s">
        <v>657</v>
      </c>
      <c r="J346" t="s">
        <v>658</v>
      </c>
      <c r="K346" s="2" t="str">
        <f t="shared" si="61"/>
        <v>06420</v>
      </c>
    </row>
    <row r="347" spans="1:11" x14ac:dyDescent="0.25">
      <c r="A347" t="str">
        <f t="shared" si="56"/>
        <v>06</v>
      </c>
      <c r="B347" t="s">
        <v>34</v>
      </c>
      <c r="C347" t="str">
        <f t="shared" si="60"/>
        <v>036</v>
      </c>
      <c r="D347" t="s">
        <v>71</v>
      </c>
      <c r="E347" t="str">
        <f>"03"</f>
        <v>03</v>
      </c>
      <c r="F347" t="str">
        <f>"002"</f>
        <v>002</v>
      </c>
      <c r="G347" t="str">
        <f>""</f>
        <v/>
      </c>
      <c r="H347" t="s">
        <v>3</v>
      </c>
      <c r="I347" t="s">
        <v>657</v>
      </c>
      <c r="J347" t="s">
        <v>658</v>
      </c>
      <c r="K347" s="2" t="str">
        <f t="shared" si="61"/>
        <v>06420</v>
      </c>
    </row>
    <row r="348" spans="1:11" x14ac:dyDescent="0.25">
      <c r="A348" t="str">
        <f t="shared" si="56"/>
        <v>06</v>
      </c>
      <c r="B348" t="s">
        <v>34</v>
      </c>
      <c r="C348" t="str">
        <f>"037"</f>
        <v>037</v>
      </c>
      <c r="D348" t="s">
        <v>72</v>
      </c>
      <c r="E348" t="str">
        <f t="shared" ref="E348:E371" si="62">"01"</f>
        <v>01</v>
      </c>
      <c r="F348" t="str">
        <f t="shared" ref="F348:F353" si="63">"001"</f>
        <v>001</v>
      </c>
      <c r="G348" t="str">
        <f>""</f>
        <v/>
      </c>
      <c r="H348" t="s">
        <v>1</v>
      </c>
      <c r="I348" t="s">
        <v>31</v>
      </c>
      <c r="J348" t="s">
        <v>659</v>
      </c>
      <c r="K348" s="2" t="str">
        <f>"06518"</f>
        <v>06518</v>
      </c>
    </row>
    <row r="349" spans="1:11" x14ac:dyDescent="0.25">
      <c r="A349" t="str">
        <f t="shared" si="56"/>
        <v>06</v>
      </c>
      <c r="B349" t="s">
        <v>34</v>
      </c>
      <c r="C349" t="str">
        <f>"037"</f>
        <v>037</v>
      </c>
      <c r="D349" t="s">
        <v>72</v>
      </c>
      <c r="E349" t="str">
        <f t="shared" si="62"/>
        <v>01</v>
      </c>
      <c r="F349" t="str">
        <f t="shared" si="63"/>
        <v>001</v>
      </c>
      <c r="G349" t="str">
        <f>""</f>
        <v/>
      </c>
      <c r="H349" t="s">
        <v>0</v>
      </c>
      <c r="I349" t="s">
        <v>28</v>
      </c>
      <c r="J349" t="s">
        <v>660</v>
      </c>
      <c r="K349" s="2" t="str">
        <f>"06518"</f>
        <v>06518</v>
      </c>
    </row>
    <row r="350" spans="1:11" x14ac:dyDescent="0.25">
      <c r="A350" t="str">
        <f t="shared" si="56"/>
        <v>06</v>
      </c>
      <c r="B350" t="s">
        <v>34</v>
      </c>
      <c r="C350" t="str">
        <f>"037"</f>
        <v>037</v>
      </c>
      <c r="D350" t="s">
        <v>72</v>
      </c>
      <c r="E350" t="str">
        <f t="shared" si="62"/>
        <v>01</v>
      </c>
      <c r="F350" t="str">
        <f t="shared" si="63"/>
        <v>001</v>
      </c>
      <c r="G350" t="str">
        <f>""</f>
        <v/>
      </c>
      <c r="H350" t="s">
        <v>2</v>
      </c>
      <c r="I350" t="s">
        <v>28</v>
      </c>
      <c r="J350" t="s">
        <v>660</v>
      </c>
      <c r="K350" s="2" t="str">
        <f>"06518"</f>
        <v>06518</v>
      </c>
    </row>
    <row r="351" spans="1:11" x14ac:dyDescent="0.25">
      <c r="A351" t="str">
        <f t="shared" si="56"/>
        <v>06</v>
      </c>
      <c r="B351" t="s">
        <v>34</v>
      </c>
      <c r="C351" t="str">
        <f>"038"</f>
        <v>038</v>
      </c>
      <c r="D351" t="s">
        <v>73</v>
      </c>
      <c r="E351" t="str">
        <f t="shared" si="62"/>
        <v>01</v>
      </c>
      <c r="F351" t="str">
        <f t="shared" si="63"/>
        <v>001</v>
      </c>
      <c r="G351" t="str">
        <f>""</f>
        <v/>
      </c>
      <c r="H351" t="s">
        <v>3</v>
      </c>
      <c r="I351" t="s">
        <v>28</v>
      </c>
      <c r="J351" t="s">
        <v>661</v>
      </c>
      <c r="K351" s="2" t="str">
        <f>"06487"</f>
        <v>06487</v>
      </c>
    </row>
    <row r="352" spans="1:11" x14ac:dyDescent="0.25">
      <c r="A352" t="str">
        <f t="shared" si="56"/>
        <v>06</v>
      </c>
      <c r="B352" t="s">
        <v>34</v>
      </c>
      <c r="C352" t="str">
        <f>"039"</f>
        <v>039</v>
      </c>
      <c r="D352" t="s">
        <v>74</v>
      </c>
      <c r="E352" t="str">
        <f t="shared" si="62"/>
        <v>01</v>
      </c>
      <c r="F352" t="str">
        <f t="shared" si="63"/>
        <v>001</v>
      </c>
      <c r="G352" t="str">
        <f>""</f>
        <v/>
      </c>
      <c r="H352" t="s">
        <v>1</v>
      </c>
      <c r="I352" t="s">
        <v>662</v>
      </c>
      <c r="J352" t="s">
        <v>663</v>
      </c>
      <c r="K352" s="2" t="str">
        <f>"06469"</f>
        <v>06469</v>
      </c>
    </row>
    <row r="353" spans="1:11" x14ac:dyDescent="0.25">
      <c r="A353" t="str">
        <f t="shared" si="56"/>
        <v>06</v>
      </c>
      <c r="B353" t="s">
        <v>34</v>
      </c>
      <c r="C353" t="str">
        <f>"039"</f>
        <v>039</v>
      </c>
      <c r="D353" t="s">
        <v>74</v>
      </c>
      <c r="E353" t="str">
        <f t="shared" si="62"/>
        <v>01</v>
      </c>
      <c r="F353" t="str">
        <f t="shared" si="63"/>
        <v>001</v>
      </c>
      <c r="G353" t="str">
        <f>""</f>
        <v/>
      </c>
      <c r="H353" t="s">
        <v>0</v>
      </c>
      <c r="I353" t="s">
        <v>662</v>
      </c>
      <c r="J353" t="s">
        <v>663</v>
      </c>
      <c r="K353" s="2" t="str">
        <f>"06469"</f>
        <v>06469</v>
      </c>
    </row>
    <row r="354" spans="1:11" x14ac:dyDescent="0.25">
      <c r="A354" t="str">
        <f t="shared" si="56"/>
        <v>06</v>
      </c>
      <c r="B354" t="s">
        <v>34</v>
      </c>
      <c r="C354" t="str">
        <f>"039"</f>
        <v>039</v>
      </c>
      <c r="D354" t="s">
        <v>74</v>
      </c>
      <c r="E354" t="str">
        <f t="shared" si="62"/>
        <v>01</v>
      </c>
      <c r="F354" t="str">
        <f>"002"</f>
        <v>002</v>
      </c>
      <c r="G354" t="str">
        <f>""</f>
        <v/>
      </c>
      <c r="H354" t="s">
        <v>1</v>
      </c>
      <c r="I354" t="s">
        <v>662</v>
      </c>
      <c r="J354" t="s">
        <v>663</v>
      </c>
      <c r="K354" s="2" t="str">
        <f>"06469"</f>
        <v>06469</v>
      </c>
    </row>
    <row r="355" spans="1:11" x14ac:dyDescent="0.25">
      <c r="A355" t="str">
        <f t="shared" si="56"/>
        <v>06</v>
      </c>
      <c r="B355" t="s">
        <v>34</v>
      </c>
      <c r="C355" t="str">
        <f>"039"</f>
        <v>039</v>
      </c>
      <c r="D355" t="s">
        <v>74</v>
      </c>
      <c r="E355" t="str">
        <f t="shared" si="62"/>
        <v>01</v>
      </c>
      <c r="F355" t="str">
        <f>"002"</f>
        <v>002</v>
      </c>
      <c r="G355" t="str">
        <f>""</f>
        <v/>
      </c>
      <c r="H355" t="s">
        <v>0</v>
      </c>
      <c r="I355" t="s">
        <v>662</v>
      </c>
      <c r="J355" t="s">
        <v>663</v>
      </c>
      <c r="K355" s="2" t="str">
        <f>"06469"</f>
        <v>06469</v>
      </c>
    </row>
    <row r="356" spans="1:11" x14ac:dyDescent="0.25">
      <c r="A356" t="str">
        <f t="shared" si="56"/>
        <v>06</v>
      </c>
      <c r="B356" t="s">
        <v>34</v>
      </c>
      <c r="C356" t="str">
        <f>"040"</f>
        <v>040</v>
      </c>
      <c r="D356" t="s">
        <v>75</v>
      </c>
      <c r="E356" t="str">
        <f t="shared" si="62"/>
        <v>01</v>
      </c>
      <c r="F356" t="str">
        <f t="shared" ref="F356:F363" si="64">"001"</f>
        <v>001</v>
      </c>
      <c r="G356" t="str">
        <f>""</f>
        <v/>
      </c>
      <c r="H356" t="s">
        <v>1</v>
      </c>
      <c r="I356" t="s">
        <v>28</v>
      </c>
      <c r="J356" t="s">
        <v>664</v>
      </c>
      <c r="K356" s="2" t="str">
        <f>"06196"</f>
        <v>06196</v>
      </c>
    </row>
    <row r="357" spans="1:11" x14ac:dyDescent="0.25">
      <c r="A357" t="str">
        <f t="shared" si="56"/>
        <v>06</v>
      </c>
      <c r="B357" t="s">
        <v>34</v>
      </c>
      <c r="C357" t="str">
        <f>"040"</f>
        <v>040</v>
      </c>
      <c r="D357" t="s">
        <v>75</v>
      </c>
      <c r="E357" t="str">
        <f t="shared" si="62"/>
        <v>01</v>
      </c>
      <c r="F357" t="str">
        <f t="shared" si="64"/>
        <v>001</v>
      </c>
      <c r="G357" t="str">
        <f>""</f>
        <v/>
      </c>
      <c r="H357" t="s">
        <v>0</v>
      </c>
      <c r="I357" t="s">
        <v>28</v>
      </c>
      <c r="J357" t="s">
        <v>664</v>
      </c>
      <c r="K357" s="2" t="str">
        <f>"06196"</f>
        <v>06196</v>
      </c>
    </row>
    <row r="358" spans="1:11" x14ac:dyDescent="0.25">
      <c r="A358" t="str">
        <f t="shared" si="56"/>
        <v>06</v>
      </c>
      <c r="B358" t="s">
        <v>34</v>
      </c>
      <c r="C358" t="str">
        <f>"041"</f>
        <v>041</v>
      </c>
      <c r="D358" t="s">
        <v>76</v>
      </c>
      <c r="E358" t="str">
        <f t="shared" si="62"/>
        <v>01</v>
      </c>
      <c r="F358" t="str">
        <f t="shared" si="64"/>
        <v>001</v>
      </c>
      <c r="G358" t="str">
        <f>""</f>
        <v/>
      </c>
      <c r="H358" t="s">
        <v>3</v>
      </c>
      <c r="I358" t="s">
        <v>665</v>
      </c>
      <c r="J358" t="s">
        <v>666</v>
      </c>
      <c r="K358" s="2" t="str">
        <f>"06479"</f>
        <v>06479</v>
      </c>
    </row>
    <row r="359" spans="1:11" x14ac:dyDescent="0.25">
      <c r="A359" t="str">
        <f t="shared" si="56"/>
        <v>06</v>
      </c>
      <c r="B359" t="s">
        <v>34</v>
      </c>
      <c r="C359" t="str">
        <f>"042"</f>
        <v>042</v>
      </c>
      <c r="D359" t="s">
        <v>77</v>
      </c>
      <c r="E359" t="str">
        <f t="shared" si="62"/>
        <v>01</v>
      </c>
      <c r="F359" t="str">
        <f t="shared" si="64"/>
        <v>001</v>
      </c>
      <c r="G359" t="str">
        <f>""</f>
        <v/>
      </c>
      <c r="H359" t="s">
        <v>1</v>
      </c>
      <c r="I359" t="s">
        <v>28</v>
      </c>
      <c r="J359" t="s">
        <v>667</v>
      </c>
      <c r="K359" s="2" t="str">
        <f>"06105"</f>
        <v>06105</v>
      </c>
    </row>
    <row r="360" spans="1:11" x14ac:dyDescent="0.25">
      <c r="A360" t="str">
        <f t="shared" si="56"/>
        <v>06</v>
      </c>
      <c r="B360" t="s">
        <v>34</v>
      </c>
      <c r="C360" t="str">
        <f>"042"</f>
        <v>042</v>
      </c>
      <c r="D360" t="s">
        <v>77</v>
      </c>
      <c r="E360" t="str">
        <f t="shared" si="62"/>
        <v>01</v>
      </c>
      <c r="F360" t="str">
        <f t="shared" si="64"/>
        <v>001</v>
      </c>
      <c r="G360" t="str">
        <f>""</f>
        <v/>
      </c>
      <c r="H360" t="s">
        <v>0</v>
      </c>
      <c r="I360" t="s">
        <v>28</v>
      </c>
      <c r="J360" t="s">
        <v>667</v>
      </c>
      <c r="K360" s="2" t="str">
        <f>"06105"</f>
        <v>06105</v>
      </c>
    </row>
    <row r="361" spans="1:11" x14ac:dyDescent="0.25">
      <c r="A361" t="str">
        <f t="shared" si="56"/>
        <v>06</v>
      </c>
      <c r="B361" t="s">
        <v>34</v>
      </c>
      <c r="C361" t="str">
        <f>"043"</f>
        <v>043</v>
      </c>
      <c r="D361" t="s">
        <v>78</v>
      </c>
      <c r="E361" t="str">
        <f t="shared" si="62"/>
        <v>01</v>
      </c>
      <c r="F361" t="str">
        <f t="shared" si="64"/>
        <v>001</v>
      </c>
      <c r="G361" t="str">
        <f>""</f>
        <v/>
      </c>
      <c r="H361" t="s">
        <v>3</v>
      </c>
      <c r="I361" t="s">
        <v>21</v>
      </c>
      <c r="J361" t="s">
        <v>668</v>
      </c>
      <c r="K361" s="2" t="str">
        <f>"06820"</f>
        <v>06820</v>
      </c>
    </row>
    <row r="362" spans="1:11" x14ac:dyDescent="0.25">
      <c r="A362" t="str">
        <f t="shared" si="56"/>
        <v>06</v>
      </c>
      <c r="B362" t="s">
        <v>34</v>
      </c>
      <c r="C362" t="str">
        <f t="shared" ref="C362:C406" si="65">"044"</f>
        <v>044</v>
      </c>
      <c r="D362" t="s">
        <v>79</v>
      </c>
      <c r="E362" t="str">
        <f t="shared" si="62"/>
        <v>01</v>
      </c>
      <c r="F362" t="str">
        <f t="shared" si="64"/>
        <v>001</v>
      </c>
      <c r="G362" t="str">
        <f>""</f>
        <v/>
      </c>
      <c r="H362" t="s">
        <v>1</v>
      </c>
      <c r="I362" t="s">
        <v>669</v>
      </c>
      <c r="J362" t="s">
        <v>670</v>
      </c>
      <c r="K362" s="2" t="str">
        <f t="shared" ref="K362:K398" si="66">"06400"</f>
        <v>06400</v>
      </c>
    </row>
    <row r="363" spans="1:11" x14ac:dyDescent="0.25">
      <c r="A363" t="str">
        <f t="shared" si="56"/>
        <v>06</v>
      </c>
      <c r="B363" t="s">
        <v>34</v>
      </c>
      <c r="C363" t="str">
        <f t="shared" si="65"/>
        <v>044</v>
      </c>
      <c r="D363" t="s">
        <v>79</v>
      </c>
      <c r="E363" t="str">
        <f t="shared" si="62"/>
        <v>01</v>
      </c>
      <c r="F363" t="str">
        <f t="shared" si="64"/>
        <v>001</v>
      </c>
      <c r="G363" t="str">
        <f>""</f>
        <v/>
      </c>
      <c r="H363" t="s">
        <v>0</v>
      </c>
      <c r="I363" t="s">
        <v>669</v>
      </c>
      <c r="J363" t="s">
        <v>670</v>
      </c>
      <c r="K363" s="2" t="str">
        <f t="shared" si="66"/>
        <v>06400</v>
      </c>
    </row>
    <row r="364" spans="1:11" x14ac:dyDescent="0.25">
      <c r="A364" t="str">
        <f t="shared" si="56"/>
        <v>06</v>
      </c>
      <c r="B364" t="s">
        <v>34</v>
      </c>
      <c r="C364" t="str">
        <f t="shared" si="65"/>
        <v>044</v>
      </c>
      <c r="D364" t="s">
        <v>79</v>
      </c>
      <c r="E364" t="str">
        <f t="shared" si="62"/>
        <v>01</v>
      </c>
      <c r="F364" t="str">
        <f>"002"</f>
        <v>002</v>
      </c>
      <c r="G364" t="str">
        <f>""</f>
        <v/>
      </c>
      <c r="H364" t="s">
        <v>3</v>
      </c>
      <c r="I364" t="s">
        <v>28</v>
      </c>
      <c r="J364" t="s">
        <v>671</v>
      </c>
      <c r="K364" s="2" t="str">
        <f t="shared" si="66"/>
        <v>06400</v>
      </c>
    </row>
    <row r="365" spans="1:11" x14ac:dyDescent="0.25">
      <c r="A365" t="str">
        <f t="shared" si="56"/>
        <v>06</v>
      </c>
      <c r="B365" t="s">
        <v>34</v>
      </c>
      <c r="C365" t="str">
        <f t="shared" si="65"/>
        <v>044</v>
      </c>
      <c r="D365" t="s">
        <v>79</v>
      </c>
      <c r="E365" t="str">
        <f t="shared" si="62"/>
        <v>01</v>
      </c>
      <c r="F365" t="str">
        <f>"003"</f>
        <v>003</v>
      </c>
      <c r="G365" t="str">
        <f>""</f>
        <v/>
      </c>
      <c r="H365" t="s">
        <v>1</v>
      </c>
      <c r="I365" t="s">
        <v>28</v>
      </c>
      <c r="J365" t="s">
        <v>671</v>
      </c>
      <c r="K365" s="2" t="str">
        <f t="shared" si="66"/>
        <v>06400</v>
      </c>
    </row>
    <row r="366" spans="1:11" x14ac:dyDescent="0.25">
      <c r="A366" t="str">
        <f t="shared" si="56"/>
        <v>06</v>
      </c>
      <c r="B366" t="s">
        <v>34</v>
      </c>
      <c r="C366" t="str">
        <f t="shared" si="65"/>
        <v>044</v>
      </c>
      <c r="D366" t="s">
        <v>79</v>
      </c>
      <c r="E366" t="str">
        <f t="shared" si="62"/>
        <v>01</v>
      </c>
      <c r="F366" t="str">
        <f>"003"</f>
        <v>003</v>
      </c>
      <c r="G366" t="str">
        <f>""</f>
        <v/>
      </c>
      <c r="H366" t="s">
        <v>0</v>
      </c>
      <c r="I366" t="s">
        <v>28</v>
      </c>
      <c r="J366" t="s">
        <v>671</v>
      </c>
      <c r="K366" s="2" t="str">
        <f t="shared" si="66"/>
        <v>06400</v>
      </c>
    </row>
    <row r="367" spans="1:11" x14ac:dyDescent="0.25">
      <c r="A367" t="str">
        <f t="shared" si="56"/>
        <v>06</v>
      </c>
      <c r="B367" t="s">
        <v>34</v>
      </c>
      <c r="C367" t="str">
        <f t="shared" si="65"/>
        <v>044</v>
      </c>
      <c r="D367" t="s">
        <v>79</v>
      </c>
      <c r="E367" t="str">
        <f t="shared" si="62"/>
        <v>01</v>
      </c>
      <c r="F367" t="str">
        <f>"004"</f>
        <v>004</v>
      </c>
      <c r="G367" t="str">
        <f>""</f>
        <v/>
      </c>
      <c r="H367" t="s">
        <v>1</v>
      </c>
      <c r="I367" t="s">
        <v>672</v>
      </c>
      <c r="J367" t="s">
        <v>673</v>
      </c>
      <c r="K367" s="2" t="str">
        <f t="shared" si="66"/>
        <v>06400</v>
      </c>
    </row>
    <row r="368" spans="1:11" x14ac:dyDescent="0.25">
      <c r="A368" t="str">
        <f t="shared" si="56"/>
        <v>06</v>
      </c>
      <c r="B368" t="s">
        <v>34</v>
      </c>
      <c r="C368" t="str">
        <f t="shared" si="65"/>
        <v>044</v>
      </c>
      <c r="D368" t="s">
        <v>79</v>
      </c>
      <c r="E368" t="str">
        <f t="shared" si="62"/>
        <v>01</v>
      </c>
      <c r="F368" t="str">
        <f>"004"</f>
        <v>004</v>
      </c>
      <c r="G368" t="str">
        <f>""</f>
        <v/>
      </c>
      <c r="H368" t="s">
        <v>0</v>
      </c>
      <c r="I368" t="s">
        <v>672</v>
      </c>
      <c r="J368" t="s">
        <v>673</v>
      </c>
      <c r="K368" s="2" t="str">
        <f t="shared" si="66"/>
        <v>06400</v>
      </c>
    </row>
    <row r="369" spans="1:11" x14ac:dyDescent="0.25">
      <c r="A369" t="str">
        <f t="shared" si="56"/>
        <v>06</v>
      </c>
      <c r="B369" t="s">
        <v>34</v>
      </c>
      <c r="C369" t="str">
        <f t="shared" si="65"/>
        <v>044</v>
      </c>
      <c r="D369" t="s">
        <v>79</v>
      </c>
      <c r="E369" t="str">
        <f t="shared" si="62"/>
        <v>01</v>
      </c>
      <c r="F369" t="str">
        <f>"005"</f>
        <v>005</v>
      </c>
      <c r="G369" t="str">
        <f>""</f>
        <v/>
      </c>
      <c r="H369" t="s">
        <v>1</v>
      </c>
      <c r="I369" t="s">
        <v>672</v>
      </c>
      <c r="J369" t="s">
        <v>673</v>
      </c>
      <c r="K369" s="2" t="str">
        <f t="shared" si="66"/>
        <v>06400</v>
      </c>
    </row>
    <row r="370" spans="1:11" x14ac:dyDescent="0.25">
      <c r="A370" t="str">
        <f t="shared" si="56"/>
        <v>06</v>
      </c>
      <c r="B370" t="s">
        <v>34</v>
      </c>
      <c r="C370" t="str">
        <f t="shared" si="65"/>
        <v>044</v>
      </c>
      <c r="D370" t="s">
        <v>79</v>
      </c>
      <c r="E370" t="str">
        <f t="shared" si="62"/>
        <v>01</v>
      </c>
      <c r="F370" t="str">
        <f>"005"</f>
        <v>005</v>
      </c>
      <c r="G370" t="str">
        <f>""</f>
        <v/>
      </c>
      <c r="H370" t="s">
        <v>0</v>
      </c>
      <c r="I370" t="s">
        <v>672</v>
      </c>
      <c r="J370" t="s">
        <v>673</v>
      </c>
      <c r="K370" s="2" t="str">
        <f t="shared" si="66"/>
        <v>06400</v>
      </c>
    </row>
    <row r="371" spans="1:11" x14ac:dyDescent="0.25">
      <c r="A371" t="str">
        <f t="shared" si="56"/>
        <v>06</v>
      </c>
      <c r="B371" t="s">
        <v>34</v>
      </c>
      <c r="C371" t="str">
        <f t="shared" si="65"/>
        <v>044</v>
      </c>
      <c r="D371" t="s">
        <v>79</v>
      </c>
      <c r="E371" t="str">
        <f t="shared" si="62"/>
        <v>01</v>
      </c>
      <c r="F371" t="str">
        <f>"005"</f>
        <v>005</v>
      </c>
      <c r="G371" t="str">
        <f>""</f>
        <v/>
      </c>
      <c r="H371" t="s">
        <v>2</v>
      </c>
      <c r="I371" t="s">
        <v>672</v>
      </c>
      <c r="J371" t="s">
        <v>673</v>
      </c>
      <c r="K371" s="2" t="str">
        <f t="shared" si="66"/>
        <v>06400</v>
      </c>
    </row>
    <row r="372" spans="1:11" x14ac:dyDescent="0.25">
      <c r="A372" t="str">
        <f t="shared" si="56"/>
        <v>06</v>
      </c>
      <c r="B372" t="s">
        <v>34</v>
      </c>
      <c r="C372" t="str">
        <f t="shared" si="65"/>
        <v>044</v>
      </c>
      <c r="D372" t="s">
        <v>79</v>
      </c>
      <c r="E372" t="str">
        <f t="shared" ref="E372:E378" si="67">"02"</f>
        <v>02</v>
      </c>
      <c r="F372" t="str">
        <f>"001"</f>
        <v>001</v>
      </c>
      <c r="G372" t="str">
        <f>""</f>
        <v/>
      </c>
      <c r="H372" t="s">
        <v>1</v>
      </c>
      <c r="I372" t="s">
        <v>674</v>
      </c>
      <c r="J372" t="s">
        <v>675</v>
      </c>
      <c r="K372" s="2" t="str">
        <f t="shared" si="66"/>
        <v>06400</v>
      </c>
    </row>
    <row r="373" spans="1:11" x14ac:dyDescent="0.25">
      <c r="A373" t="str">
        <f t="shared" si="56"/>
        <v>06</v>
      </c>
      <c r="B373" t="s">
        <v>34</v>
      </c>
      <c r="C373" t="str">
        <f t="shared" si="65"/>
        <v>044</v>
      </c>
      <c r="D373" t="s">
        <v>79</v>
      </c>
      <c r="E373" t="str">
        <f t="shared" si="67"/>
        <v>02</v>
      </c>
      <c r="F373" t="str">
        <f>"001"</f>
        <v>001</v>
      </c>
      <c r="G373" t="str">
        <f>""</f>
        <v/>
      </c>
      <c r="H373" t="s">
        <v>0</v>
      </c>
      <c r="I373" t="s">
        <v>674</v>
      </c>
      <c r="J373" t="s">
        <v>675</v>
      </c>
      <c r="K373" s="2" t="str">
        <f t="shared" si="66"/>
        <v>06400</v>
      </c>
    </row>
    <row r="374" spans="1:11" x14ac:dyDescent="0.25">
      <c r="A374" t="str">
        <f t="shared" si="56"/>
        <v>06</v>
      </c>
      <c r="B374" t="s">
        <v>34</v>
      </c>
      <c r="C374" t="str">
        <f t="shared" si="65"/>
        <v>044</v>
      </c>
      <c r="D374" t="s">
        <v>79</v>
      </c>
      <c r="E374" t="str">
        <f t="shared" si="67"/>
        <v>02</v>
      </c>
      <c r="F374" t="str">
        <f>"002"</f>
        <v>002</v>
      </c>
      <c r="G374" t="str">
        <f>""</f>
        <v/>
      </c>
      <c r="H374" t="s">
        <v>1</v>
      </c>
      <c r="I374" t="s">
        <v>674</v>
      </c>
      <c r="J374" t="s">
        <v>675</v>
      </c>
      <c r="K374" s="2" t="str">
        <f t="shared" si="66"/>
        <v>06400</v>
      </c>
    </row>
    <row r="375" spans="1:11" x14ac:dyDescent="0.25">
      <c r="A375" t="str">
        <f t="shared" si="56"/>
        <v>06</v>
      </c>
      <c r="B375" t="s">
        <v>34</v>
      </c>
      <c r="C375" t="str">
        <f t="shared" si="65"/>
        <v>044</v>
      </c>
      <c r="D375" t="s">
        <v>79</v>
      </c>
      <c r="E375" t="str">
        <f t="shared" si="67"/>
        <v>02</v>
      </c>
      <c r="F375" t="str">
        <f>"002"</f>
        <v>002</v>
      </c>
      <c r="G375" t="str">
        <f>""</f>
        <v/>
      </c>
      <c r="H375" t="s">
        <v>0</v>
      </c>
      <c r="I375" t="s">
        <v>674</v>
      </c>
      <c r="J375" t="s">
        <v>675</v>
      </c>
      <c r="K375" s="2" t="str">
        <f t="shared" si="66"/>
        <v>06400</v>
      </c>
    </row>
    <row r="376" spans="1:11" x14ac:dyDescent="0.25">
      <c r="A376" t="str">
        <f t="shared" si="56"/>
        <v>06</v>
      </c>
      <c r="B376" t="s">
        <v>34</v>
      </c>
      <c r="C376" t="str">
        <f t="shared" si="65"/>
        <v>044</v>
      </c>
      <c r="D376" t="s">
        <v>79</v>
      </c>
      <c r="E376" t="str">
        <f t="shared" si="67"/>
        <v>02</v>
      </c>
      <c r="F376" t="str">
        <f>"003"</f>
        <v>003</v>
      </c>
      <c r="G376" t="str">
        <f>""</f>
        <v/>
      </c>
      <c r="H376" t="s">
        <v>3</v>
      </c>
      <c r="I376" t="s">
        <v>669</v>
      </c>
      <c r="J376" t="s">
        <v>670</v>
      </c>
      <c r="K376" s="2" t="str">
        <f t="shared" si="66"/>
        <v>06400</v>
      </c>
    </row>
    <row r="377" spans="1:11" x14ac:dyDescent="0.25">
      <c r="A377" t="str">
        <f t="shared" si="56"/>
        <v>06</v>
      </c>
      <c r="B377" t="s">
        <v>34</v>
      </c>
      <c r="C377" t="str">
        <f t="shared" si="65"/>
        <v>044</v>
      </c>
      <c r="D377" t="s">
        <v>79</v>
      </c>
      <c r="E377" t="str">
        <f t="shared" si="67"/>
        <v>02</v>
      </c>
      <c r="F377" t="str">
        <f>"004"</f>
        <v>004</v>
      </c>
      <c r="G377" t="str">
        <f>""</f>
        <v/>
      </c>
      <c r="H377" t="s">
        <v>1</v>
      </c>
      <c r="I377" t="s">
        <v>676</v>
      </c>
      <c r="J377" t="s">
        <v>677</v>
      </c>
      <c r="K377" s="2" t="str">
        <f t="shared" si="66"/>
        <v>06400</v>
      </c>
    </row>
    <row r="378" spans="1:11" x14ac:dyDescent="0.25">
      <c r="A378" t="str">
        <f t="shared" si="56"/>
        <v>06</v>
      </c>
      <c r="B378" t="s">
        <v>34</v>
      </c>
      <c r="C378" t="str">
        <f t="shared" si="65"/>
        <v>044</v>
      </c>
      <c r="D378" t="s">
        <v>79</v>
      </c>
      <c r="E378" t="str">
        <f t="shared" si="67"/>
        <v>02</v>
      </c>
      <c r="F378" t="str">
        <f>"004"</f>
        <v>004</v>
      </c>
      <c r="G378" t="str">
        <f>""</f>
        <v/>
      </c>
      <c r="H378" t="s">
        <v>0</v>
      </c>
      <c r="I378" t="s">
        <v>676</v>
      </c>
      <c r="J378" t="s">
        <v>677</v>
      </c>
      <c r="K378" s="2" t="str">
        <f t="shared" si="66"/>
        <v>06400</v>
      </c>
    </row>
    <row r="379" spans="1:11" x14ac:dyDescent="0.25">
      <c r="A379" t="str">
        <f t="shared" si="56"/>
        <v>06</v>
      </c>
      <c r="B379" t="s">
        <v>34</v>
      </c>
      <c r="C379" t="str">
        <f t="shared" si="65"/>
        <v>044</v>
      </c>
      <c r="D379" t="s">
        <v>79</v>
      </c>
      <c r="E379" t="str">
        <f t="shared" ref="E379:E387" si="68">"03"</f>
        <v>03</v>
      </c>
      <c r="F379" t="str">
        <f>"001"</f>
        <v>001</v>
      </c>
      <c r="G379" t="str">
        <f>""</f>
        <v/>
      </c>
      <c r="H379" t="s">
        <v>1</v>
      </c>
      <c r="I379" t="s">
        <v>678</v>
      </c>
      <c r="J379" t="s">
        <v>679</v>
      </c>
      <c r="K379" s="2" t="str">
        <f t="shared" si="66"/>
        <v>06400</v>
      </c>
    </row>
    <row r="380" spans="1:11" x14ac:dyDescent="0.25">
      <c r="A380" t="str">
        <f t="shared" si="56"/>
        <v>06</v>
      </c>
      <c r="B380" t="s">
        <v>34</v>
      </c>
      <c r="C380" t="str">
        <f t="shared" si="65"/>
        <v>044</v>
      </c>
      <c r="D380" t="s">
        <v>79</v>
      </c>
      <c r="E380" t="str">
        <f t="shared" si="68"/>
        <v>03</v>
      </c>
      <c r="F380" t="str">
        <f>"001"</f>
        <v>001</v>
      </c>
      <c r="G380" t="str">
        <f>""</f>
        <v/>
      </c>
      <c r="H380" t="s">
        <v>0</v>
      </c>
      <c r="I380" t="s">
        <v>678</v>
      </c>
      <c r="J380" t="s">
        <v>679</v>
      </c>
      <c r="K380" s="2" t="str">
        <f t="shared" si="66"/>
        <v>06400</v>
      </c>
    </row>
    <row r="381" spans="1:11" x14ac:dyDescent="0.25">
      <c r="A381" t="str">
        <f t="shared" si="56"/>
        <v>06</v>
      </c>
      <c r="B381" t="s">
        <v>34</v>
      </c>
      <c r="C381" t="str">
        <f t="shared" si="65"/>
        <v>044</v>
      </c>
      <c r="D381" t="s">
        <v>79</v>
      </c>
      <c r="E381" t="str">
        <f t="shared" si="68"/>
        <v>03</v>
      </c>
      <c r="F381" t="str">
        <f>"002"</f>
        <v>002</v>
      </c>
      <c r="G381" t="str">
        <f>""</f>
        <v/>
      </c>
      <c r="H381" t="s">
        <v>1</v>
      </c>
      <c r="I381" t="s">
        <v>678</v>
      </c>
      <c r="J381" t="s">
        <v>679</v>
      </c>
      <c r="K381" s="2" t="str">
        <f t="shared" si="66"/>
        <v>06400</v>
      </c>
    </row>
    <row r="382" spans="1:11" x14ac:dyDescent="0.25">
      <c r="A382" t="str">
        <f t="shared" si="56"/>
        <v>06</v>
      </c>
      <c r="B382" t="s">
        <v>34</v>
      </c>
      <c r="C382" t="str">
        <f t="shared" si="65"/>
        <v>044</v>
      </c>
      <c r="D382" t="s">
        <v>79</v>
      </c>
      <c r="E382" t="str">
        <f t="shared" si="68"/>
        <v>03</v>
      </c>
      <c r="F382" t="str">
        <f>"002"</f>
        <v>002</v>
      </c>
      <c r="G382" t="str">
        <f>""</f>
        <v/>
      </c>
      <c r="H382" t="s">
        <v>0</v>
      </c>
      <c r="I382" t="s">
        <v>678</v>
      </c>
      <c r="J382" t="s">
        <v>679</v>
      </c>
      <c r="K382" s="2" t="str">
        <f t="shared" si="66"/>
        <v>06400</v>
      </c>
    </row>
    <row r="383" spans="1:11" x14ac:dyDescent="0.25">
      <c r="A383" t="str">
        <f t="shared" si="56"/>
        <v>06</v>
      </c>
      <c r="B383" t="s">
        <v>34</v>
      </c>
      <c r="C383" t="str">
        <f t="shared" si="65"/>
        <v>044</v>
      </c>
      <c r="D383" t="s">
        <v>79</v>
      </c>
      <c r="E383" t="str">
        <f t="shared" si="68"/>
        <v>03</v>
      </c>
      <c r="F383" t="str">
        <f>"003"</f>
        <v>003</v>
      </c>
      <c r="G383" t="str">
        <f>""</f>
        <v/>
      </c>
      <c r="H383" t="s">
        <v>1</v>
      </c>
      <c r="I383" t="s">
        <v>680</v>
      </c>
      <c r="J383" t="s">
        <v>681</v>
      </c>
      <c r="K383" s="2" t="str">
        <f t="shared" si="66"/>
        <v>06400</v>
      </c>
    </row>
    <row r="384" spans="1:11" x14ac:dyDescent="0.25">
      <c r="A384" t="str">
        <f t="shared" si="56"/>
        <v>06</v>
      </c>
      <c r="B384" t="s">
        <v>34</v>
      </c>
      <c r="C384" t="str">
        <f t="shared" si="65"/>
        <v>044</v>
      </c>
      <c r="D384" t="s">
        <v>79</v>
      </c>
      <c r="E384" t="str">
        <f t="shared" si="68"/>
        <v>03</v>
      </c>
      <c r="F384" t="str">
        <f>"003"</f>
        <v>003</v>
      </c>
      <c r="G384" t="str">
        <f>""</f>
        <v/>
      </c>
      <c r="H384" t="s">
        <v>0</v>
      </c>
      <c r="I384" t="s">
        <v>680</v>
      </c>
      <c r="J384" t="s">
        <v>681</v>
      </c>
      <c r="K384" s="2" t="str">
        <f t="shared" si="66"/>
        <v>06400</v>
      </c>
    </row>
    <row r="385" spans="1:11" x14ac:dyDescent="0.25">
      <c r="A385" t="str">
        <f t="shared" si="56"/>
        <v>06</v>
      </c>
      <c r="B385" t="s">
        <v>34</v>
      </c>
      <c r="C385" t="str">
        <f t="shared" si="65"/>
        <v>044</v>
      </c>
      <c r="D385" t="s">
        <v>79</v>
      </c>
      <c r="E385" t="str">
        <f t="shared" si="68"/>
        <v>03</v>
      </c>
      <c r="F385" t="str">
        <f>"004"</f>
        <v>004</v>
      </c>
      <c r="G385" t="str">
        <f>""</f>
        <v/>
      </c>
      <c r="H385" t="s">
        <v>3</v>
      </c>
      <c r="I385" t="s">
        <v>682</v>
      </c>
      <c r="J385" t="s">
        <v>683</v>
      </c>
      <c r="K385" s="2" t="str">
        <f t="shared" si="66"/>
        <v>06400</v>
      </c>
    </row>
    <row r="386" spans="1:11" x14ac:dyDescent="0.25">
      <c r="A386" t="str">
        <f t="shared" si="56"/>
        <v>06</v>
      </c>
      <c r="B386" t="s">
        <v>34</v>
      </c>
      <c r="C386" t="str">
        <f t="shared" si="65"/>
        <v>044</v>
      </c>
      <c r="D386" t="s">
        <v>79</v>
      </c>
      <c r="E386" t="str">
        <f t="shared" si="68"/>
        <v>03</v>
      </c>
      <c r="F386" t="str">
        <f>"005"</f>
        <v>005</v>
      </c>
      <c r="G386" t="str">
        <f>""</f>
        <v/>
      </c>
      <c r="H386" t="s">
        <v>1</v>
      </c>
      <c r="I386" t="s">
        <v>684</v>
      </c>
      <c r="J386" t="s">
        <v>685</v>
      </c>
      <c r="K386" s="2" t="str">
        <f t="shared" si="66"/>
        <v>06400</v>
      </c>
    </row>
    <row r="387" spans="1:11" x14ac:dyDescent="0.25">
      <c r="A387" t="str">
        <f t="shared" ref="A387:A450" si="69">"06"</f>
        <v>06</v>
      </c>
      <c r="B387" t="s">
        <v>34</v>
      </c>
      <c r="C387" t="str">
        <f t="shared" si="65"/>
        <v>044</v>
      </c>
      <c r="D387" t="s">
        <v>79</v>
      </c>
      <c r="E387" t="str">
        <f t="shared" si="68"/>
        <v>03</v>
      </c>
      <c r="F387" t="str">
        <f>"005"</f>
        <v>005</v>
      </c>
      <c r="G387" t="str">
        <f>""</f>
        <v/>
      </c>
      <c r="H387" t="s">
        <v>0</v>
      </c>
      <c r="I387" t="s">
        <v>684</v>
      </c>
      <c r="J387" t="s">
        <v>685</v>
      </c>
      <c r="K387" s="2" t="str">
        <f t="shared" si="66"/>
        <v>06400</v>
      </c>
    </row>
    <row r="388" spans="1:11" x14ac:dyDescent="0.25">
      <c r="A388" t="str">
        <f t="shared" si="69"/>
        <v>06</v>
      </c>
      <c r="B388" t="s">
        <v>34</v>
      </c>
      <c r="C388" t="str">
        <f t="shared" si="65"/>
        <v>044</v>
      </c>
      <c r="D388" t="s">
        <v>79</v>
      </c>
      <c r="E388" t="str">
        <f t="shared" ref="E388:E395" si="70">"04"</f>
        <v>04</v>
      </c>
      <c r="F388" t="str">
        <f>"001"</f>
        <v>001</v>
      </c>
      <c r="G388" t="str">
        <f>""</f>
        <v/>
      </c>
      <c r="H388" t="s">
        <v>1</v>
      </c>
      <c r="I388" t="s">
        <v>686</v>
      </c>
      <c r="J388" t="s">
        <v>687</v>
      </c>
      <c r="K388" s="2" t="str">
        <f t="shared" si="66"/>
        <v>06400</v>
      </c>
    </row>
    <row r="389" spans="1:11" x14ac:dyDescent="0.25">
      <c r="A389" t="str">
        <f t="shared" si="69"/>
        <v>06</v>
      </c>
      <c r="B389" t="s">
        <v>34</v>
      </c>
      <c r="C389" t="str">
        <f t="shared" si="65"/>
        <v>044</v>
      </c>
      <c r="D389" t="s">
        <v>79</v>
      </c>
      <c r="E389" t="str">
        <f t="shared" si="70"/>
        <v>04</v>
      </c>
      <c r="F389" t="str">
        <f>"001"</f>
        <v>001</v>
      </c>
      <c r="G389" t="str">
        <f>""</f>
        <v/>
      </c>
      <c r="H389" t="s">
        <v>0</v>
      </c>
      <c r="I389" t="s">
        <v>686</v>
      </c>
      <c r="J389" t="s">
        <v>687</v>
      </c>
      <c r="K389" s="2" t="str">
        <f t="shared" si="66"/>
        <v>06400</v>
      </c>
    </row>
    <row r="390" spans="1:11" x14ac:dyDescent="0.25">
      <c r="A390" t="str">
        <f t="shared" si="69"/>
        <v>06</v>
      </c>
      <c r="B390" t="s">
        <v>34</v>
      </c>
      <c r="C390" t="str">
        <f t="shared" si="65"/>
        <v>044</v>
      </c>
      <c r="D390" t="s">
        <v>79</v>
      </c>
      <c r="E390" t="str">
        <f t="shared" si="70"/>
        <v>04</v>
      </c>
      <c r="F390" t="str">
        <f>"002"</f>
        <v>002</v>
      </c>
      <c r="G390" t="str">
        <f>""</f>
        <v/>
      </c>
      <c r="H390" t="s">
        <v>1</v>
      </c>
      <c r="I390" t="s">
        <v>688</v>
      </c>
      <c r="J390" t="s">
        <v>689</v>
      </c>
      <c r="K390" s="2" t="str">
        <f t="shared" si="66"/>
        <v>06400</v>
      </c>
    </row>
    <row r="391" spans="1:11" x14ac:dyDescent="0.25">
      <c r="A391" t="str">
        <f t="shared" si="69"/>
        <v>06</v>
      </c>
      <c r="B391" t="s">
        <v>34</v>
      </c>
      <c r="C391" t="str">
        <f t="shared" si="65"/>
        <v>044</v>
      </c>
      <c r="D391" t="s">
        <v>79</v>
      </c>
      <c r="E391" t="str">
        <f t="shared" si="70"/>
        <v>04</v>
      </c>
      <c r="F391" t="str">
        <f>"002"</f>
        <v>002</v>
      </c>
      <c r="G391" t="str">
        <f>""</f>
        <v/>
      </c>
      <c r="H391" t="s">
        <v>0</v>
      </c>
      <c r="I391" t="s">
        <v>688</v>
      </c>
      <c r="J391" t="s">
        <v>689</v>
      </c>
      <c r="K391" s="2" t="str">
        <f t="shared" si="66"/>
        <v>06400</v>
      </c>
    </row>
    <row r="392" spans="1:11" x14ac:dyDescent="0.25">
      <c r="A392" t="str">
        <f t="shared" si="69"/>
        <v>06</v>
      </c>
      <c r="B392" t="s">
        <v>34</v>
      </c>
      <c r="C392" t="str">
        <f t="shared" si="65"/>
        <v>044</v>
      </c>
      <c r="D392" t="s">
        <v>79</v>
      </c>
      <c r="E392" t="str">
        <f t="shared" si="70"/>
        <v>04</v>
      </c>
      <c r="F392" t="str">
        <f>"003"</f>
        <v>003</v>
      </c>
      <c r="G392" t="str">
        <f>""</f>
        <v/>
      </c>
      <c r="H392" t="s">
        <v>1</v>
      </c>
      <c r="I392" t="s">
        <v>690</v>
      </c>
      <c r="J392" t="s">
        <v>691</v>
      </c>
      <c r="K392" s="2" t="str">
        <f t="shared" si="66"/>
        <v>06400</v>
      </c>
    </row>
    <row r="393" spans="1:11" x14ac:dyDescent="0.25">
      <c r="A393" t="str">
        <f t="shared" si="69"/>
        <v>06</v>
      </c>
      <c r="B393" t="s">
        <v>34</v>
      </c>
      <c r="C393" t="str">
        <f t="shared" si="65"/>
        <v>044</v>
      </c>
      <c r="D393" t="s">
        <v>79</v>
      </c>
      <c r="E393" t="str">
        <f t="shared" si="70"/>
        <v>04</v>
      </c>
      <c r="F393" t="str">
        <f>"003"</f>
        <v>003</v>
      </c>
      <c r="G393" t="str">
        <f>""</f>
        <v/>
      </c>
      <c r="H393" t="s">
        <v>0</v>
      </c>
      <c r="I393" t="s">
        <v>690</v>
      </c>
      <c r="J393" t="s">
        <v>691</v>
      </c>
      <c r="K393" s="2" t="str">
        <f t="shared" si="66"/>
        <v>06400</v>
      </c>
    </row>
    <row r="394" spans="1:11" x14ac:dyDescent="0.25">
      <c r="A394" t="str">
        <f t="shared" si="69"/>
        <v>06</v>
      </c>
      <c r="B394" t="s">
        <v>34</v>
      </c>
      <c r="C394" t="str">
        <f t="shared" si="65"/>
        <v>044</v>
      </c>
      <c r="D394" t="s">
        <v>79</v>
      </c>
      <c r="E394" t="str">
        <f t="shared" si="70"/>
        <v>04</v>
      </c>
      <c r="F394" t="str">
        <f>"004"</f>
        <v>004</v>
      </c>
      <c r="G394" t="str">
        <f>""</f>
        <v/>
      </c>
      <c r="H394" t="s">
        <v>1</v>
      </c>
      <c r="I394" t="s">
        <v>692</v>
      </c>
      <c r="J394" t="s">
        <v>693</v>
      </c>
      <c r="K394" s="2" t="str">
        <f t="shared" si="66"/>
        <v>06400</v>
      </c>
    </row>
    <row r="395" spans="1:11" x14ac:dyDescent="0.25">
      <c r="A395" t="str">
        <f t="shared" si="69"/>
        <v>06</v>
      </c>
      <c r="B395" t="s">
        <v>34</v>
      </c>
      <c r="C395" t="str">
        <f t="shared" si="65"/>
        <v>044</v>
      </c>
      <c r="D395" t="s">
        <v>79</v>
      </c>
      <c r="E395" t="str">
        <f t="shared" si="70"/>
        <v>04</v>
      </c>
      <c r="F395" t="str">
        <f>"004"</f>
        <v>004</v>
      </c>
      <c r="G395" t="str">
        <f>""</f>
        <v/>
      </c>
      <c r="H395" t="s">
        <v>0</v>
      </c>
      <c r="I395" t="s">
        <v>692</v>
      </c>
      <c r="J395" t="s">
        <v>693</v>
      </c>
      <c r="K395" s="2" t="str">
        <f t="shared" si="66"/>
        <v>06400</v>
      </c>
    </row>
    <row r="396" spans="1:11" x14ac:dyDescent="0.25">
      <c r="A396" t="str">
        <f t="shared" si="69"/>
        <v>06</v>
      </c>
      <c r="B396" t="s">
        <v>34</v>
      </c>
      <c r="C396" t="str">
        <f t="shared" si="65"/>
        <v>044</v>
      </c>
      <c r="D396" t="s">
        <v>79</v>
      </c>
      <c r="E396" t="str">
        <f t="shared" ref="E396:E406" si="71">"05"</f>
        <v>05</v>
      </c>
      <c r="F396" t="str">
        <f>"001"</f>
        <v>001</v>
      </c>
      <c r="G396" t="str">
        <f>""</f>
        <v/>
      </c>
      <c r="H396" t="s">
        <v>3</v>
      </c>
      <c r="I396" t="s">
        <v>686</v>
      </c>
      <c r="J396" t="s">
        <v>687</v>
      </c>
      <c r="K396" s="2" t="str">
        <f t="shared" si="66"/>
        <v>06400</v>
      </c>
    </row>
    <row r="397" spans="1:11" x14ac:dyDescent="0.25">
      <c r="A397" t="str">
        <f t="shared" si="69"/>
        <v>06</v>
      </c>
      <c r="B397" t="s">
        <v>34</v>
      </c>
      <c r="C397" t="str">
        <f t="shared" si="65"/>
        <v>044</v>
      </c>
      <c r="D397" t="s">
        <v>79</v>
      </c>
      <c r="E397" t="str">
        <f t="shared" si="71"/>
        <v>05</v>
      </c>
      <c r="F397" t="str">
        <f>"002"</f>
        <v>002</v>
      </c>
      <c r="G397" t="str">
        <f>""</f>
        <v/>
      </c>
      <c r="H397" t="s">
        <v>1</v>
      </c>
      <c r="I397" t="s">
        <v>694</v>
      </c>
      <c r="J397" t="s">
        <v>695</v>
      </c>
      <c r="K397" s="2" t="str">
        <f t="shared" si="66"/>
        <v>06400</v>
      </c>
    </row>
    <row r="398" spans="1:11" x14ac:dyDescent="0.25">
      <c r="A398" t="str">
        <f t="shared" si="69"/>
        <v>06</v>
      </c>
      <c r="B398" t="s">
        <v>34</v>
      </c>
      <c r="C398" t="str">
        <f t="shared" si="65"/>
        <v>044</v>
      </c>
      <c r="D398" t="s">
        <v>79</v>
      </c>
      <c r="E398" t="str">
        <f t="shared" si="71"/>
        <v>05</v>
      </c>
      <c r="F398" t="str">
        <f>"002"</f>
        <v>002</v>
      </c>
      <c r="G398" t="str">
        <f>""</f>
        <v/>
      </c>
      <c r="H398" t="s">
        <v>0</v>
      </c>
      <c r="I398" t="s">
        <v>694</v>
      </c>
      <c r="J398" t="s">
        <v>695</v>
      </c>
      <c r="K398" s="2" t="str">
        <f t="shared" si="66"/>
        <v>06400</v>
      </c>
    </row>
    <row r="399" spans="1:11" x14ac:dyDescent="0.25">
      <c r="A399" t="str">
        <f t="shared" si="69"/>
        <v>06</v>
      </c>
      <c r="B399" t="s">
        <v>34</v>
      </c>
      <c r="C399" t="str">
        <f t="shared" si="65"/>
        <v>044</v>
      </c>
      <c r="D399" t="s">
        <v>79</v>
      </c>
      <c r="E399" t="str">
        <f t="shared" si="71"/>
        <v>05</v>
      </c>
      <c r="F399" t="str">
        <f>"003"</f>
        <v>003</v>
      </c>
      <c r="G399" t="str">
        <f>""</f>
        <v/>
      </c>
      <c r="H399" t="s">
        <v>3</v>
      </c>
      <c r="I399" t="s">
        <v>696</v>
      </c>
      <c r="J399" t="s">
        <v>697</v>
      </c>
      <c r="K399" s="2" t="str">
        <f>"06412"</f>
        <v>06412</v>
      </c>
    </row>
    <row r="400" spans="1:11" x14ac:dyDescent="0.25">
      <c r="A400" t="str">
        <f t="shared" si="69"/>
        <v>06</v>
      </c>
      <c r="B400" t="s">
        <v>34</v>
      </c>
      <c r="C400" t="str">
        <f t="shared" si="65"/>
        <v>044</v>
      </c>
      <c r="D400" t="s">
        <v>79</v>
      </c>
      <c r="E400" t="str">
        <f t="shared" si="71"/>
        <v>05</v>
      </c>
      <c r="F400" t="str">
        <f>"004"</f>
        <v>004</v>
      </c>
      <c r="G400" t="str">
        <f>""</f>
        <v/>
      </c>
      <c r="H400" t="s">
        <v>3</v>
      </c>
      <c r="I400" t="s">
        <v>698</v>
      </c>
      <c r="J400" t="s">
        <v>699</v>
      </c>
      <c r="K400" s="2" t="str">
        <f>"06412"</f>
        <v>06412</v>
      </c>
    </row>
    <row r="401" spans="1:11" x14ac:dyDescent="0.25">
      <c r="A401" t="str">
        <f t="shared" si="69"/>
        <v>06</v>
      </c>
      <c r="B401" t="s">
        <v>34</v>
      </c>
      <c r="C401" t="str">
        <f t="shared" si="65"/>
        <v>044</v>
      </c>
      <c r="D401" t="s">
        <v>79</v>
      </c>
      <c r="E401" t="str">
        <f t="shared" si="71"/>
        <v>05</v>
      </c>
      <c r="F401" t="str">
        <f>"005"</f>
        <v>005</v>
      </c>
      <c r="G401" t="str">
        <f>"01"</f>
        <v>01</v>
      </c>
      <c r="H401" t="s">
        <v>1</v>
      </c>
      <c r="I401" t="s">
        <v>700</v>
      </c>
      <c r="J401" t="s">
        <v>701</v>
      </c>
      <c r="K401" s="2" t="str">
        <f>"06719"</f>
        <v>06719</v>
      </c>
    </row>
    <row r="402" spans="1:11" x14ac:dyDescent="0.25">
      <c r="A402" t="str">
        <f t="shared" si="69"/>
        <v>06</v>
      </c>
      <c r="B402" t="s">
        <v>34</v>
      </c>
      <c r="C402" t="str">
        <f t="shared" si="65"/>
        <v>044</v>
      </c>
      <c r="D402" t="s">
        <v>79</v>
      </c>
      <c r="E402" t="str">
        <f t="shared" si="71"/>
        <v>05</v>
      </c>
      <c r="F402" t="str">
        <f>"005"</f>
        <v>005</v>
      </c>
      <c r="G402" t="str">
        <f>"02"</f>
        <v>02</v>
      </c>
      <c r="H402" t="s">
        <v>0</v>
      </c>
      <c r="I402" t="s">
        <v>702</v>
      </c>
      <c r="J402" t="s">
        <v>703</v>
      </c>
      <c r="K402" s="2" t="str">
        <f>"06711"</f>
        <v>06711</v>
      </c>
    </row>
    <row r="403" spans="1:11" x14ac:dyDescent="0.25">
      <c r="A403" t="str">
        <f t="shared" si="69"/>
        <v>06</v>
      </c>
      <c r="B403" t="s">
        <v>34</v>
      </c>
      <c r="C403" t="str">
        <f t="shared" si="65"/>
        <v>044</v>
      </c>
      <c r="D403" t="s">
        <v>79</v>
      </c>
      <c r="E403" t="str">
        <f t="shared" si="71"/>
        <v>05</v>
      </c>
      <c r="F403" t="str">
        <f>"006"</f>
        <v>006</v>
      </c>
      <c r="G403" t="str">
        <f>""</f>
        <v/>
      </c>
      <c r="H403" t="s">
        <v>3</v>
      </c>
      <c r="I403" t="s">
        <v>704</v>
      </c>
      <c r="J403" t="s">
        <v>705</v>
      </c>
      <c r="K403" s="2" t="str">
        <f>"06410"</f>
        <v>06410</v>
      </c>
    </row>
    <row r="404" spans="1:11" x14ac:dyDescent="0.25">
      <c r="A404" t="str">
        <f t="shared" si="69"/>
        <v>06</v>
      </c>
      <c r="B404" t="s">
        <v>34</v>
      </c>
      <c r="C404" t="str">
        <f t="shared" si="65"/>
        <v>044</v>
      </c>
      <c r="D404" t="s">
        <v>79</v>
      </c>
      <c r="E404" t="str">
        <f t="shared" si="71"/>
        <v>05</v>
      </c>
      <c r="F404" t="str">
        <f>"007"</f>
        <v>007</v>
      </c>
      <c r="G404" t="str">
        <f>""</f>
        <v/>
      </c>
      <c r="H404" t="s">
        <v>3</v>
      </c>
      <c r="I404" t="s">
        <v>706</v>
      </c>
      <c r="J404" t="s">
        <v>707</v>
      </c>
      <c r="K404" s="2" t="str">
        <f>"06412"</f>
        <v>06412</v>
      </c>
    </row>
    <row r="405" spans="1:11" x14ac:dyDescent="0.25">
      <c r="A405" t="str">
        <f t="shared" si="69"/>
        <v>06</v>
      </c>
      <c r="B405" t="s">
        <v>34</v>
      </c>
      <c r="C405" t="str">
        <f t="shared" si="65"/>
        <v>044</v>
      </c>
      <c r="D405" t="s">
        <v>79</v>
      </c>
      <c r="E405" t="str">
        <f t="shared" si="71"/>
        <v>05</v>
      </c>
      <c r="F405" t="str">
        <f>"008"</f>
        <v>008</v>
      </c>
      <c r="G405" t="str">
        <f>""</f>
        <v/>
      </c>
      <c r="H405" t="s">
        <v>1</v>
      </c>
      <c r="I405" t="s">
        <v>694</v>
      </c>
      <c r="J405" t="s">
        <v>695</v>
      </c>
      <c r="K405" s="2" t="str">
        <f>"06400"</f>
        <v>06400</v>
      </c>
    </row>
    <row r="406" spans="1:11" x14ac:dyDescent="0.25">
      <c r="A406" t="str">
        <f t="shared" si="69"/>
        <v>06</v>
      </c>
      <c r="B406" t="s">
        <v>34</v>
      </c>
      <c r="C406" t="str">
        <f t="shared" si="65"/>
        <v>044</v>
      </c>
      <c r="D406" t="s">
        <v>79</v>
      </c>
      <c r="E406" t="str">
        <f t="shared" si="71"/>
        <v>05</v>
      </c>
      <c r="F406" t="str">
        <f>"008"</f>
        <v>008</v>
      </c>
      <c r="G406" t="str">
        <f>""</f>
        <v/>
      </c>
      <c r="H406" t="s">
        <v>0</v>
      </c>
      <c r="I406" t="s">
        <v>694</v>
      </c>
      <c r="J406" t="s">
        <v>695</v>
      </c>
      <c r="K406" s="2" t="str">
        <f>"06400"</f>
        <v>06400</v>
      </c>
    </row>
    <row r="407" spans="1:11" x14ac:dyDescent="0.25">
      <c r="A407" t="str">
        <f t="shared" si="69"/>
        <v>06</v>
      </c>
      <c r="B407" t="s">
        <v>34</v>
      </c>
      <c r="C407" t="str">
        <f>"045"</f>
        <v>045</v>
      </c>
      <c r="D407" t="s">
        <v>80</v>
      </c>
      <c r="E407" t="str">
        <f t="shared" ref="E407:E415" si="72">"01"</f>
        <v>01</v>
      </c>
      <c r="F407" t="str">
        <f t="shared" ref="F407:F414" si="73">"001"</f>
        <v>001</v>
      </c>
      <c r="G407" t="str">
        <f>""</f>
        <v/>
      </c>
      <c r="H407" t="s">
        <v>3</v>
      </c>
      <c r="I407" t="s">
        <v>31</v>
      </c>
      <c r="J407" t="s">
        <v>708</v>
      </c>
      <c r="K407" s="2" t="str">
        <f>"06197"</f>
        <v>06197</v>
      </c>
    </row>
    <row r="408" spans="1:11" x14ac:dyDescent="0.25">
      <c r="A408" t="str">
        <f t="shared" si="69"/>
        <v>06</v>
      </c>
      <c r="B408" t="s">
        <v>34</v>
      </c>
      <c r="C408" t="str">
        <f>"046"</f>
        <v>046</v>
      </c>
      <c r="D408" t="s">
        <v>81</v>
      </c>
      <c r="E408" t="str">
        <f t="shared" si="72"/>
        <v>01</v>
      </c>
      <c r="F408" t="str">
        <f t="shared" si="73"/>
        <v>001</v>
      </c>
      <c r="G408" t="str">
        <f>""</f>
        <v/>
      </c>
      <c r="H408" t="s">
        <v>1</v>
      </c>
      <c r="I408" t="s">
        <v>709</v>
      </c>
      <c r="J408" t="s">
        <v>710</v>
      </c>
      <c r="K408" s="2" t="str">
        <f>"06860"</f>
        <v>06860</v>
      </c>
    </row>
    <row r="409" spans="1:11" x14ac:dyDescent="0.25">
      <c r="A409" t="str">
        <f t="shared" si="69"/>
        <v>06</v>
      </c>
      <c r="B409" t="s">
        <v>34</v>
      </c>
      <c r="C409" t="str">
        <f>"046"</f>
        <v>046</v>
      </c>
      <c r="D409" t="s">
        <v>81</v>
      </c>
      <c r="E409" t="str">
        <f t="shared" si="72"/>
        <v>01</v>
      </c>
      <c r="F409" t="str">
        <f t="shared" si="73"/>
        <v>001</v>
      </c>
      <c r="G409" t="str">
        <f>""</f>
        <v/>
      </c>
      <c r="H409" t="s">
        <v>0</v>
      </c>
      <c r="I409" t="s">
        <v>709</v>
      </c>
      <c r="J409" t="s">
        <v>710</v>
      </c>
      <c r="K409" s="2" t="str">
        <f>"06860"</f>
        <v>06860</v>
      </c>
    </row>
    <row r="410" spans="1:11" x14ac:dyDescent="0.25">
      <c r="A410" t="str">
        <f t="shared" si="69"/>
        <v>06</v>
      </c>
      <c r="B410" t="s">
        <v>34</v>
      </c>
      <c r="C410" t="str">
        <f>"047"</f>
        <v>047</v>
      </c>
      <c r="D410" t="s">
        <v>82</v>
      </c>
      <c r="E410" t="str">
        <f t="shared" si="72"/>
        <v>01</v>
      </c>
      <c r="F410" t="str">
        <f t="shared" si="73"/>
        <v>001</v>
      </c>
      <c r="G410" t="str">
        <f>""</f>
        <v/>
      </c>
      <c r="H410" t="s">
        <v>3</v>
      </c>
      <c r="I410" t="s">
        <v>31</v>
      </c>
      <c r="J410" t="s">
        <v>636</v>
      </c>
      <c r="K410" s="2" t="str">
        <f>"06439"</f>
        <v>06439</v>
      </c>
    </row>
    <row r="411" spans="1:11" x14ac:dyDescent="0.25">
      <c r="A411" t="str">
        <f t="shared" si="69"/>
        <v>06</v>
      </c>
      <c r="B411" t="s">
        <v>34</v>
      </c>
      <c r="C411" t="str">
        <f>"048"</f>
        <v>048</v>
      </c>
      <c r="D411" t="s">
        <v>83</v>
      </c>
      <c r="E411" t="str">
        <f t="shared" si="72"/>
        <v>01</v>
      </c>
      <c r="F411" t="str">
        <f t="shared" si="73"/>
        <v>001</v>
      </c>
      <c r="G411" t="str">
        <f>""</f>
        <v/>
      </c>
      <c r="H411" t="s">
        <v>3</v>
      </c>
      <c r="I411" t="s">
        <v>31</v>
      </c>
      <c r="J411" t="s">
        <v>711</v>
      </c>
      <c r="K411" s="2" t="str">
        <f>"06620"</f>
        <v>06620</v>
      </c>
    </row>
    <row r="412" spans="1:11" x14ac:dyDescent="0.25">
      <c r="A412" t="str">
        <f t="shared" si="69"/>
        <v>06</v>
      </c>
      <c r="B412" t="s">
        <v>34</v>
      </c>
      <c r="C412" t="str">
        <f>"049"</f>
        <v>049</v>
      </c>
      <c r="D412" t="s">
        <v>84</v>
      </c>
      <c r="E412" t="str">
        <f t="shared" si="72"/>
        <v>01</v>
      </c>
      <c r="F412" t="str">
        <f t="shared" si="73"/>
        <v>001</v>
      </c>
      <c r="G412" t="str">
        <f>""</f>
        <v/>
      </c>
      <c r="H412" t="s">
        <v>1</v>
      </c>
      <c r="I412" t="s">
        <v>437</v>
      </c>
      <c r="J412" t="s">
        <v>712</v>
      </c>
      <c r="K412" s="2" t="str">
        <f>"06390"</f>
        <v>06390</v>
      </c>
    </row>
    <row r="413" spans="1:11" x14ac:dyDescent="0.25">
      <c r="A413" t="str">
        <f t="shared" si="69"/>
        <v>06</v>
      </c>
      <c r="B413" t="s">
        <v>34</v>
      </c>
      <c r="C413" t="str">
        <f>"049"</f>
        <v>049</v>
      </c>
      <c r="D413" t="s">
        <v>84</v>
      </c>
      <c r="E413" t="str">
        <f t="shared" si="72"/>
        <v>01</v>
      </c>
      <c r="F413" t="str">
        <f t="shared" si="73"/>
        <v>001</v>
      </c>
      <c r="G413" t="str">
        <f>""</f>
        <v/>
      </c>
      <c r="H413" t="s">
        <v>0</v>
      </c>
      <c r="I413" t="s">
        <v>437</v>
      </c>
      <c r="J413" t="s">
        <v>712</v>
      </c>
      <c r="K413" s="2" t="str">
        <f>"06390"</f>
        <v>06390</v>
      </c>
    </row>
    <row r="414" spans="1:11" x14ac:dyDescent="0.25">
      <c r="A414" t="str">
        <f t="shared" si="69"/>
        <v>06</v>
      </c>
      <c r="B414" t="s">
        <v>34</v>
      </c>
      <c r="C414" t="str">
        <f t="shared" ref="C414:C419" si="74">"050"</f>
        <v>050</v>
      </c>
      <c r="D414" t="s">
        <v>85</v>
      </c>
      <c r="E414" t="str">
        <f t="shared" si="72"/>
        <v>01</v>
      </c>
      <c r="F414" t="str">
        <f t="shared" si="73"/>
        <v>001</v>
      </c>
      <c r="G414" t="str">
        <f>""</f>
        <v/>
      </c>
      <c r="H414" t="s">
        <v>3</v>
      </c>
      <c r="I414" t="s">
        <v>713</v>
      </c>
      <c r="J414" t="s">
        <v>714</v>
      </c>
      <c r="K414" s="2" t="str">
        <f t="shared" ref="K414:K419" si="75">"06340"</f>
        <v>06340</v>
      </c>
    </row>
    <row r="415" spans="1:11" x14ac:dyDescent="0.25">
      <c r="A415" t="str">
        <f t="shared" si="69"/>
        <v>06</v>
      </c>
      <c r="B415" t="s">
        <v>34</v>
      </c>
      <c r="C415" t="str">
        <f t="shared" si="74"/>
        <v>050</v>
      </c>
      <c r="D415" t="s">
        <v>85</v>
      </c>
      <c r="E415" t="str">
        <f t="shared" si="72"/>
        <v>01</v>
      </c>
      <c r="F415" t="str">
        <f>"002"</f>
        <v>002</v>
      </c>
      <c r="G415" t="str">
        <f>""</f>
        <v/>
      </c>
      <c r="H415" t="s">
        <v>3</v>
      </c>
      <c r="I415" t="s">
        <v>715</v>
      </c>
      <c r="J415" t="s">
        <v>716</v>
      </c>
      <c r="K415" s="2" t="str">
        <f t="shared" si="75"/>
        <v>06340</v>
      </c>
    </row>
    <row r="416" spans="1:11" x14ac:dyDescent="0.25">
      <c r="A416" t="str">
        <f t="shared" si="69"/>
        <v>06</v>
      </c>
      <c r="B416" t="s">
        <v>34</v>
      </c>
      <c r="C416" t="str">
        <f t="shared" si="74"/>
        <v>050</v>
      </c>
      <c r="D416" t="s">
        <v>85</v>
      </c>
      <c r="E416" t="str">
        <f>"02"</f>
        <v>02</v>
      </c>
      <c r="F416" t="str">
        <f>"001"</f>
        <v>001</v>
      </c>
      <c r="G416" t="str">
        <f>""</f>
        <v/>
      </c>
      <c r="H416" t="s">
        <v>1</v>
      </c>
      <c r="I416" t="s">
        <v>717</v>
      </c>
      <c r="J416" t="s">
        <v>718</v>
      </c>
      <c r="K416" s="2" t="str">
        <f t="shared" si="75"/>
        <v>06340</v>
      </c>
    </row>
    <row r="417" spans="1:11" x14ac:dyDescent="0.25">
      <c r="A417" t="str">
        <f t="shared" si="69"/>
        <v>06</v>
      </c>
      <c r="B417" t="s">
        <v>34</v>
      </c>
      <c r="C417" t="str">
        <f t="shared" si="74"/>
        <v>050</v>
      </c>
      <c r="D417" t="s">
        <v>85</v>
      </c>
      <c r="E417" t="str">
        <f>"02"</f>
        <v>02</v>
      </c>
      <c r="F417" t="str">
        <f>"001"</f>
        <v>001</v>
      </c>
      <c r="G417" t="str">
        <f>""</f>
        <v/>
      </c>
      <c r="H417" t="s">
        <v>0</v>
      </c>
      <c r="I417" t="s">
        <v>719</v>
      </c>
      <c r="J417" t="s">
        <v>718</v>
      </c>
      <c r="K417" s="2" t="str">
        <f t="shared" si="75"/>
        <v>06340</v>
      </c>
    </row>
    <row r="418" spans="1:11" x14ac:dyDescent="0.25">
      <c r="A418" t="str">
        <f t="shared" si="69"/>
        <v>06</v>
      </c>
      <c r="B418" t="s">
        <v>34</v>
      </c>
      <c r="C418" t="str">
        <f t="shared" si="74"/>
        <v>050</v>
      </c>
      <c r="D418" t="s">
        <v>85</v>
      </c>
      <c r="E418" t="str">
        <f>"03"</f>
        <v>03</v>
      </c>
      <c r="F418" t="str">
        <f>"001"</f>
        <v>001</v>
      </c>
      <c r="G418" t="str">
        <f>""</f>
        <v/>
      </c>
      <c r="H418" t="s">
        <v>1</v>
      </c>
      <c r="I418" t="s">
        <v>720</v>
      </c>
      <c r="J418" t="s">
        <v>721</v>
      </c>
      <c r="K418" s="2" t="str">
        <f t="shared" si="75"/>
        <v>06340</v>
      </c>
    </row>
    <row r="419" spans="1:11" x14ac:dyDescent="0.25">
      <c r="A419" t="str">
        <f t="shared" si="69"/>
        <v>06</v>
      </c>
      <c r="B419" t="s">
        <v>34</v>
      </c>
      <c r="C419" t="str">
        <f t="shared" si="74"/>
        <v>050</v>
      </c>
      <c r="D419" t="s">
        <v>85</v>
      </c>
      <c r="E419" t="str">
        <f>"03"</f>
        <v>03</v>
      </c>
      <c r="F419" t="str">
        <f>"001"</f>
        <v>001</v>
      </c>
      <c r="G419" t="str">
        <f>""</f>
        <v/>
      </c>
      <c r="H419" t="s">
        <v>0</v>
      </c>
      <c r="I419" t="s">
        <v>722</v>
      </c>
      <c r="J419" t="s">
        <v>721</v>
      </c>
      <c r="K419" s="2" t="str">
        <f t="shared" si="75"/>
        <v>06340</v>
      </c>
    </row>
    <row r="420" spans="1:11" x14ac:dyDescent="0.25">
      <c r="A420" t="str">
        <f t="shared" si="69"/>
        <v>06</v>
      </c>
      <c r="B420" t="s">
        <v>34</v>
      </c>
      <c r="C420" t="str">
        <f>"051"</f>
        <v>051</v>
      </c>
      <c r="D420" t="s">
        <v>86</v>
      </c>
      <c r="E420" t="str">
        <f>"01"</f>
        <v>01</v>
      </c>
      <c r="F420" t="str">
        <f>"001"</f>
        <v>001</v>
      </c>
      <c r="G420" t="str">
        <f>""</f>
        <v/>
      </c>
      <c r="H420" t="s">
        <v>3</v>
      </c>
      <c r="I420" t="s">
        <v>723</v>
      </c>
      <c r="J420" t="s">
        <v>724</v>
      </c>
      <c r="K420" s="2" t="str">
        <f>"06660"</f>
        <v>06660</v>
      </c>
    </row>
    <row r="421" spans="1:11" x14ac:dyDescent="0.25">
      <c r="A421" t="str">
        <f t="shared" si="69"/>
        <v>06</v>
      </c>
      <c r="B421" t="s">
        <v>34</v>
      </c>
      <c r="C421" t="str">
        <f>"051"</f>
        <v>051</v>
      </c>
      <c r="D421" t="s">
        <v>86</v>
      </c>
      <c r="E421" t="str">
        <f>"01"</f>
        <v>01</v>
      </c>
      <c r="F421" t="str">
        <f>"002"</f>
        <v>002</v>
      </c>
      <c r="G421" t="str">
        <f>""</f>
        <v/>
      </c>
      <c r="H421" t="s">
        <v>3</v>
      </c>
      <c r="I421" t="s">
        <v>450</v>
      </c>
      <c r="J421" t="s">
        <v>725</v>
      </c>
      <c r="K421" s="2" t="str">
        <f>"06660"</f>
        <v>06660</v>
      </c>
    </row>
    <row r="422" spans="1:11" x14ac:dyDescent="0.25">
      <c r="A422" t="str">
        <f t="shared" si="69"/>
        <v>06</v>
      </c>
      <c r="B422" t="s">
        <v>34</v>
      </c>
      <c r="C422" t="str">
        <f t="shared" ref="C422:C427" si="76">"052"</f>
        <v>052</v>
      </c>
      <c r="D422" t="s">
        <v>87</v>
      </c>
      <c r="E422" t="str">
        <f>"01"</f>
        <v>01</v>
      </c>
      <c r="F422" t="str">
        <f>"001"</f>
        <v>001</v>
      </c>
      <c r="G422" t="str">
        <f>""</f>
        <v/>
      </c>
      <c r="H422" t="s">
        <v>3</v>
      </c>
      <c r="I422" t="s">
        <v>726</v>
      </c>
      <c r="J422" t="s">
        <v>727</v>
      </c>
      <c r="K422" s="2" t="str">
        <f t="shared" ref="K422:K427" si="77">"06240"</f>
        <v>06240</v>
      </c>
    </row>
    <row r="423" spans="1:11" x14ac:dyDescent="0.25">
      <c r="A423" t="str">
        <f t="shared" si="69"/>
        <v>06</v>
      </c>
      <c r="B423" t="s">
        <v>34</v>
      </c>
      <c r="C423" t="str">
        <f t="shared" si="76"/>
        <v>052</v>
      </c>
      <c r="D423" t="s">
        <v>87</v>
      </c>
      <c r="E423" t="str">
        <f>"02"</f>
        <v>02</v>
      </c>
      <c r="F423" t="str">
        <f>"001"</f>
        <v>001</v>
      </c>
      <c r="G423" t="str">
        <f>""</f>
        <v/>
      </c>
      <c r="H423" t="s">
        <v>1</v>
      </c>
      <c r="I423" t="s">
        <v>28</v>
      </c>
      <c r="J423" t="s">
        <v>728</v>
      </c>
      <c r="K423" s="2" t="str">
        <f t="shared" si="77"/>
        <v>06240</v>
      </c>
    </row>
    <row r="424" spans="1:11" x14ac:dyDescent="0.25">
      <c r="A424" t="str">
        <f t="shared" si="69"/>
        <v>06</v>
      </c>
      <c r="B424" t="s">
        <v>34</v>
      </c>
      <c r="C424" t="str">
        <f t="shared" si="76"/>
        <v>052</v>
      </c>
      <c r="D424" t="s">
        <v>87</v>
      </c>
      <c r="E424" t="str">
        <f>"02"</f>
        <v>02</v>
      </c>
      <c r="F424" t="str">
        <f>"001"</f>
        <v>001</v>
      </c>
      <c r="G424" t="str">
        <f>""</f>
        <v/>
      </c>
      <c r="H424" t="s">
        <v>0</v>
      </c>
      <c r="I424" t="s">
        <v>28</v>
      </c>
      <c r="J424" t="s">
        <v>728</v>
      </c>
      <c r="K424" s="2" t="str">
        <f t="shared" si="77"/>
        <v>06240</v>
      </c>
    </row>
    <row r="425" spans="1:11" x14ac:dyDescent="0.25">
      <c r="A425" t="str">
        <f t="shared" si="69"/>
        <v>06</v>
      </c>
      <c r="B425" t="s">
        <v>34</v>
      </c>
      <c r="C425" t="str">
        <f t="shared" si="76"/>
        <v>052</v>
      </c>
      <c r="D425" t="s">
        <v>87</v>
      </c>
      <c r="E425" t="str">
        <f>"03"</f>
        <v>03</v>
      </c>
      <c r="F425" t="str">
        <f>"001"</f>
        <v>001</v>
      </c>
      <c r="G425" t="str">
        <f>""</f>
        <v/>
      </c>
      <c r="H425" t="s">
        <v>1</v>
      </c>
      <c r="I425" t="s">
        <v>729</v>
      </c>
      <c r="J425" t="s">
        <v>730</v>
      </c>
      <c r="K425" s="2" t="str">
        <f t="shared" si="77"/>
        <v>06240</v>
      </c>
    </row>
    <row r="426" spans="1:11" x14ac:dyDescent="0.25">
      <c r="A426" t="str">
        <f t="shared" si="69"/>
        <v>06</v>
      </c>
      <c r="B426" t="s">
        <v>34</v>
      </c>
      <c r="C426" t="str">
        <f t="shared" si="76"/>
        <v>052</v>
      </c>
      <c r="D426" t="s">
        <v>87</v>
      </c>
      <c r="E426" t="str">
        <f>"03"</f>
        <v>03</v>
      </c>
      <c r="F426" t="str">
        <f>"001"</f>
        <v>001</v>
      </c>
      <c r="G426" t="str">
        <f>""</f>
        <v/>
      </c>
      <c r="H426" t="s">
        <v>0</v>
      </c>
      <c r="I426" t="s">
        <v>729</v>
      </c>
      <c r="J426" t="s">
        <v>730</v>
      </c>
      <c r="K426" s="2" t="str">
        <f t="shared" si="77"/>
        <v>06240</v>
      </c>
    </row>
    <row r="427" spans="1:11" x14ac:dyDescent="0.25">
      <c r="A427" t="str">
        <f t="shared" si="69"/>
        <v>06</v>
      </c>
      <c r="B427" t="s">
        <v>34</v>
      </c>
      <c r="C427" t="str">
        <f t="shared" si="76"/>
        <v>052</v>
      </c>
      <c r="D427" t="s">
        <v>87</v>
      </c>
      <c r="E427" t="str">
        <f>"03"</f>
        <v>03</v>
      </c>
      <c r="F427" t="str">
        <f>"002"</f>
        <v>002</v>
      </c>
      <c r="G427" t="str">
        <f>""</f>
        <v/>
      </c>
      <c r="H427" t="s">
        <v>3</v>
      </c>
      <c r="I427" t="s">
        <v>731</v>
      </c>
      <c r="J427" t="s">
        <v>732</v>
      </c>
      <c r="K427" s="2" t="str">
        <f t="shared" si="77"/>
        <v>06240</v>
      </c>
    </row>
    <row r="428" spans="1:11" x14ac:dyDescent="0.25">
      <c r="A428" t="str">
        <f t="shared" si="69"/>
        <v>06</v>
      </c>
      <c r="B428" t="s">
        <v>34</v>
      </c>
      <c r="C428" t="str">
        <f>"053"</f>
        <v>053</v>
      </c>
      <c r="D428" t="s">
        <v>88</v>
      </c>
      <c r="E428" t="str">
        <f>"01"</f>
        <v>01</v>
      </c>
      <c r="F428" t="str">
        <f>"001"</f>
        <v>001</v>
      </c>
      <c r="G428" t="str">
        <f>""</f>
        <v/>
      </c>
      <c r="H428" t="s">
        <v>3</v>
      </c>
      <c r="I428" t="s">
        <v>27</v>
      </c>
      <c r="J428" t="s">
        <v>636</v>
      </c>
      <c r="K428" s="2" t="str">
        <f>"06980"</f>
        <v>06980</v>
      </c>
    </row>
    <row r="429" spans="1:11" x14ac:dyDescent="0.25">
      <c r="A429" t="str">
        <f t="shared" si="69"/>
        <v>06</v>
      </c>
      <c r="B429" t="s">
        <v>34</v>
      </c>
      <c r="C429" t="str">
        <f t="shared" ref="C429:C436" si="78">"054"</f>
        <v>054</v>
      </c>
      <c r="D429" t="s">
        <v>89</v>
      </c>
      <c r="E429" t="str">
        <f>"01"</f>
        <v>01</v>
      </c>
      <c r="F429" t="str">
        <f>"001"</f>
        <v>001</v>
      </c>
      <c r="G429" t="str">
        <f>""</f>
        <v/>
      </c>
      <c r="H429" t="s">
        <v>1</v>
      </c>
      <c r="I429" t="s">
        <v>733</v>
      </c>
      <c r="J429" t="s">
        <v>734</v>
      </c>
      <c r="K429" s="2" t="str">
        <f t="shared" ref="K429:K436" si="79">"06360"</f>
        <v>06360</v>
      </c>
    </row>
    <row r="430" spans="1:11" x14ac:dyDescent="0.25">
      <c r="A430" t="str">
        <f t="shared" si="69"/>
        <v>06</v>
      </c>
      <c r="B430" t="s">
        <v>34</v>
      </c>
      <c r="C430" t="str">
        <f t="shared" si="78"/>
        <v>054</v>
      </c>
      <c r="D430" t="s">
        <v>89</v>
      </c>
      <c r="E430" t="str">
        <f>"01"</f>
        <v>01</v>
      </c>
      <c r="F430" t="str">
        <f>"001"</f>
        <v>001</v>
      </c>
      <c r="G430" t="str">
        <f>""</f>
        <v/>
      </c>
      <c r="H430" t="s">
        <v>0</v>
      </c>
      <c r="I430" t="s">
        <v>733</v>
      </c>
      <c r="J430" t="s">
        <v>734</v>
      </c>
      <c r="K430" s="2" t="str">
        <f t="shared" si="79"/>
        <v>06360</v>
      </c>
    </row>
    <row r="431" spans="1:11" x14ac:dyDescent="0.25">
      <c r="A431" t="str">
        <f t="shared" si="69"/>
        <v>06</v>
      </c>
      <c r="B431" t="s">
        <v>34</v>
      </c>
      <c r="C431" t="str">
        <f t="shared" si="78"/>
        <v>054</v>
      </c>
      <c r="D431" t="s">
        <v>89</v>
      </c>
      <c r="E431" t="str">
        <f>"01"</f>
        <v>01</v>
      </c>
      <c r="F431" t="str">
        <f>"002"</f>
        <v>002</v>
      </c>
      <c r="G431" t="str">
        <f>""</f>
        <v/>
      </c>
      <c r="H431" t="s">
        <v>3</v>
      </c>
      <c r="I431" t="s">
        <v>526</v>
      </c>
      <c r="J431" t="s">
        <v>735</v>
      </c>
      <c r="K431" s="2" t="str">
        <f t="shared" si="79"/>
        <v>06360</v>
      </c>
    </row>
    <row r="432" spans="1:11" x14ac:dyDescent="0.25">
      <c r="A432" t="str">
        <f t="shared" si="69"/>
        <v>06</v>
      </c>
      <c r="B432" t="s">
        <v>34</v>
      </c>
      <c r="C432" t="str">
        <f t="shared" si="78"/>
        <v>054</v>
      </c>
      <c r="D432" t="s">
        <v>89</v>
      </c>
      <c r="E432" t="str">
        <f>"01"</f>
        <v>01</v>
      </c>
      <c r="F432" t="str">
        <f>"003"</f>
        <v>003</v>
      </c>
      <c r="G432" t="str">
        <f>""</f>
        <v/>
      </c>
      <c r="H432" t="s">
        <v>3</v>
      </c>
      <c r="I432" t="s">
        <v>526</v>
      </c>
      <c r="J432" t="s">
        <v>735</v>
      </c>
      <c r="K432" s="2" t="str">
        <f t="shared" si="79"/>
        <v>06360</v>
      </c>
    </row>
    <row r="433" spans="1:11" x14ac:dyDescent="0.25">
      <c r="A433" t="str">
        <f t="shared" si="69"/>
        <v>06</v>
      </c>
      <c r="B433" t="s">
        <v>34</v>
      </c>
      <c r="C433" t="str">
        <f t="shared" si="78"/>
        <v>054</v>
      </c>
      <c r="D433" t="s">
        <v>89</v>
      </c>
      <c r="E433" t="str">
        <f>"02"</f>
        <v>02</v>
      </c>
      <c r="F433" t="str">
        <f>"001"</f>
        <v>001</v>
      </c>
      <c r="G433" t="str">
        <f>""</f>
        <v/>
      </c>
      <c r="H433" t="s">
        <v>1</v>
      </c>
      <c r="I433" t="s">
        <v>736</v>
      </c>
      <c r="J433" t="s">
        <v>737</v>
      </c>
      <c r="K433" s="2" t="str">
        <f t="shared" si="79"/>
        <v>06360</v>
      </c>
    </row>
    <row r="434" spans="1:11" x14ac:dyDescent="0.25">
      <c r="A434" t="str">
        <f t="shared" si="69"/>
        <v>06</v>
      </c>
      <c r="B434" t="s">
        <v>34</v>
      </c>
      <c r="C434" t="str">
        <f t="shared" si="78"/>
        <v>054</v>
      </c>
      <c r="D434" t="s">
        <v>89</v>
      </c>
      <c r="E434" t="str">
        <f>"02"</f>
        <v>02</v>
      </c>
      <c r="F434" t="str">
        <f>"001"</f>
        <v>001</v>
      </c>
      <c r="G434" t="str">
        <f>""</f>
        <v/>
      </c>
      <c r="H434" t="s">
        <v>0</v>
      </c>
      <c r="I434" t="s">
        <v>736</v>
      </c>
      <c r="J434" t="s">
        <v>737</v>
      </c>
      <c r="K434" s="2" t="str">
        <f t="shared" si="79"/>
        <v>06360</v>
      </c>
    </row>
    <row r="435" spans="1:11" x14ac:dyDescent="0.25">
      <c r="A435" t="str">
        <f t="shared" si="69"/>
        <v>06</v>
      </c>
      <c r="B435" t="s">
        <v>34</v>
      </c>
      <c r="C435" t="str">
        <f t="shared" si="78"/>
        <v>054</v>
      </c>
      <c r="D435" t="s">
        <v>89</v>
      </c>
      <c r="E435" t="str">
        <f>"02"</f>
        <v>02</v>
      </c>
      <c r="F435" t="str">
        <f>"002"</f>
        <v>002</v>
      </c>
      <c r="G435" t="str">
        <f>""</f>
        <v/>
      </c>
      <c r="H435" t="s">
        <v>1</v>
      </c>
      <c r="I435" t="s">
        <v>487</v>
      </c>
      <c r="J435" t="s">
        <v>738</v>
      </c>
      <c r="K435" s="2" t="str">
        <f t="shared" si="79"/>
        <v>06360</v>
      </c>
    </row>
    <row r="436" spans="1:11" x14ac:dyDescent="0.25">
      <c r="A436" t="str">
        <f t="shared" si="69"/>
        <v>06</v>
      </c>
      <c r="B436" t="s">
        <v>34</v>
      </c>
      <c r="C436" t="str">
        <f t="shared" si="78"/>
        <v>054</v>
      </c>
      <c r="D436" t="s">
        <v>89</v>
      </c>
      <c r="E436" t="str">
        <f>"02"</f>
        <v>02</v>
      </c>
      <c r="F436" t="str">
        <f>"002"</f>
        <v>002</v>
      </c>
      <c r="G436" t="str">
        <f>""</f>
        <v/>
      </c>
      <c r="H436" t="s">
        <v>0</v>
      </c>
      <c r="I436" t="s">
        <v>739</v>
      </c>
      <c r="J436" t="s">
        <v>740</v>
      </c>
      <c r="K436" s="2" t="str">
        <f t="shared" si="79"/>
        <v>06360</v>
      </c>
    </row>
    <row r="437" spans="1:11" x14ac:dyDescent="0.25">
      <c r="A437" t="str">
        <f t="shared" si="69"/>
        <v>06</v>
      </c>
      <c r="B437" t="s">
        <v>34</v>
      </c>
      <c r="C437" t="str">
        <f>"055"</f>
        <v>055</v>
      </c>
      <c r="D437" t="s">
        <v>90</v>
      </c>
      <c r="E437" t="str">
        <f>"01"</f>
        <v>01</v>
      </c>
      <c r="F437" t="str">
        <f>"001"</f>
        <v>001</v>
      </c>
      <c r="G437" t="str">
        <f>""</f>
        <v/>
      </c>
      <c r="H437" t="s">
        <v>3</v>
      </c>
      <c r="I437" t="s">
        <v>741</v>
      </c>
      <c r="J437" t="s">
        <v>742</v>
      </c>
      <c r="K437" s="2" t="str">
        <f>"06280"</f>
        <v>06280</v>
      </c>
    </row>
    <row r="438" spans="1:11" x14ac:dyDescent="0.25">
      <c r="A438" t="str">
        <f t="shared" si="69"/>
        <v>06</v>
      </c>
      <c r="B438" t="s">
        <v>34</v>
      </c>
      <c r="C438" t="str">
        <f>"055"</f>
        <v>055</v>
      </c>
      <c r="D438" t="s">
        <v>90</v>
      </c>
      <c r="E438" t="str">
        <f>"02"</f>
        <v>02</v>
      </c>
      <c r="F438" t="str">
        <f>"001"</f>
        <v>001</v>
      </c>
      <c r="G438" t="str">
        <f>""</f>
        <v/>
      </c>
      <c r="H438" t="s">
        <v>3</v>
      </c>
      <c r="I438" t="s">
        <v>741</v>
      </c>
      <c r="J438" t="s">
        <v>742</v>
      </c>
      <c r="K438" s="2" t="str">
        <f>"06280"</f>
        <v>06280</v>
      </c>
    </row>
    <row r="439" spans="1:11" x14ac:dyDescent="0.25">
      <c r="A439" t="str">
        <f t="shared" si="69"/>
        <v>06</v>
      </c>
      <c r="B439" t="s">
        <v>34</v>
      </c>
      <c r="C439" t="str">
        <f>"055"</f>
        <v>055</v>
      </c>
      <c r="D439" t="s">
        <v>90</v>
      </c>
      <c r="E439" t="str">
        <f>"02"</f>
        <v>02</v>
      </c>
      <c r="F439" t="str">
        <f>"002"</f>
        <v>002</v>
      </c>
      <c r="G439" t="str">
        <f>""</f>
        <v/>
      </c>
      <c r="H439" t="s">
        <v>3</v>
      </c>
      <c r="I439" t="s">
        <v>741</v>
      </c>
      <c r="J439" t="s">
        <v>742</v>
      </c>
      <c r="K439" s="2" t="str">
        <f>"06280"</f>
        <v>06280</v>
      </c>
    </row>
    <row r="440" spans="1:11" x14ac:dyDescent="0.25">
      <c r="A440" t="str">
        <f t="shared" si="69"/>
        <v>06</v>
      </c>
      <c r="B440" t="s">
        <v>34</v>
      </c>
      <c r="C440" t="str">
        <f>"056"</f>
        <v>056</v>
      </c>
      <c r="D440" t="s">
        <v>91</v>
      </c>
      <c r="E440" t="str">
        <f t="shared" ref="E440:E451" si="80">"01"</f>
        <v>01</v>
      </c>
      <c r="F440" t="str">
        <f>"001"</f>
        <v>001</v>
      </c>
      <c r="G440" t="str">
        <f>""</f>
        <v/>
      </c>
      <c r="H440" t="s">
        <v>3</v>
      </c>
      <c r="I440" t="s">
        <v>31</v>
      </c>
      <c r="J440" t="s">
        <v>743</v>
      </c>
      <c r="K440" s="2" t="str">
        <f>"06690"</f>
        <v>06690</v>
      </c>
    </row>
    <row r="441" spans="1:11" x14ac:dyDescent="0.25">
      <c r="A441" t="str">
        <f t="shared" si="69"/>
        <v>06</v>
      </c>
      <c r="B441" t="s">
        <v>34</v>
      </c>
      <c r="C441" t="str">
        <f>"057"</f>
        <v>057</v>
      </c>
      <c r="D441" t="s">
        <v>92</v>
      </c>
      <c r="E441" t="str">
        <f t="shared" si="80"/>
        <v>01</v>
      </c>
      <c r="F441" t="str">
        <f>"001"</f>
        <v>001</v>
      </c>
      <c r="G441" t="str">
        <f>""</f>
        <v/>
      </c>
      <c r="H441" t="s">
        <v>3</v>
      </c>
      <c r="I441" t="s">
        <v>487</v>
      </c>
      <c r="J441" t="s">
        <v>744</v>
      </c>
      <c r="K441" s="2" t="str">
        <f>"06656"</f>
        <v>06656</v>
      </c>
    </row>
    <row r="442" spans="1:11" x14ac:dyDescent="0.25">
      <c r="A442" t="str">
        <f t="shared" si="69"/>
        <v>06</v>
      </c>
      <c r="B442" t="s">
        <v>34</v>
      </c>
      <c r="C442" t="str">
        <f>"058"</f>
        <v>058</v>
      </c>
      <c r="D442" t="s">
        <v>93</v>
      </c>
      <c r="E442" t="str">
        <f t="shared" si="80"/>
        <v>01</v>
      </c>
      <c r="F442" t="str">
        <f>"001"</f>
        <v>001</v>
      </c>
      <c r="G442" t="str">
        <f>""</f>
        <v/>
      </c>
      <c r="H442" t="s">
        <v>3</v>
      </c>
      <c r="I442" t="s">
        <v>31</v>
      </c>
      <c r="J442" t="s">
        <v>745</v>
      </c>
      <c r="K442" s="2" t="str">
        <f>"06870"</f>
        <v>06870</v>
      </c>
    </row>
    <row r="443" spans="1:11" x14ac:dyDescent="0.25">
      <c r="A443" t="str">
        <f t="shared" si="69"/>
        <v>06</v>
      </c>
      <c r="B443" t="s">
        <v>34</v>
      </c>
      <c r="C443" t="str">
        <f>"058"</f>
        <v>058</v>
      </c>
      <c r="D443" t="s">
        <v>93</v>
      </c>
      <c r="E443" t="str">
        <f t="shared" si="80"/>
        <v>01</v>
      </c>
      <c r="F443" t="str">
        <f>"002"</f>
        <v>002</v>
      </c>
      <c r="G443" t="str">
        <f>""</f>
        <v/>
      </c>
      <c r="H443" t="s">
        <v>1</v>
      </c>
      <c r="I443" t="s">
        <v>746</v>
      </c>
      <c r="J443" t="s">
        <v>747</v>
      </c>
      <c r="K443" s="2" t="str">
        <f>"06870"</f>
        <v>06870</v>
      </c>
    </row>
    <row r="444" spans="1:11" x14ac:dyDescent="0.25">
      <c r="A444" t="str">
        <f t="shared" si="69"/>
        <v>06</v>
      </c>
      <c r="B444" t="s">
        <v>34</v>
      </c>
      <c r="C444" t="str">
        <f>"058"</f>
        <v>058</v>
      </c>
      <c r="D444" t="s">
        <v>93</v>
      </c>
      <c r="E444" t="str">
        <f t="shared" si="80"/>
        <v>01</v>
      </c>
      <c r="F444" t="str">
        <f>"002"</f>
        <v>002</v>
      </c>
      <c r="G444" t="str">
        <f>""</f>
        <v/>
      </c>
      <c r="H444" t="s">
        <v>0</v>
      </c>
      <c r="I444" t="s">
        <v>746</v>
      </c>
      <c r="J444" t="s">
        <v>747</v>
      </c>
      <c r="K444" s="2" t="str">
        <f>"06870"</f>
        <v>06870</v>
      </c>
    </row>
    <row r="445" spans="1:11" x14ac:dyDescent="0.25">
      <c r="A445" t="str">
        <f t="shared" si="69"/>
        <v>06</v>
      </c>
      <c r="B445" t="s">
        <v>34</v>
      </c>
      <c r="C445" t="str">
        <f>"059"</f>
        <v>059</v>
      </c>
      <c r="D445" t="s">
        <v>94</v>
      </c>
      <c r="E445" t="str">
        <f t="shared" si="80"/>
        <v>01</v>
      </c>
      <c r="F445" t="str">
        <f>"001"</f>
        <v>001</v>
      </c>
      <c r="G445" t="str">
        <f>""</f>
        <v/>
      </c>
      <c r="H445" t="s">
        <v>1</v>
      </c>
      <c r="I445" t="s">
        <v>28</v>
      </c>
      <c r="J445" t="s">
        <v>748</v>
      </c>
      <c r="K445" s="2" t="str">
        <f>"06910"</f>
        <v>06910</v>
      </c>
    </row>
    <row r="446" spans="1:11" x14ac:dyDescent="0.25">
      <c r="A446" t="str">
        <f t="shared" si="69"/>
        <v>06</v>
      </c>
      <c r="B446" t="s">
        <v>34</v>
      </c>
      <c r="C446" t="str">
        <f>"059"</f>
        <v>059</v>
      </c>
      <c r="D446" t="s">
        <v>94</v>
      </c>
      <c r="E446" t="str">
        <f t="shared" si="80"/>
        <v>01</v>
      </c>
      <c r="F446" t="str">
        <f>"001"</f>
        <v>001</v>
      </c>
      <c r="G446" t="str">
        <f>""</f>
        <v/>
      </c>
      <c r="H446" t="s">
        <v>0</v>
      </c>
      <c r="I446" t="s">
        <v>20</v>
      </c>
      <c r="J446" t="s">
        <v>749</v>
      </c>
      <c r="K446" s="2" t="str">
        <f>"06910"</f>
        <v>06910</v>
      </c>
    </row>
    <row r="447" spans="1:11" x14ac:dyDescent="0.25">
      <c r="A447" t="str">
        <f t="shared" si="69"/>
        <v>06</v>
      </c>
      <c r="B447" t="s">
        <v>34</v>
      </c>
      <c r="C447" t="str">
        <f>"059"</f>
        <v>059</v>
      </c>
      <c r="D447" t="s">
        <v>94</v>
      </c>
      <c r="E447" t="str">
        <f t="shared" si="80"/>
        <v>01</v>
      </c>
      <c r="F447" t="str">
        <f>"003"</f>
        <v>003</v>
      </c>
      <c r="G447" t="str">
        <f>""</f>
        <v/>
      </c>
      <c r="H447" t="s">
        <v>3</v>
      </c>
      <c r="I447" t="s">
        <v>750</v>
      </c>
      <c r="J447" t="s">
        <v>751</v>
      </c>
      <c r="K447" s="2" t="str">
        <f>"06910"</f>
        <v>06910</v>
      </c>
    </row>
    <row r="448" spans="1:11" x14ac:dyDescent="0.25">
      <c r="A448" t="str">
        <f t="shared" si="69"/>
        <v>06</v>
      </c>
      <c r="B448" t="s">
        <v>34</v>
      </c>
      <c r="C448" t="str">
        <f t="shared" ref="C448:C456" si="81">"060"</f>
        <v>060</v>
      </c>
      <c r="D448" t="s">
        <v>95</v>
      </c>
      <c r="E448" t="str">
        <f t="shared" si="80"/>
        <v>01</v>
      </c>
      <c r="F448" t="str">
        <f>"001"</f>
        <v>001</v>
      </c>
      <c r="G448" t="str">
        <f>""</f>
        <v/>
      </c>
      <c r="H448" t="s">
        <v>1</v>
      </c>
      <c r="I448" t="s">
        <v>752</v>
      </c>
      <c r="J448" t="s">
        <v>753</v>
      </c>
      <c r="K448" s="2" t="str">
        <f t="shared" ref="K448:K455" si="82">"06470"</f>
        <v>06470</v>
      </c>
    </row>
    <row r="449" spans="1:11" x14ac:dyDescent="0.25">
      <c r="A449" t="str">
        <f t="shared" si="69"/>
        <v>06</v>
      </c>
      <c r="B449" t="s">
        <v>34</v>
      </c>
      <c r="C449" t="str">
        <f t="shared" si="81"/>
        <v>060</v>
      </c>
      <c r="D449" t="s">
        <v>95</v>
      </c>
      <c r="E449" t="str">
        <f t="shared" si="80"/>
        <v>01</v>
      </c>
      <c r="F449" t="str">
        <f>"001"</f>
        <v>001</v>
      </c>
      <c r="G449" t="str">
        <f>""</f>
        <v/>
      </c>
      <c r="H449" t="s">
        <v>0</v>
      </c>
      <c r="I449" t="s">
        <v>752</v>
      </c>
      <c r="J449" t="s">
        <v>753</v>
      </c>
      <c r="K449" s="2" t="str">
        <f t="shared" si="82"/>
        <v>06470</v>
      </c>
    </row>
    <row r="450" spans="1:11" x14ac:dyDescent="0.25">
      <c r="A450" t="str">
        <f t="shared" si="69"/>
        <v>06</v>
      </c>
      <c r="B450" t="s">
        <v>34</v>
      </c>
      <c r="C450" t="str">
        <f t="shared" si="81"/>
        <v>060</v>
      </c>
      <c r="D450" t="s">
        <v>95</v>
      </c>
      <c r="E450" t="str">
        <f t="shared" si="80"/>
        <v>01</v>
      </c>
      <c r="F450" t="str">
        <f>"002"</f>
        <v>002</v>
      </c>
      <c r="G450" t="str">
        <f>""</f>
        <v/>
      </c>
      <c r="H450" t="s">
        <v>1</v>
      </c>
      <c r="I450" t="s">
        <v>754</v>
      </c>
      <c r="J450" t="s">
        <v>755</v>
      </c>
      <c r="K450" s="2" t="str">
        <f t="shared" si="82"/>
        <v>06470</v>
      </c>
    </row>
    <row r="451" spans="1:11" x14ac:dyDescent="0.25">
      <c r="A451" t="str">
        <f t="shared" ref="A451:A514" si="83">"06"</f>
        <v>06</v>
      </c>
      <c r="B451" t="s">
        <v>34</v>
      </c>
      <c r="C451" t="str">
        <f t="shared" si="81"/>
        <v>060</v>
      </c>
      <c r="D451" t="s">
        <v>95</v>
      </c>
      <c r="E451" t="str">
        <f t="shared" si="80"/>
        <v>01</v>
      </c>
      <c r="F451" t="str">
        <f>"002"</f>
        <v>002</v>
      </c>
      <c r="G451" t="str">
        <f>""</f>
        <v/>
      </c>
      <c r="H451" t="s">
        <v>0</v>
      </c>
      <c r="I451" t="s">
        <v>754</v>
      </c>
      <c r="J451" t="s">
        <v>755</v>
      </c>
      <c r="K451" s="2" t="str">
        <f t="shared" si="82"/>
        <v>06470</v>
      </c>
    </row>
    <row r="452" spans="1:11" x14ac:dyDescent="0.25">
      <c r="A452" t="str">
        <f t="shared" si="83"/>
        <v>06</v>
      </c>
      <c r="B452" t="s">
        <v>34</v>
      </c>
      <c r="C452" t="str">
        <f t="shared" si="81"/>
        <v>060</v>
      </c>
      <c r="D452" t="s">
        <v>95</v>
      </c>
      <c r="E452" t="str">
        <f>"02"</f>
        <v>02</v>
      </c>
      <c r="F452" t="str">
        <f>"001"</f>
        <v>001</v>
      </c>
      <c r="G452" t="str">
        <f>""</f>
        <v/>
      </c>
      <c r="H452" t="s">
        <v>1</v>
      </c>
      <c r="I452" t="s">
        <v>756</v>
      </c>
      <c r="J452" t="s">
        <v>757</v>
      </c>
      <c r="K452" s="2" t="str">
        <f t="shared" si="82"/>
        <v>06470</v>
      </c>
    </row>
    <row r="453" spans="1:11" x14ac:dyDescent="0.25">
      <c r="A453" t="str">
        <f t="shared" si="83"/>
        <v>06</v>
      </c>
      <c r="B453" t="s">
        <v>34</v>
      </c>
      <c r="C453" t="str">
        <f t="shared" si="81"/>
        <v>060</v>
      </c>
      <c r="D453" t="s">
        <v>95</v>
      </c>
      <c r="E453" t="str">
        <f>"02"</f>
        <v>02</v>
      </c>
      <c r="F453" t="str">
        <f>"001"</f>
        <v>001</v>
      </c>
      <c r="G453" t="str">
        <f>""</f>
        <v/>
      </c>
      <c r="H453" t="s">
        <v>0</v>
      </c>
      <c r="I453" t="s">
        <v>756</v>
      </c>
      <c r="J453" t="s">
        <v>757</v>
      </c>
      <c r="K453" s="2" t="str">
        <f t="shared" si="82"/>
        <v>06470</v>
      </c>
    </row>
    <row r="454" spans="1:11" x14ac:dyDescent="0.25">
      <c r="A454" t="str">
        <f t="shared" si="83"/>
        <v>06</v>
      </c>
      <c r="B454" t="s">
        <v>34</v>
      </c>
      <c r="C454" t="str">
        <f t="shared" si="81"/>
        <v>060</v>
      </c>
      <c r="D454" t="s">
        <v>95</v>
      </c>
      <c r="E454" t="str">
        <f>"02"</f>
        <v>02</v>
      </c>
      <c r="F454" t="str">
        <f>"002"</f>
        <v>002</v>
      </c>
      <c r="G454" t="str">
        <f>""</f>
        <v/>
      </c>
      <c r="H454" t="s">
        <v>3</v>
      </c>
      <c r="I454" t="s">
        <v>31</v>
      </c>
      <c r="J454" t="s">
        <v>636</v>
      </c>
      <c r="K454" s="2" t="str">
        <f t="shared" si="82"/>
        <v>06470</v>
      </c>
    </row>
    <row r="455" spans="1:11" x14ac:dyDescent="0.25">
      <c r="A455" t="str">
        <f t="shared" si="83"/>
        <v>06</v>
      </c>
      <c r="B455" t="s">
        <v>34</v>
      </c>
      <c r="C455" t="str">
        <f t="shared" si="81"/>
        <v>060</v>
      </c>
      <c r="D455" t="s">
        <v>95</v>
      </c>
      <c r="E455" t="str">
        <f>"03"</f>
        <v>03</v>
      </c>
      <c r="F455" t="str">
        <f t="shared" ref="F455:F466" si="84">"001"</f>
        <v>001</v>
      </c>
      <c r="G455" t="str">
        <f>"01"</f>
        <v>01</v>
      </c>
      <c r="H455" t="s">
        <v>1</v>
      </c>
      <c r="I455" t="s">
        <v>758</v>
      </c>
      <c r="J455" t="s">
        <v>759</v>
      </c>
      <c r="K455" s="2" t="str">
        <f t="shared" si="82"/>
        <v>06470</v>
      </c>
    </row>
    <row r="456" spans="1:11" x14ac:dyDescent="0.25">
      <c r="A456" t="str">
        <f t="shared" si="83"/>
        <v>06</v>
      </c>
      <c r="B456" t="s">
        <v>34</v>
      </c>
      <c r="C456" t="str">
        <f t="shared" si="81"/>
        <v>060</v>
      </c>
      <c r="D456" t="s">
        <v>95</v>
      </c>
      <c r="E456" t="str">
        <f>"03"</f>
        <v>03</v>
      </c>
      <c r="F456" t="str">
        <f t="shared" si="84"/>
        <v>001</v>
      </c>
      <c r="G456" t="str">
        <f>"02"</f>
        <v>02</v>
      </c>
      <c r="H456" t="s">
        <v>0</v>
      </c>
      <c r="I456" t="s">
        <v>760</v>
      </c>
      <c r="J456" t="s">
        <v>761</v>
      </c>
      <c r="K456" s="2" t="str">
        <f>"06410"</f>
        <v>06410</v>
      </c>
    </row>
    <row r="457" spans="1:11" x14ac:dyDescent="0.25">
      <c r="A457" t="str">
        <f t="shared" si="83"/>
        <v>06</v>
      </c>
      <c r="B457" t="s">
        <v>34</v>
      </c>
      <c r="C457" t="str">
        <f>"061"</f>
        <v>061</v>
      </c>
      <c r="D457" t="s">
        <v>96</v>
      </c>
      <c r="E457" t="str">
        <f>"01"</f>
        <v>01</v>
      </c>
      <c r="F457" t="str">
        <f t="shared" si="84"/>
        <v>001</v>
      </c>
      <c r="G457" t="str">
        <f>""</f>
        <v/>
      </c>
      <c r="H457" t="s">
        <v>1</v>
      </c>
      <c r="I457" t="s">
        <v>762</v>
      </c>
      <c r="J457" t="s">
        <v>763</v>
      </c>
      <c r="K457" s="2" t="str">
        <f>"06714"</f>
        <v>06714</v>
      </c>
    </row>
    <row r="458" spans="1:11" x14ac:dyDescent="0.25">
      <c r="A458" t="str">
        <f t="shared" si="83"/>
        <v>06</v>
      </c>
      <c r="B458" t="s">
        <v>34</v>
      </c>
      <c r="C458" t="str">
        <f>"061"</f>
        <v>061</v>
      </c>
      <c r="D458" t="s">
        <v>96</v>
      </c>
      <c r="E458" t="str">
        <f>"01"</f>
        <v>01</v>
      </c>
      <c r="F458" t="str">
        <f t="shared" si="84"/>
        <v>001</v>
      </c>
      <c r="G458" t="str">
        <f>""</f>
        <v/>
      </c>
      <c r="H458" t="s">
        <v>0</v>
      </c>
      <c r="I458" t="s">
        <v>764</v>
      </c>
      <c r="J458" t="s">
        <v>763</v>
      </c>
      <c r="K458" s="2" t="str">
        <f>"06714"</f>
        <v>06714</v>
      </c>
    </row>
    <row r="459" spans="1:11" x14ac:dyDescent="0.25">
      <c r="A459" t="str">
        <f t="shared" si="83"/>
        <v>06</v>
      </c>
      <c r="B459" t="s">
        <v>34</v>
      </c>
      <c r="C459" t="str">
        <f>"062"</f>
        <v>062</v>
      </c>
      <c r="D459" t="s">
        <v>97</v>
      </c>
      <c r="E459" t="str">
        <f>"01"</f>
        <v>01</v>
      </c>
      <c r="F459" t="str">
        <f t="shared" si="84"/>
        <v>001</v>
      </c>
      <c r="G459" t="str">
        <f>""</f>
        <v/>
      </c>
      <c r="H459" t="s">
        <v>3</v>
      </c>
      <c r="I459" t="s">
        <v>765</v>
      </c>
      <c r="J459" t="s">
        <v>766</v>
      </c>
      <c r="K459" s="2" t="str">
        <f>"06692"</f>
        <v>06692</v>
      </c>
    </row>
    <row r="460" spans="1:11" x14ac:dyDescent="0.25">
      <c r="A460" t="str">
        <f t="shared" si="83"/>
        <v>06</v>
      </c>
      <c r="B460" t="s">
        <v>34</v>
      </c>
      <c r="C460" t="str">
        <f>"063"</f>
        <v>063</v>
      </c>
      <c r="D460" t="s">
        <v>98</v>
      </c>
      <c r="E460" t="str">
        <f>"01"</f>
        <v>01</v>
      </c>
      <c r="F460" t="str">
        <f t="shared" si="84"/>
        <v>001</v>
      </c>
      <c r="G460" t="str">
        <f>""</f>
        <v/>
      </c>
      <c r="H460" t="s">
        <v>3</v>
      </c>
      <c r="I460" t="s">
        <v>767</v>
      </c>
      <c r="J460" t="s">
        <v>768</v>
      </c>
      <c r="K460" s="2" t="str">
        <f>"06670"</f>
        <v>06670</v>
      </c>
    </row>
    <row r="461" spans="1:11" x14ac:dyDescent="0.25">
      <c r="A461" t="str">
        <f t="shared" si="83"/>
        <v>06</v>
      </c>
      <c r="B461" t="s">
        <v>34</v>
      </c>
      <c r="C461" t="str">
        <f>"063"</f>
        <v>063</v>
      </c>
      <c r="D461" t="s">
        <v>98</v>
      </c>
      <c r="E461" t="str">
        <f>"02"</f>
        <v>02</v>
      </c>
      <c r="F461" t="str">
        <f t="shared" si="84"/>
        <v>001</v>
      </c>
      <c r="G461" t="str">
        <f>""</f>
        <v/>
      </c>
      <c r="H461" t="s">
        <v>3</v>
      </c>
      <c r="I461" t="s">
        <v>31</v>
      </c>
      <c r="J461" t="s">
        <v>769</v>
      </c>
      <c r="K461" s="2" t="str">
        <f>"06670"</f>
        <v>06670</v>
      </c>
    </row>
    <row r="462" spans="1:11" x14ac:dyDescent="0.25">
      <c r="A462" t="str">
        <f t="shared" si="83"/>
        <v>06</v>
      </c>
      <c r="B462" t="s">
        <v>34</v>
      </c>
      <c r="C462" t="str">
        <f>"063"</f>
        <v>063</v>
      </c>
      <c r="D462" t="s">
        <v>98</v>
      </c>
      <c r="E462" t="str">
        <f>"03"</f>
        <v>03</v>
      </c>
      <c r="F462" t="str">
        <f t="shared" si="84"/>
        <v>001</v>
      </c>
      <c r="G462" t="str">
        <f>""</f>
        <v/>
      </c>
      <c r="H462" t="s">
        <v>1</v>
      </c>
      <c r="I462" t="s">
        <v>652</v>
      </c>
      <c r="J462" t="s">
        <v>770</v>
      </c>
      <c r="K462" s="2" t="str">
        <f>"06670"</f>
        <v>06670</v>
      </c>
    </row>
    <row r="463" spans="1:11" x14ac:dyDescent="0.25">
      <c r="A463" t="str">
        <f t="shared" si="83"/>
        <v>06</v>
      </c>
      <c r="B463" t="s">
        <v>34</v>
      </c>
      <c r="C463" t="str">
        <f>"063"</f>
        <v>063</v>
      </c>
      <c r="D463" t="s">
        <v>98</v>
      </c>
      <c r="E463" t="str">
        <f>"03"</f>
        <v>03</v>
      </c>
      <c r="F463" t="str">
        <f t="shared" si="84"/>
        <v>001</v>
      </c>
      <c r="G463" t="str">
        <f>""</f>
        <v/>
      </c>
      <c r="H463" t="s">
        <v>0</v>
      </c>
      <c r="I463" t="s">
        <v>652</v>
      </c>
      <c r="J463" t="s">
        <v>770</v>
      </c>
      <c r="K463" s="2" t="str">
        <f>"06670"</f>
        <v>06670</v>
      </c>
    </row>
    <row r="464" spans="1:11" x14ac:dyDescent="0.25">
      <c r="A464" t="str">
        <f t="shared" si="83"/>
        <v>06</v>
      </c>
      <c r="B464" t="s">
        <v>34</v>
      </c>
      <c r="C464" t="str">
        <f>"064"</f>
        <v>064</v>
      </c>
      <c r="D464" t="s">
        <v>99</v>
      </c>
      <c r="E464" t="str">
        <f t="shared" ref="E464:E480" si="85">"01"</f>
        <v>01</v>
      </c>
      <c r="F464" t="str">
        <f t="shared" si="84"/>
        <v>001</v>
      </c>
      <c r="G464" t="str">
        <f>""</f>
        <v/>
      </c>
      <c r="H464" t="s">
        <v>3</v>
      </c>
      <c r="I464" t="s">
        <v>771</v>
      </c>
      <c r="J464" t="s">
        <v>772</v>
      </c>
      <c r="K464" s="2" t="str">
        <f>"06441"</f>
        <v>06441</v>
      </c>
    </row>
    <row r="465" spans="1:11" x14ac:dyDescent="0.25">
      <c r="A465" t="str">
        <f t="shared" si="83"/>
        <v>06</v>
      </c>
      <c r="B465" t="s">
        <v>34</v>
      </c>
      <c r="C465" t="str">
        <f>"065"</f>
        <v>065</v>
      </c>
      <c r="D465" t="s">
        <v>100</v>
      </c>
      <c r="E465" t="str">
        <f t="shared" si="85"/>
        <v>01</v>
      </c>
      <c r="F465" t="str">
        <f t="shared" si="84"/>
        <v>001</v>
      </c>
      <c r="G465" t="str">
        <f>""</f>
        <v/>
      </c>
      <c r="H465" t="s">
        <v>3</v>
      </c>
      <c r="I465" t="s">
        <v>437</v>
      </c>
      <c r="J465" t="s">
        <v>773</v>
      </c>
      <c r="K465" s="2" t="str">
        <f>"06445"</f>
        <v>06445</v>
      </c>
    </row>
    <row r="466" spans="1:11" x14ac:dyDescent="0.25">
      <c r="A466" t="str">
        <f t="shared" si="83"/>
        <v>06</v>
      </c>
      <c r="B466" t="s">
        <v>34</v>
      </c>
      <c r="C466" t="str">
        <f>"066"</f>
        <v>066</v>
      </c>
      <c r="D466" t="s">
        <v>101</v>
      </c>
      <c r="E466" t="str">
        <f t="shared" si="85"/>
        <v>01</v>
      </c>
      <c r="F466" t="str">
        <f t="shared" si="84"/>
        <v>001</v>
      </c>
      <c r="G466" t="str">
        <f>""</f>
        <v/>
      </c>
      <c r="H466" t="s">
        <v>3</v>
      </c>
      <c r="I466" t="s">
        <v>774</v>
      </c>
      <c r="J466" t="s">
        <v>775</v>
      </c>
      <c r="K466" s="2" t="str">
        <f>"06132"</f>
        <v>06132</v>
      </c>
    </row>
    <row r="467" spans="1:11" x14ac:dyDescent="0.25">
      <c r="A467" t="str">
        <f t="shared" si="83"/>
        <v>06</v>
      </c>
      <c r="B467" t="s">
        <v>34</v>
      </c>
      <c r="C467" t="str">
        <f>"066"</f>
        <v>066</v>
      </c>
      <c r="D467" t="s">
        <v>101</v>
      </c>
      <c r="E467" t="str">
        <f t="shared" si="85"/>
        <v>01</v>
      </c>
      <c r="F467" t="str">
        <f>"002"</f>
        <v>002</v>
      </c>
      <c r="G467" t="str">
        <f>""</f>
        <v/>
      </c>
      <c r="H467" t="s">
        <v>1</v>
      </c>
      <c r="I467" t="s">
        <v>776</v>
      </c>
      <c r="J467" t="s">
        <v>777</v>
      </c>
      <c r="K467" s="2" t="str">
        <f>"06132"</f>
        <v>06132</v>
      </c>
    </row>
    <row r="468" spans="1:11" x14ac:dyDescent="0.25">
      <c r="A468" t="str">
        <f t="shared" si="83"/>
        <v>06</v>
      </c>
      <c r="B468" t="s">
        <v>34</v>
      </c>
      <c r="C468" t="str">
        <f>"066"</f>
        <v>066</v>
      </c>
      <c r="D468" t="s">
        <v>101</v>
      </c>
      <c r="E468" t="str">
        <f t="shared" si="85"/>
        <v>01</v>
      </c>
      <c r="F468" t="str">
        <f>"002"</f>
        <v>002</v>
      </c>
      <c r="G468" t="str">
        <f>""</f>
        <v/>
      </c>
      <c r="H468" t="s">
        <v>0</v>
      </c>
      <c r="I468" t="s">
        <v>776</v>
      </c>
      <c r="J468" t="s">
        <v>777</v>
      </c>
      <c r="K468" s="2" t="str">
        <f>"06132"</f>
        <v>06132</v>
      </c>
    </row>
    <row r="469" spans="1:11" x14ac:dyDescent="0.25">
      <c r="A469" t="str">
        <f t="shared" si="83"/>
        <v>06</v>
      </c>
      <c r="B469" t="s">
        <v>34</v>
      </c>
      <c r="C469" t="str">
        <f>"067"</f>
        <v>067</v>
      </c>
      <c r="D469" t="s">
        <v>102</v>
      </c>
      <c r="E469" t="str">
        <f t="shared" si="85"/>
        <v>01</v>
      </c>
      <c r="F469" t="str">
        <f>"001"</f>
        <v>001</v>
      </c>
      <c r="G469" t="str">
        <f>""</f>
        <v/>
      </c>
      <c r="H469" t="s">
        <v>3</v>
      </c>
      <c r="I469" t="s">
        <v>778</v>
      </c>
      <c r="J469" t="s">
        <v>779</v>
      </c>
      <c r="K469" s="2" t="str">
        <f>"06350"</f>
        <v>06350</v>
      </c>
    </row>
    <row r="470" spans="1:11" x14ac:dyDescent="0.25">
      <c r="A470" t="str">
        <f t="shared" si="83"/>
        <v>06</v>
      </c>
      <c r="B470" t="s">
        <v>34</v>
      </c>
      <c r="C470" t="str">
        <f>"067"</f>
        <v>067</v>
      </c>
      <c r="D470" t="s">
        <v>102</v>
      </c>
      <c r="E470" t="str">
        <f t="shared" si="85"/>
        <v>01</v>
      </c>
      <c r="F470" t="str">
        <f>"002"</f>
        <v>002</v>
      </c>
      <c r="G470" t="str">
        <f>""</f>
        <v/>
      </c>
      <c r="H470" t="s">
        <v>1</v>
      </c>
      <c r="I470" t="s">
        <v>780</v>
      </c>
      <c r="J470" t="s">
        <v>779</v>
      </c>
      <c r="K470" s="2" t="str">
        <f>"06350"</f>
        <v>06350</v>
      </c>
    </row>
    <row r="471" spans="1:11" x14ac:dyDescent="0.25">
      <c r="A471" t="str">
        <f t="shared" si="83"/>
        <v>06</v>
      </c>
      <c r="B471" t="s">
        <v>34</v>
      </c>
      <c r="C471" t="str">
        <f>"067"</f>
        <v>067</v>
      </c>
      <c r="D471" t="s">
        <v>102</v>
      </c>
      <c r="E471" t="str">
        <f t="shared" si="85"/>
        <v>01</v>
      </c>
      <c r="F471" t="str">
        <f>"002"</f>
        <v>002</v>
      </c>
      <c r="G471" t="str">
        <f>""</f>
        <v/>
      </c>
      <c r="H471" t="s">
        <v>0</v>
      </c>
      <c r="I471" t="s">
        <v>781</v>
      </c>
      <c r="J471" t="s">
        <v>779</v>
      </c>
      <c r="K471" s="2" t="str">
        <f>"06350"</f>
        <v>06350</v>
      </c>
    </row>
    <row r="472" spans="1:11" x14ac:dyDescent="0.25">
      <c r="A472" t="str">
        <f t="shared" si="83"/>
        <v>06</v>
      </c>
      <c r="B472" t="s">
        <v>34</v>
      </c>
      <c r="C472" t="str">
        <f>"068"</f>
        <v>068</v>
      </c>
      <c r="D472" t="s">
        <v>103</v>
      </c>
      <c r="E472" t="str">
        <f t="shared" si="85"/>
        <v>01</v>
      </c>
      <c r="F472" t="str">
        <f>"001"</f>
        <v>001</v>
      </c>
      <c r="G472" t="str">
        <f>""</f>
        <v/>
      </c>
      <c r="H472" t="s">
        <v>3</v>
      </c>
      <c r="I472" t="s">
        <v>782</v>
      </c>
      <c r="J472" t="s">
        <v>783</v>
      </c>
      <c r="K472" s="2" t="str">
        <f>"06226"</f>
        <v>06226</v>
      </c>
    </row>
    <row r="473" spans="1:11" x14ac:dyDescent="0.25">
      <c r="A473" t="str">
        <f t="shared" si="83"/>
        <v>06</v>
      </c>
      <c r="B473" t="s">
        <v>34</v>
      </c>
      <c r="C473" t="str">
        <f>"069"</f>
        <v>069</v>
      </c>
      <c r="D473" t="s">
        <v>104</v>
      </c>
      <c r="E473" t="str">
        <f t="shared" si="85"/>
        <v>01</v>
      </c>
      <c r="F473" t="str">
        <f>"001"</f>
        <v>001</v>
      </c>
      <c r="G473" t="str">
        <f>""</f>
        <v/>
      </c>
      <c r="H473" t="s">
        <v>1</v>
      </c>
      <c r="I473" t="s">
        <v>784</v>
      </c>
      <c r="J473" t="s">
        <v>785</v>
      </c>
      <c r="K473" s="2" t="str">
        <f>"06228"</f>
        <v>06228</v>
      </c>
    </row>
    <row r="474" spans="1:11" x14ac:dyDescent="0.25">
      <c r="A474" t="str">
        <f t="shared" si="83"/>
        <v>06</v>
      </c>
      <c r="B474" t="s">
        <v>34</v>
      </c>
      <c r="C474" t="str">
        <f>"069"</f>
        <v>069</v>
      </c>
      <c r="D474" t="s">
        <v>104</v>
      </c>
      <c r="E474" t="str">
        <f t="shared" si="85"/>
        <v>01</v>
      </c>
      <c r="F474" t="str">
        <f>"001"</f>
        <v>001</v>
      </c>
      <c r="G474" t="str">
        <f>""</f>
        <v/>
      </c>
      <c r="H474" t="s">
        <v>0</v>
      </c>
      <c r="I474" t="s">
        <v>784</v>
      </c>
      <c r="J474" t="s">
        <v>785</v>
      </c>
      <c r="K474" s="2" t="str">
        <f>"06228"</f>
        <v>06228</v>
      </c>
    </row>
    <row r="475" spans="1:11" x14ac:dyDescent="0.25">
      <c r="A475" t="str">
        <f t="shared" si="83"/>
        <v>06</v>
      </c>
      <c r="B475" t="s">
        <v>34</v>
      </c>
      <c r="C475" t="str">
        <f>"069"</f>
        <v>069</v>
      </c>
      <c r="D475" t="s">
        <v>104</v>
      </c>
      <c r="E475" t="str">
        <f t="shared" si="85"/>
        <v>01</v>
      </c>
      <c r="F475" t="str">
        <f>"002"</f>
        <v>002</v>
      </c>
      <c r="G475" t="str">
        <f>""</f>
        <v/>
      </c>
      <c r="H475" t="s">
        <v>3</v>
      </c>
      <c r="I475" t="s">
        <v>20</v>
      </c>
      <c r="J475" t="s">
        <v>786</v>
      </c>
      <c r="K475" s="2" t="str">
        <f>"06228"</f>
        <v>06228</v>
      </c>
    </row>
    <row r="476" spans="1:11" x14ac:dyDescent="0.25">
      <c r="A476" t="str">
        <f t="shared" si="83"/>
        <v>06</v>
      </c>
      <c r="B476" t="s">
        <v>34</v>
      </c>
      <c r="C476" t="str">
        <f>"069"</f>
        <v>069</v>
      </c>
      <c r="D476" t="s">
        <v>104</v>
      </c>
      <c r="E476" t="str">
        <f t="shared" si="85"/>
        <v>01</v>
      </c>
      <c r="F476" t="str">
        <f>"003"</f>
        <v>003</v>
      </c>
      <c r="G476" t="str">
        <f>""</f>
        <v/>
      </c>
      <c r="H476" t="s">
        <v>1</v>
      </c>
      <c r="I476" t="s">
        <v>784</v>
      </c>
      <c r="J476" t="s">
        <v>785</v>
      </c>
      <c r="K476" s="2" t="str">
        <f>"06228"</f>
        <v>06228</v>
      </c>
    </row>
    <row r="477" spans="1:11" x14ac:dyDescent="0.25">
      <c r="A477" t="str">
        <f t="shared" si="83"/>
        <v>06</v>
      </c>
      <c r="B477" t="s">
        <v>34</v>
      </c>
      <c r="C477" t="str">
        <f>"069"</f>
        <v>069</v>
      </c>
      <c r="D477" t="s">
        <v>104</v>
      </c>
      <c r="E477" t="str">
        <f t="shared" si="85"/>
        <v>01</v>
      </c>
      <c r="F477" t="str">
        <f>"003"</f>
        <v>003</v>
      </c>
      <c r="G477" t="str">
        <f>""</f>
        <v/>
      </c>
      <c r="H477" t="s">
        <v>0</v>
      </c>
      <c r="I477" t="s">
        <v>784</v>
      </c>
      <c r="J477" t="s">
        <v>785</v>
      </c>
      <c r="K477" s="2" t="str">
        <f>"06228"</f>
        <v>06228</v>
      </c>
    </row>
    <row r="478" spans="1:11" x14ac:dyDescent="0.25">
      <c r="A478" t="str">
        <f t="shared" si="83"/>
        <v>06</v>
      </c>
      <c r="B478" t="s">
        <v>34</v>
      </c>
      <c r="C478" t="str">
        <f t="shared" ref="C478:C489" si="86">"070"</f>
        <v>070</v>
      </c>
      <c r="D478" t="s">
        <v>105</v>
      </c>
      <c r="E478" t="str">
        <f t="shared" si="85"/>
        <v>01</v>
      </c>
      <c r="F478" t="str">
        <f>"001"</f>
        <v>001</v>
      </c>
      <c r="G478" t="str">
        <f>""</f>
        <v/>
      </c>
      <c r="H478" t="s">
        <v>3</v>
      </c>
      <c r="I478" t="s">
        <v>787</v>
      </c>
      <c r="J478" t="s">
        <v>788</v>
      </c>
      <c r="K478" s="2" t="str">
        <f t="shared" ref="K478:K486" si="87">"06380"</f>
        <v>06380</v>
      </c>
    </row>
    <row r="479" spans="1:11" x14ac:dyDescent="0.25">
      <c r="A479" t="str">
        <f t="shared" si="83"/>
        <v>06</v>
      </c>
      <c r="B479" t="s">
        <v>34</v>
      </c>
      <c r="C479" t="str">
        <f t="shared" si="86"/>
        <v>070</v>
      </c>
      <c r="D479" t="s">
        <v>105</v>
      </c>
      <c r="E479" t="str">
        <f t="shared" si="85"/>
        <v>01</v>
      </c>
      <c r="F479" t="str">
        <f>"002"</f>
        <v>002</v>
      </c>
      <c r="G479" t="str">
        <f>""</f>
        <v/>
      </c>
      <c r="H479" t="s">
        <v>1</v>
      </c>
      <c r="I479" t="s">
        <v>789</v>
      </c>
      <c r="J479" t="s">
        <v>790</v>
      </c>
      <c r="K479" s="2" t="str">
        <f t="shared" si="87"/>
        <v>06380</v>
      </c>
    </row>
    <row r="480" spans="1:11" x14ac:dyDescent="0.25">
      <c r="A480" t="str">
        <f t="shared" si="83"/>
        <v>06</v>
      </c>
      <c r="B480" t="s">
        <v>34</v>
      </c>
      <c r="C480" t="str">
        <f t="shared" si="86"/>
        <v>070</v>
      </c>
      <c r="D480" t="s">
        <v>105</v>
      </c>
      <c r="E480" t="str">
        <f t="shared" si="85"/>
        <v>01</v>
      </c>
      <c r="F480" t="str">
        <f>"002"</f>
        <v>002</v>
      </c>
      <c r="G480" t="str">
        <f>""</f>
        <v/>
      </c>
      <c r="H480" t="s">
        <v>0</v>
      </c>
      <c r="I480" t="s">
        <v>789</v>
      </c>
      <c r="J480" t="s">
        <v>790</v>
      </c>
      <c r="K480" s="2" t="str">
        <f t="shared" si="87"/>
        <v>06380</v>
      </c>
    </row>
    <row r="481" spans="1:11" x14ac:dyDescent="0.25">
      <c r="A481" t="str">
        <f t="shared" si="83"/>
        <v>06</v>
      </c>
      <c r="B481" t="s">
        <v>34</v>
      </c>
      <c r="C481" t="str">
        <f t="shared" si="86"/>
        <v>070</v>
      </c>
      <c r="D481" t="s">
        <v>105</v>
      </c>
      <c r="E481" t="str">
        <f>"02"</f>
        <v>02</v>
      </c>
      <c r="F481" t="str">
        <f>"001"</f>
        <v>001</v>
      </c>
      <c r="G481" t="str">
        <f>""</f>
        <v/>
      </c>
      <c r="H481" t="s">
        <v>1</v>
      </c>
      <c r="I481" t="s">
        <v>437</v>
      </c>
      <c r="J481" t="s">
        <v>791</v>
      </c>
      <c r="K481" s="2" t="str">
        <f t="shared" si="87"/>
        <v>06380</v>
      </c>
    </row>
    <row r="482" spans="1:11" x14ac:dyDescent="0.25">
      <c r="A482" t="str">
        <f t="shared" si="83"/>
        <v>06</v>
      </c>
      <c r="B482" t="s">
        <v>34</v>
      </c>
      <c r="C482" t="str">
        <f t="shared" si="86"/>
        <v>070</v>
      </c>
      <c r="D482" t="s">
        <v>105</v>
      </c>
      <c r="E482" t="str">
        <f>"02"</f>
        <v>02</v>
      </c>
      <c r="F482" t="str">
        <f>"001"</f>
        <v>001</v>
      </c>
      <c r="G482" t="str">
        <f>""</f>
        <v/>
      </c>
      <c r="H482" t="s">
        <v>0</v>
      </c>
      <c r="I482" t="s">
        <v>437</v>
      </c>
      <c r="J482" t="s">
        <v>791</v>
      </c>
      <c r="K482" s="2" t="str">
        <f t="shared" si="87"/>
        <v>06380</v>
      </c>
    </row>
    <row r="483" spans="1:11" x14ac:dyDescent="0.25">
      <c r="A483" t="str">
        <f t="shared" si="83"/>
        <v>06</v>
      </c>
      <c r="B483" t="s">
        <v>34</v>
      </c>
      <c r="C483" t="str">
        <f t="shared" si="86"/>
        <v>070</v>
      </c>
      <c r="D483" t="s">
        <v>105</v>
      </c>
      <c r="E483" t="str">
        <f>"02"</f>
        <v>02</v>
      </c>
      <c r="F483" t="str">
        <f>"002"</f>
        <v>002</v>
      </c>
      <c r="G483" t="str">
        <f>""</f>
        <v/>
      </c>
      <c r="H483" t="s">
        <v>3</v>
      </c>
      <c r="I483" t="s">
        <v>792</v>
      </c>
      <c r="J483" t="s">
        <v>793</v>
      </c>
      <c r="K483" s="2" t="str">
        <f t="shared" si="87"/>
        <v>06380</v>
      </c>
    </row>
    <row r="484" spans="1:11" x14ac:dyDescent="0.25">
      <c r="A484" t="str">
        <f t="shared" si="83"/>
        <v>06</v>
      </c>
      <c r="B484" t="s">
        <v>34</v>
      </c>
      <c r="C484" t="str">
        <f t="shared" si="86"/>
        <v>070</v>
      </c>
      <c r="D484" t="s">
        <v>105</v>
      </c>
      <c r="E484" t="str">
        <f>"03"</f>
        <v>03</v>
      </c>
      <c r="F484" t="str">
        <f t="shared" ref="F484:F492" si="88">"001"</f>
        <v>001</v>
      </c>
      <c r="G484" t="str">
        <f>""</f>
        <v/>
      </c>
      <c r="H484" t="s">
        <v>1</v>
      </c>
      <c r="I484" t="s">
        <v>794</v>
      </c>
      <c r="J484" t="s">
        <v>795</v>
      </c>
      <c r="K484" s="2" t="str">
        <f t="shared" si="87"/>
        <v>06380</v>
      </c>
    </row>
    <row r="485" spans="1:11" x14ac:dyDescent="0.25">
      <c r="A485" t="str">
        <f t="shared" si="83"/>
        <v>06</v>
      </c>
      <c r="B485" t="s">
        <v>34</v>
      </c>
      <c r="C485" t="str">
        <f t="shared" si="86"/>
        <v>070</v>
      </c>
      <c r="D485" t="s">
        <v>105</v>
      </c>
      <c r="E485" t="str">
        <f>"03"</f>
        <v>03</v>
      </c>
      <c r="F485" t="str">
        <f t="shared" si="88"/>
        <v>001</v>
      </c>
      <c r="G485" t="str">
        <f>""</f>
        <v/>
      </c>
      <c r="H485" t="s">
        <v>0</v>
      </c>
      <c r="I485" t="s">
        <v>794</v>
      </c>
      <c r="J485" t="s">
        <v>795</v>
      </c>
      <c r="K485" s="2" t="str">
        <f t="shared" si="87"/>
        <v>06380</v>
      </c>
    </row>
    <row r="486" spans="1:11" x14ac:dyDescent="0.25">
      <c r="A486" t="str">
        <f t="shared" si="83"/>
        <v>06</v>
      </c>
      <c r="B486" t="s">
        <v>34</v>
      </c>
      <c r="C486" t="str">
        <f t="shared" si="86"/>
        <v>070</v>
      </c>
      <c r="D486" t="s">
        <v>105</v>
      </c>
      <c r="E486" t="str">
        <f>"04"</f>
        <v>04</v>
      </c>
      <c r="F486" t="str">
        <f t="shared" si="88"/>
        <v>001</v>
      </c>
      <c r="G486" t="str">
        <f>""</f>
        <v/>
      </c>
      <c r="H486" t="s">
        <v>3</v>
      </c>
      <c r="I486" t="s">
        <v>787</v>
      </c>
      <c r="J486" t="s">
        <v>788</v>
      </c>
      <c r="K486" s="2" t="str">
        <f t="shared" si="87"/>
        <v>06380</v>
      </c>
    </row>
    <row r="487" spans="1:11" x14ac:dyDescent="0.25">
      <c r="A487" t="str">
        <f t="shared" si="83"/>
        <v>06</v>
      </c>
      <c r="B487" t="s">
        <v>34</v>
      </c>
      <c r="C487" t="str">
        <f t="shared" si="86"/>
        <v>070</v>
      </c>
      <c r="D487" t="s">
        <v>105</v>
      </c>
      <c r="E487" t="str">
        <f>"05"</f>
        <v>05</v>
      </c>
      <c r="F487" t="str">
        <f t="shared" si="88"/>
        <v>001</v>
      </c>
      <c r="G487" t="str">
        <f>"01"</f>
        <v>01</v>
      </c>
      <c r="H487" t="s">
        <v>1</v>
      </c>
      <c r="I487" t="s">
        <v>796</v>
      </c>
      <c r="J487" t="s">
        <v>797</v>
      </c>
      <c r="K487" s="2" t="str">
        <f>"06389"</f>
        <v>06389</v>
      </c>
    </row>
    <row r="488" spans="1:11" x14ac:dyDescent="0.25">
      <c r="A488" t="str">
        <f t="shared" si="83"/>
        <v>06</v>
      </c>
      <c r="B488" t="s">
        <v>34</v>
      </c>
      <c r="C488" t="str">
        <f t="shared" si="86"/>
        <v>070</v>
      </c>
      <c r="D488" t="s">
        <v>105</v>
      </c>
      <c r="E488" t="str">
        <f>"05"</f>
        <v>05</v>
      </c>
      <c r="F488" t="str">
        <f t="shared" si="88"/>
        <v>001</v>
      </c>
      <c r="G488" t="str">
        <f>"02"</f>
        <v>02</v>
      </c>
      <c r="H488" t="s">
        <v>0</v>
      </c>
      <c r="I488" t="s">
        <v>798</v>
      </c>
      <c r="J488" t="s">
        <v>799</v>
      </c>
      <c r="K488" s="2" t="str">
        <f>"06389"</f>
        <v>06389</v>
      </c>
    </row>
    <row r="489" spans="1:11" x14ac:dyDescent="0.25">
      <c r="A489" t="str">
        <f t="shared" si="83"/>
        <v>06</v>
      </c>
      <c r="B489" t="s">
        <v>34</v>
      </c>
      <c r="C489" t="str">
        <f t="shared" si="86"/>
        <v>070</v>
      </c>
      <c r="D489" t="s">
        <v>105</v>
      </c>
      <c r="E489" t="str">
        <f>"05"</f>
        <v>05</v>
      </c>
      <c r="F489" t="str">
        <f t="shared" si="88"/>
        <v>001</v>
      </c>
      <c r="G489" t="str">
        <f>"03"</f>
        <v>03</v>
      </c>
      <c r="H489" t="s">
        <v>2</v>
      </c>
      <c r="I489" t="s">
        <v>800</v>
      </c>
      <c r="J489" t="s">
        <v>801</v>
      </c>
      <c r="K489" s="2" t="str">
        <f>"06389"</f>
        <v>06389</v>
      </c>
    </row>
    <row r="490" spans="1:11" x14ac:dyDescent="0.25">
      <c r="A490" t="str">
        <f t="shared" si="83"/>
        <v>06</v>
      </c>
      <c r="B490" t="s">
        <v>34</v>
      </c>
      <c r="C490" t="str">
        <f>"071"</f>
        <v>071</v>
      </c>
      <c r="D490" t="s">
        <v>106</v>
      </c>
      <c r="E490" t="str">
        <f t="shared" ref="E490:E498" si="89">"01"</f>
        <v>01</v>
      </c>
      <c r="F490" t="str">
        <f t="shared" si="88"/>
        <v>001</v>
      </c>
      <c r="G490" t="str">
        <f>""</f>
        <v/>
      </c>
      <c r="H490" t="s">
        <v>3</v>
      </c>
      <c r="I490" t="s">
        <v>802</v>
      </c>
      <c r="J490" t="s">
        <v>803</v>
      </c>
      <c r="K490" s="2" t="str">
        <f>"06391"</f>
        <v>06391</v>
      </c>
    </row>
    <row r="491" spans="1:11" x14ac:dyDescent="0.25">
      <c r="A491" t="str">
        <f t="shared" si="83"/>
        <v>06</v>
      </c>
      <c r="B491" t="s">
        <v>34</v>
      </c>
      <c r="C491" t="str">
        <f>"072"</f>
        <v>072</v>
      </c>
      <c r="D491" t="s">
        <v>107</v>
      </c>
      <c r="E491" t="str">
        <f t="shared" si="89"/>
        <v>01</v>
      </c>
      <c r="F491" t="str">
        <f t="shared" si="88"/>
        <v>001</v>
      </c>
      <c r="G491" t="str">
        <f>""</f>
        <v/>
      </c>
      <c r="H491" t="s">
        <v>1</v>
      </c>
      <c r="I491" t="s">
        <v>804</v>
      </c>
      <c r="J491" t="s">
        <v>805</v>
      </c>
      <c r="K491" s="2" t="str">
        <f>"06498"</f>
        <v>06498</v>
      </c>
    </row>
    <row r="492" spans="1:11" x14ac:dyDescent="0.25">
      <c r="A492" t="str">
        <f t="shared" si="83"/>
        <v>06</v>
      </c>
      <c r="B492" t="s">
        <v>34</v>
      </c>
      <c r="C492" t="str">
        <f>"072"</f>
        <v>072</v>
      </c>
      <c r="D492" t="s">
        <v>107</v>
      </c>
      <c r="E492" t="str">
        <f t="shared" si="89"/>
        <v>01</v>
      </c>
      <c r="F492" t="str">
        <f t="shared" si="88"/>
        <v>001</v>
      </c>
      <c r="G492" t="str">
        <f>""</f>
        <v/>
      </c>
      <c r="H492" t="s">
        <v>0</v>
      </c>
      <c r="I492" t="s">
        <v>804</v>
      </c>
      <c r="J492" t="s">
        <v>805</v>
      </c>
      <c r="K492" s="2" t="str">
        <f>"06498"</f>
        <v>06498</v>
      </c>
    </row>
    <row r="493" spans="1:11" x14ac:dyDescent="0.25">
      <c r="A493" t="str">
        <f t="shared" si="83"/>
        <v>06</v>
      </c>
      <c r="B493" t="s">
        <v>34</v>
      </c>
      <c r="C493" t="str">
        <f>"072"</f>
        <v>072</v>
      </c>
      <c r="D493" t="s">
        <v>107</v>
      </c>
      <c r="E493" t="str">
        <f t="shared" si="89"/>
        <v>01</v>
      </c>
      <c r="F493" t="str">
        <f>"002"</f>
        <v>002</v>
      </c>
      <c r="G493" t="str">
        <f>"01"</f>
        <v>01</v>
      </c>
      <c r="H493" t="s">
        <v>1</v>
      </c>
      <c r="I493" t="s">
        <v>804</v>
      </c>
      <c r="J493" t="s">
        <v>805</v>
      </c>
      <c r="K493" s="2" t="str">
        <f>"06498"</f>
        <v>06498</v>
      </c>
    </row>
    <row r="494" spans="1:11" x14ac:dyDescent="0.25">
      <c r="A494" t="str">
        <f t="shared" si="83"/>
        <v>06</v>
      </c>
      <c r="B494" t="s">
        <v>34</v>
      </c>
      <c r="C494" t="str">
        <f>"072"</f>
        <v>072</v>
      </c>
      <c r="D494" t="s">
        <v>107</v>
      </c>
      <c r="E494" t="str">
        <f t="shared" si="89"/>
        <v>01</v>
      </c>
      <c r="F494" t="str">
        <f>"002"</f>
        <v>002</v>
      </c>
      <c r="G494" t="str">
        <f>"02"</f>
        <v>02</v>
      </c>
      <c r="H494" t="s">
        <v>0</v>
      </c>
      <c r="I494" t="s">
        <v>806</v>
      </c>
      <c r="J494" t="s">
        <v>807</v>
      </c>
      <c r="K494" s="2" t="str">
        <f>"06187"</f>
        <v>06187</v>
      </c>
    </row>
    <row r="495" spans="1:11" x14ac:dyDescent="0.25">
      <c r="A495" t="str">
        <f t="shared" si="83"/>
        <v>06</v>
      </c>
      <c r="B495" t="s">
        <v>34</v>
      </c>
      <c r="C495" t="str">
        <f>"073"</f>
        <v>073</v>
      </c>
      <c r="D495" t="s">
        <v>108</v>
      </c>
      <c r="E495" t="str">
        <f t="shared" si="89"/>
        <v>01</v>
      </c>
      <c r="F495" t="str">
        <f>"001"</f>
        <v>001</v>
      </c>
      <c r="G495" t="str">
        <f>""</f>
        <v/>
      </c>
      <c r="H495" t="s">
        <v>3</v>
      </c>
      <c r="I495" t="s">
        <v>808</v>
      </c>
      <c r="J495" t="s">
        <v>809</v>
      </c>
      <c r="K495" s="2" t="str">
        <f>"06227"</f>
        <v>06227</v>
      </c>
    </row>
    <row r="496" spans="1:11" x14ac:dyDescent="0.25">
      <c r="A496" t="str">
        <f t="shared" si="83"/>
        <v>06</v>
      </c>
      <c r="B496" t="s">
        <v>34</v>
      </c>
      <c r="C496" t="str">
        <f t="shared" ref="C496:C502" si="90">"074"</f>
        <v>074</v>
      </c>
      <c r="D496" t="s">
        <v>109</v>
      </c>
      <c r="E496" t="str">
        <f t="shared" si="89"/>
        <v>01</v>
      </c>
      <c r="F496" t="str">
        <f>"001"</f>
        <v>001</v>
      </c>
      <c r="G496" t="str">
        <f>""</f>
        <v/>
      </c>
      <c r="H496" t="s">
        <v>1</v>
      </c>
      <c r="I496" t="s">
        <v>31</v>
      </c>
      <c r="J496" t="s">
        <v>636</v>
      </c>
      <c r="K496" s="2" t="str">
        <f t="shared" ref="K496:K502" si="91">"06900"</f>
        <v>06900</v>
      </c>
    </row>
    <row r="497" spans="1:11" x14ac:dyDescent="0.25">
      <c r="A497" t="str">
        <f t="shared" si="83"/>
        <v>06</v>
      </c>
      <c r="B497" t="s">
        <v>34</v>
      </c>
      <c r="C497" t="str">
        <f t="shared" si="90"/>
        <v>074</v>
      </c>
      <c r="D497" t="s">
        <v>109</v>
      </c>
      <c r="E497" t="str">
        <f t="shared" si="89"/>
        <v>01</v>
      </c>
      <c r="F497" t="str">
        <f>"001"</f>
        <v>001</v>
      </c>
      <c r="G497" t="str">
        <f>""</f>
        <v/>
      </c>
      <c r="H497" t="s">
        <v>0</v>
      </c>
      <c r="I497" t="s">
        <v>31</v>
      </c>
      <c r="J497" t="s">
        <v>636</v>
      </c>
      <c r="K497" s="2" t="str">
        <f t="shared" si="91"/>
        <v>06900</v>
      </c>
    </row>
    <row r="498" spans="1:11" x14ac:dyDescent="0.25">
      <c r="A498" t="str">
        <f t="shared" si="83"/>
        <v>06</v>
      </c>
      <c r="B498" t="s">
        <v>34</v>
      </c>
      <c r="C498" t="str">
        <f t="shared" si="90"/>
        <v>074</v>
      </c>
      <c r="D498" t="s">
        <v>109</v>
      </c>
      <c r="E498" t="str">
        <f t="shared" si="89"/>
        <v>01</v>
      </c>
      <c r="F498" t="str">
        <f>"002"</f>
        <v>002</v>
      </c>
      <c r="G498" t="str">
        <f>""</f>
        <v/>
      </c>
      <c r="H498" t="s">
        <v>3</v>
      </c>
      <c r="I498" t="s">
        <v>31</v>
      </c>
      <c r="J498" t="s">
        <v>636</v>
      </c>
      <c r="K498" s="2" t="str">
        <f t="shared" si="91"/>
        <v>06900</v>
      </c>
    </row>
    <row r="499" spans="1:11" x14ac:dyDescent="0.25">
      <c r="A499" t="str">
        <f t="shared" si="83"/>
        <v>06</v>
      </c>
      <c r="B499" t="s">
        <v>34</v>
      </c>
      <c r="C499" t="str">
        <f t="shared" si="90"/>
        <v>074</v>
      </c>
      <c r="D499" t="s">
        <v>109</v>
      </c>
      <c r="E499" t="str">
        <f>"02"</f>
        <v>02</v>
      </c>
      <c r="F499" t="str">
        <f t="shared" ref="F499:F509" si="92">"001"</f>
        <v>001</v>
      </c>
      <c r="G499" t="str">
        <f>""</f>
        <v/>
      </c>
      <c r="H499" t="s">
        <v>1</v>
      </c>
      <c r="I499" t="s">
        <v>810</v>
      </c>
      <c r="J499" t="s">
        <v>811</v>
      </c>
      <c r="K499" s="2" t="str">
        <f t="shared" si="91"/>
        <v>06900</v>
      </c>
    </row>
    <row r="500" spans="1:11" x14ac:dyDescent="0.25">
      <c r="A500" t="str">
        <f t="shared" si="83"/>
        <v>06</v>
      </c>
      <c r="B500" t="s">
        <v>34</v>
      </c>
      <c r="C500" t="str">
        <f t="shared" si="90"/>
        <v>074</v>
      </c>
      <c r="D500" t="s">
        <v>109</v>
      </c>
      <c r="E500" t="str">
        <f>"02"</f>
        <v>02</v>
      </c>
      <c r="F500" t="str">
        <f t="shared" si="92"/>
        <v>001</v>
      </c>
      <c r="G500" t="str">
        <f>""</f>
        <v/>
      </c>
      <c r="H500" t="s">
        <v>0</v>
      </c>
      <c r="I500" t="s">
        <v>810</v>
      </c>
      <c r="J500" t="s">
        <v>811</v>
      </c>
      <c r="K500" s="2" t="str">
        <f t="shared" si="91"/>
        <v>06900</v>
      </c>
    </row>
    <row r="501" spans="1:11" x14ac:dyDescent="0.25">
      <c r="A501" t="str">
        <f t="shared" si="83"/>
        <v>06</v>
      </c>
      <c r="B501" t="s">
        <v>34</v>
      </c>
      <c r="C501" t="str">
        <f t="shared" si="90"/>
        <v>074</v>
      </c>
      <c r="D501" t="s">
        <v>109</v>
      </c>
      <c r="E501" t="str">
        <f>"03"</f>
        <v>03</v>
      </c>
      <c r="F501" t="str">
        <f t="shared" si="92"/>
        <v>001</v>
      </c>
      <c r="G501" t="str">
        <f>""</f>
        <v/>
      </c>
      <c r="H501" t="s">
        <v>1</v>
      </c>
      <c r="I501" t="s">
        <v>812</v>
      </c>
      <c r="J501" t="s">
        <v>813</v>
      </c>
      <c r="K501" s="2" t="str">
        <f t="shared" si="91"/>
        <v>06900</v>
      </c>
    </row>
    <row r="502" spans="1:11" x14ac:dyDescent="0.25">
      <c r="A502" t="str">
        <f t="shared" si="83"/>
        <v>06</v>
      </c>
      <c r="B502" t="s">
        <v>34</v>
      </c>
      <c r="C502" t="str">
        <f t="shared" si="90"/>
        <v>074</v>
      </c>
      <c r="D502" t="s">
        <v>109</v>
      </c>
      <c r="E502" t="str">
        <f>"03"</f>
        <v>03</v>
      </c>
      <c r="F502" t="str">
        <f t="shared" si="92"/>
        <v>001</v>
      </c>
      <c r="G502" t="str">
        <f>""</f>
        <v/>
      </c>
      <c r="H502" t="s">
        <v>0</v>
      </c>
      <c r="I502" t="s">
        <v>812</v>
      </c>
      <c r="J502" t="s">
        <v>813</v>
      </c>
      <c r="K502" s="2" t="str">
        <f t="shared" si="91"/>
        <v>06900</v>
      </c>
    </row>
    <row r="503" spans="1:11" x14ac:dyDescent="0.25">
      <c r="A503" t="str">
        <f t="shared" si="83"/>
        <v>06</v>
      </c>
      <c r="B503" t="s">
        <v>34</v>
      </c>
      <c r="C503" t="str">
        <f>"075"</f>
        <v>075</v>
      </c>
      <c r="D503" t="s">
        <v>110</v>
      </c>
      <c r="E503" t="str">
        <f t="shared" ref="E503:E523" si="93">"01"</f>
        <v>01</v>
      </c>
      <c r="F503" t="str">
        <f t="shared" si="92"/>
        <v>001</v>
      </c>
      <c r="G503" t="str">
        <f>""</f>
        <v/>
      </c>
      <c r="H503" t="s">
        <v>3</v>
      </c>
      <c r="I503" t="s">
        <v>814</v>
      </c>
      <c r="J503" t="s">
        <v>815</v>
      </c>
      <c r="K503" s="2" t="str">
        <f>"06468"</f>
        <v>06468</v>
      </c>
    </row>
    <row r="504" spans="1:11" x14ac:dyDescent="0.25">
      <c r="A504" t="str">
        <f t="shared" si="83"/>
        <v>06</v>
      </c>
      <c r="B504" t="s">
        <v>34</v>
      </c>
      <c r="C504" t="str">
        <f>"076"</f>
        <v>076</v>
      </c>
      <c r="D504" t="s">
        <v>111</v>
      </c>
      <c r="E504" t="str">
        <f t="shared" si="93"/>
        <v>01</v>
      </c>
      <c r="F504" t="str">
        <f t="shared" si="92"/>
        <v>001</v>
      </c>
      <c r="G504" t="str">
        <f>""</f>
        <v/>
      </c>
      <c r="H504" t="s">
        <v>1</v>
      </c>
      <c r="I504" t="s">
        <v>31</v>
      </c>
      <c r="J504" t="s">
        <v>743</v>
      </c>
      <c r="K504" s="2" t="str">
        <f>"06939"</f>
        <v>06939</v>
      </c>
    </row>
    <row r="505" spans="1:11" x14ac:dyDescent="0.25">
      <c r="A505" t="str">
        <f t="shared" si="83"/>
        <v>06</v>
      </c>
      <c r="B505" t="s">
        <v>34</v>
      </c>
      <c r="C505" t="str">
        <f>"076"</f>
        <v>076</v>
      </c>
      <c r="D505" t="s">
        <v>111</v>
      </c>
      <c r="E505" t="str">
        <f t="shared" si="93"/>
        <v>01</v>
      </c>
      <c r="F505" t="str">
        <f t="shared" si="92"/>
        <v>001</v>
      </c>
      <c r="G505" t="str">
        <f>""</f>
        <v/>
      </c>
      <c r="H505" t="s">
        <v>0</v>
      </c>
      <c r="I505" t="s">
        <v>31</v>
      </c>
      <c r="J505" t="s">
        <v>743</v>
      </c>
      <c r="K505" s="2" t="str">
        <f>"06939"</f>
        <v>06939</v>
      </c>
    </row>
    <row r="506" spans="1:11" x14ac:dyDescent="0.25">
      <c r="A506" t="str">
        <f t="shared" si="83"/>
        <v>06</v>
      </c>
      <c r="B506" t="s">
        <v>34</v>
      </c>
      <c r="C506" t="str">
        <f>"077"</f>
        <v>077</v>
      </c>
      <c r="D506" t="s">
        <v>112</v>
      </c>
      <c r="E506" t="str">
        <f t="shared" si="93"/>
        <v>01</v>
      </c>
      <c r="F506" t="str">
        <f t="shared" si="92"/>
        <v>001</v>
      </c>
      <c r="G506" t="str">
        <f>""</f>
        <v/>
      </c>
      <c r="H506" t="s">
        <v>3</v>
      </c>
      <c r="I506" t="s">
        <v>816</v>
      </c>
      <c r="J506" t="s">
        <v>817</v>
      </c>
      <c r="K506" s="2" t="str">
        <f>"06928"</f>
        <v>06928</v>
      </c>
    </row>
    <row r="507" spans="1:11" x14ac:dyDescent="0.25">
      <c r="A507" t="str">
        <f t="shared" si="83"/>
        <v>06</v>
      </c>
      <c r="B507" t="s">
        <v>34</v>
      </c>
      <c r="C507" t="str">
        <f>"078"</f>
        <v>078</v>
      </c>
      <c r="D507" t="s">
        <v>113</v>
      </c>
      <c r="E507" t="str">
        <f t="shared" si="93"/>
        <v>01</v>
      </c>
      <c r="F507" t="str">
        <f t="shared" si="92"/>
        <v>001</v>
      </c>
      <c r="G507" t="str">
        <f>""</f>
        <v/>
      </c>
      <c r="H507" t="s">
        <v>3</v>
      </c>
      <c r="I507" t="s">
        <v>818</v>
      </c>
      <c r="J507" t="s">
        <v>819</v>
      </c>
      <c r="K507" s="2" t="str">
        <f>"06440"</f>
        <v>06440</v>
      </c>
    </row>
    <row r="508" spans="1:11" x14ac:dyDescent="0.25">
      <c r="A508" t="str">
        <f t="shared" si="83"/>
        <v>06</v>
      </c>
      <c r="B508" t="s">
        <v>34</v>
      </c>
      <c r="C508" t="str">
        <f>"079"</f>
        <v>079</v>
      </c>
      <c r="D508" t="s">
        <v>114</v>
      </c>
      <c r="E508" t="str">
        <f t="shared" si="93"/>
        <v>01</v>
      </c>
      <c r="F508" t="str">
        <f t="shared" si="92"/>
        <v>001</v>
      </c>
      <c r="G508" t="str">
        <f>""</f>
        <v/>
      </c>
      <c r="H508" t="s">
        <v>3</v>
      </c>
      <c r="I508" t="s">
        <v>437</v>
      </c>
      <c r="J508" t="s">
        <v>820</v>
      </c>
      <c r="K508" s="2" t="str">
        <f>"06478"</f>
        <v>06478</v>
      </c>
    </row>
    <row r="509" spans="1:11" x14ac:dyDescent="0.25">
      <c r="A509" t="str">
        <f t="shared" si="83"/>
        <v>06</v>
      </c>
      <c r="B509" t="s">
        <v>34</v>
      </c>
      <c r="C509" t="str">
        <f>"080"</f>
        <v>080</v>
      </c>
      <c r="D509" t="s">
        <v>115</v>
      </c>
      <c r="E509" t="str">
        <f t="shared" si="93"/>
        <v>01</v>
      </c>
      <c r="F509" t="str">
        <f t="shared" si="92"/>
        <v>001</v>
      </c>
      <c r="G509" t="str">
        <f>""</f>
        <v/>
      </c>
      <c r="H509" t="s">
        <v>3</v>
      </c>
      <c r="I509" t="s">
        <v>31</v>
      </c>
      <c r="J509" t="s">
        <v>821</v>
      </c>
      <c r="K509" s="2" t="str">
        <f>"06411"</f>
        <v>06411</v>
      </c>
    </row>
    <row r="510" spans="1:11" x14ac:dyDescent="0.25">
      <c r="A510" t="str">
        <f t="shared" si="83"/>
        <v>06</v>
      </c>
      <c r="B510" t="s">
        <v>34</v>
      </c>
      <c r="C510" t="str">
        <f>"080"</f>
        <v>080</v>
      </c>
      <c r="D510" t="s">
        <v>115</v>
      </c>
      <c r="E510" t="str">
        <f t="shared" si="93"/>
        <v>01</v>
      </c>
      <c r="F510" t="str">
        <f>"002"</f>
        <v>002</v>
      </c>
      <c r="G510" t="str">
        <f>"01"</f>
        <v>01</v>
      </c>
      <c r="H510" t="s">
        <v>1</v>
      </c>
      <c r="I510" t="s">
        <v>28</v>
      </c>
      <c r="J510" t="s">
        <v>822</v>
      </c>
      <c r="K510" s="2" t="str">
        <f>"06411"</f>
        <v>06411</v>
      </c>
    </row>
    <row r="511" spans="1:11" x14ac:dyDescent="0.25">
      <c r="A511" t="str">
        <f t="shared" si="83"/>
        <v>06</v>
      </c>
      <c r="B511" t="s">
        <v>34</v>
      </c>
      <c r="C511" t="str">
        <f>"080"</f>
        <v>080</v>
      </c>
      <c r="D511" t="s">
        <v>115</v>
      </c>
      <c r="E511" t="str">
        <f t="shared" si="93"/>
        <v>01</v>
      </c>
      <c r="F511" t="str">
        <f>"002"</f>
        <v>002</v>
      </c>
      <c r="G511" t="str">
        <f>"01"</f>
        <v>01</v>
      </c>
      <c r="H511" t="s">
        <v>0</v>
      </c>
      <c r="I511" t="s">
        <v>28</v>
      </c>
      <c r="J511" t="s">
        <v>822</v>
      </c>
      <c r="K511" s="2" t="str">
        <f>"06411"</f>
        <v>06411</v>
      </c>
    </row>
    <row r="512" spans="1:11" x14ac:dyDescent="0.25">
      <c r="A512" t="str">
        <f t="shared" si="83"/>
        <v>06</v>
      </c>
      <c r="B512" t="s">
        <v>34</v>
      </c>
      <c r="C512" t="str">
        <f>"080"</f>
        <v>080</v>
      </c>
      <c r="D512" t="s">
        <v>115</v>
      </c>
      <c r="E512" t="str">
        <f t="shared" si="93"/>
        <v>01</v>
      </c>
      <c r="F512" t="str">
        <f>"002"</f>
        <v>002</v>
      </c>
      <c r="G512" t="str">
        <f>"02"</f>
        <v>02</v>
      </c>
      <c r="H512" t="s">
        <v>2</v>
      </c>
      <c r="I512" t="s">
        <v>823</v>
      </c>
      <c r="J512" t="s">
        <v>824</v>
      </c>
      <c r="K512" s="2" t="str">
        <f>"06411"</f>
        <v>06411</v>
      </c>
    </row>
    <row r="513" spans="1:11" x14ac:dyDescent="0.25">
      <c r="A513" t="str">
        <f t="shared" si="83"/>
        <v>06</v>
      </c>
      <c r="B513" t="s">
        <v>34</v>
      </c>
      <c r="C513" t="str">
        <f>"081"</f>
        <v>081</v>
      </c>
      <c r="D513" t="s">
        <v>116</v>
      </c>
      <c r="E513" t="str">
        <f t="shared" si="93"/>
        <v>01</v>
      </c>
      <c r="F513" t="str">
        <f>"001"</f>
        <v>001</v>
      </c>
      <c r="G513" t="str">
        <f>""</f>
        <v/>
      </c>
      <c r="H513" t="s">
        <v>1</v>
      </c>
      <c r="I513" t="s">
        <v>825</v>
      </c>
      <c r="J513" t="s">
        <v>826</v>
      </c>
      <c r="K513" s="2" t="str">
        <f>"06320"</f>
        <v>06320</v>
      </c>
    </row>
    <row r="514" spans="1:11" x14ac:dyDescent="0.25">
      <c r="A514" t="str">
        <f t="shared" si="83"/>
        <v>06</v>
      </c>
      <c r="B514" t="s">
        <v>34</v>
      </c>
      <c r="C514" t="str">
        <f>"081"</f>
        <v>081</v>
      </c>
      <c r="D514" t="s">
        <v>116</v>
      </c>
      <c r="E514" t="str">
        <f t="shared" si="93"/>
        <v>01</v>
      </c>
      <c r="F514" t="str">
        <f>"001"</f>
        <v>001</v>
      </c>
      <c r="G514" t="str">
        <f>""</f>
        <v/>
      </c>
      <c r="H514" t="s">
        <v>0</v>
      </c>
      <c r="I514" t="s">
        <v>825</v>
      </c>
      <c r="J514" t="s">
        <v>826</v>
      </c>
      <c r="K514" s="2" t="str">
        <f>"06320"</f>
        <v>06320</v>
      </c>
    </row>
    <row r="515" spans="1:11" x14ac:dyDescent="0.25">
      <c r="A515" t="str">
        <f t="shared" ref="A515:A578" si="94">"06"</f>
        <v>06</v>
      </c>
      <c r="B515" t="s">
        <v>34</v>
      </c>
      <c r="C515" t="str">
        <f>"082"</f>
        <v>082</v>
      </c>
      <c r="D515" t="s">
        <v>117</v>
      </c>
      <c r="E515" t="str">
        <f t="shared" si="93"/>
        <v>01</v>
      </c>
      <c r="F515" t="str">
        <f>"001"</f>
        <v>001</v>
      </c>
      <c r="G515" t="str">
        <f>""</f>
        <v/>
      </c>
      <c r="H515" t="s">
        <v>3</v>
      </c>
      <c r="I515" t="s">
        <v>827</v>
      </c>
      <c r="J515" t="s">
        <v>828</v>
      </c>
      <c r="K515" s="2" t="str">
        <f>"06413"</f>
        <v>06413</v>
      </c>
    </row>
    <row r="516" spans="1:11" x14ac:dyDescent="0.25">
      <c r="A516" t="str">
        <f t="shared" si="94"/>
        <v>06</v>
      </c>
      <c r="B516" t="s">
        <v>34</v>
      </c>
      <c r="C516" t="str">
        <f t="shared" ref="C516:C579" si="95">"083"</f>
        <v>083</v>
      </c>
      <c r="D516" t="s">
        <v>118</v>
      </c>
      <c r="E516" t="str">
        <f t="shared" si="93"/>
        <v>01</v>
      </c>
      <c r="F516" t="str">
        <f>"001"</f>
        <v>001</v>
      </c>
      <c r="G516" t="str">
        <f>""</f>
        <v/>
      </c>
      <c r="H516" t="s">
        <v>3</v>
      </c>
      <c r="I516" t="s">
        <v>829</v>
      </c>
      <c r="J516" t="s">
        <v>830</v>
      </c>
      <c r="K516" s="2" t="str">
        <f t="shared" ref="K516:K579" si="96">"06800"</f>
        <v>06800</v>
      </c>
    </row>
    <row r="517" spans="1:11" x14ac:dyDescent="0.25">
      <c r="A517" t="str">
        <f t="shared" si="94"/>
        <v>06</v>
      </c>
      <c r="B517" t="s">
        <v>34</v>
      </c>
      <c r="C517" t="str">
        <f t="shared" si="95"/>
        <v>083</v>
      </c>
      <c r="D517" t="s">
        <v>118</v>
      </c>
      <c r="E517" t="str">
        <f t="shared" si="93"/>
        <v>01</v>
      </c>
      <c r="F517" t="str">
        <f>"003"</f>
        <v>003</v>
      </c>
      <c r="G517" t="str">
        <f>""</f>
        <v/>
      </c>
      <c r="H517" t="s">
        <v>1</v>
      </c>
      <c r="I517" t="s">
        <v>829</v>
      </c>
      <c r="J517" t="s">
        <v>830</v>
      </c>
      <c r="K517" s="2" t="str">
        <f t="shared" si="96"/>
        <v>06800</v>
      </c>
    </row>
    <row r="518" spans="1:11" x14ac:dyDescent="0.25">
      <c r="A518" t="str">
        <f t="shared" si="94"/>
        <v>06</v>
      </c>
      <c r="B518" t="s">
        <v>34</v>
      </c>
      <c r="C518" t="str">
        <f t="shared" si="95"/>
        <v>083</v>
      </c>
      <c r="D518" t="s">
        <v>118</v>
      </c>
      <c r="E518" t="str">
        <f t="shared" si="93"/>
        <v>01</v>
      </c>
      <c r="F518" t="str">
        <f>"003"</f>
        <v>003</v>
      </c>
      <c r="G518" t="str">
        <f>""</f>
        <v/>
      </c>
      <c r="H518" t="s">
        <v>0</v>
      </c>
      <c r="I518" t="s">
        <v>829</v>
      </c>
      <c r="J518" t="s">
        <v>830</v>
      </c>
      <c r="K518" s="2" t="str">
        <f t="shared" si="96"/>
        <v>06800</v>
      </c>
    </row>
    <row r="519" spans="1:11" x14ac:dyDescent="0.25">
      <c r="A519" t="str">
        <f t="shared" si="94"/>
        <v>06</v>
      </c>
      <c r="B519" t="s">
        <v>34</v>
      </c>
      <c r="C519" t="str">
        <f t="shared" si="95"/>
        <v>083</v>
      </c>
      <c r="D519" t="s">
        <v>118</v>
      </c>
      <c r="E519" t="str">
        <f t="shared" si="93"/>
        <v>01</v>
      </c>
      <c r="F519" t="str">
        <f>"004"</f>
        <v>004</v>
      </c>
      <c r="G519" t="str">
        <f>""</f>
        <v/>
      </c>
      <c r="H519" t="s">
        <v>3</v>
      </c>
      <c r="I519" t="s">
        <v>831</v>
      </c>
      <c r="J519" t="s">
        <v>832</v>
      </c>
      <c r="K519" s="2" t="str">
        <f t="shared" si="96"/>
        <v>06800</v>
      </c>
    </row>
    <row r="520" spans="1:11" x14ac:dyDescent="0.25">
      <c r="A520" t="str">
        <f t="shared" si="94"/>
        <v>06</v>
      </c>
      <c r="B520" t="s">
        <v>34</v>
      </c>
      <c r="C520" t="str">
        <f t="shared" si="95"/>
        <v>083</v>
      </c>
      <c r="D520" t="s">
        <v>118</v>
      </c>
      <c r="E520" t="str">
        <f t="shared" si="93"/>
        <v>01</v>
      </c>
      <c r="F520" t="str">
        <f>"005"</f>
        <v>005</v>
      </c>
      <c r="G520" t="str">
        <f>""</f>
        <v/>
      </c>
      <c r="H520" t="s">
        <v>1</v>
      </c>
      <c r="I520" t="s">
        <v>833</v>
      </c>
      <c r="J520" t="s">
        <v>834</v>
      </c>
      <c r="K520" s="2" t="str">
        <f t="shared" si="96"/>
        <v>06800</v>
      </c>
    </row>
    <row r="521" spans="1:11" x14ac:dyDescent="0.25">
      <c r="A521" t="str">
        <f t="shared" si="94"/>
        <v>06</v>
      </c>
      <c r="B521" t="s">
        <v>34</v>
      </c>
      <c r="C521" t="str">
        <f t="shared" si="95"/>
        <v>083</v>
      </c>
      <c r="D521" t="s">
        <v>118</v>
      </c>
      <c r="E521" t="str">
        <f t="shared" si="93"/>
        <v>01</v>
      </c>
      <c r="F521" t="str">
        <f>"005"</f>
        <v>005</v>
      </c>
      <c r="G521" t="str">
        <f>""</f>
        <v/>
      </c>
      <c r="H521" t="s">
        <v>0</v>
      </c>
      <c r="I521" t="s">
        <v>833</v>
      </c>
      <c r="J521" t="s">
        <v>834</v>
      </c>
      <c r="K521" s="2" t="str">
        <f t="shared" si="96"/>
        <v>06800</v>
      </c>
    </row>
    <row r="522" spans="1:11" x14ac:dyDescent="0.25">
      <c r="A522" t="str">
        <f t="shared" si="94"/>
        <v>06</v>
      </c>
      <c r="B522" t="s">
        <v>34</v>
      </c>
      <c r="C522" t="str">
        <f t="shared" si="95"/>
        <v>083</v>
      </c>
      <c r="D522" t="s">
        <v>118</v>
      </c>
      <c r="E522" t="str">
        <f t="shared" si="93"/>
        <v>01</v>
      </c>
      <c r="F522" t="str">
        <f>"007"</f>
        <v>007</v>
      </c>
      <c r="G522" t="str">
        <f>""</f>
        <v/>
      </c>
      <c r="H522" t="s">
        <v>3</v>
      </c>
      <c r="I522" t="s">
        <v>835</v>
      </c>
      <c r="J522" t="s">
        <v>836</v>
      </c>
      <c r="K522" s="2" t="str">
        <f t="shared" si="96"/>
        <v>06800</v>
      </c>
    </row>
    <row r="523" spans="1:11" x14ac:dyDescent="0.25">
      <c r="A523" t="str">
        <f t="shared" si="94"/>
        <v>06</v>
      </c>
      <c r="B523" t="s">
        <v>34</v>
      </c>
      <c r="C523" t="str">
        <f t="shared" si="95"/>
        <v>083</v>
      </c>
      <c r="D523" t="s">
        <v>118</v>
      </c>
      <c r="E523" t="str">
        <f t="shared" si="93"/>
        <v>01</v>
      </c>
      <c r="F523" t="str">
        <f>"008"</f>
        <v>008</v>
      </c>
      <c r="G523" t="str">
        <f>""</f>
        <v/>
      </c>
      <c r="H523" t="s">
        <v>3</v>
      </c>
      <c r="I523" t="s">
        <v>833</v>
      </c>
      <c r="J523" t="s">
        <v>834</v>
      </c>
      <c r="K523" s="2" t="str">
        <f t="shared" si="96"/>
        <v>06800</v>
      </c>
    </row>
    <row r="524" spans="1:11" x14ac:dyDescent="0.25">
      <c r="A524" t="str">
        <f t="shared" si="94"/>
        <v>06</v>
      </c>
      <c r="B524" t="s">
        <v>34</v>
      </c>
      <c r="C524" t="str">
        <f t="shared" si="95"/>
        <v>083</v>
      </c>
      <c r="D524" t="s">
        <v>118</v>
      </c>
      <c r="E524" t="str">
        <f t="shared" ref="E524:E529" si="97">"02"</f>
        <v>02</v>
      </c>
      <c r="F524" t="str">
        <f>"001"</f>
        <v>001</v>
      </c>
      <c r="G524" t="str">
        <f>""</f>
        <v/>
      </c>
      <c r="H524" t="s">
        <v>3</v>
      </c>
      <c r="I524" t="s">
        <v>810</v>
      </c>
      <c r="J524" t="s">
        <v>837</v>
      </c>
      <c r="K524" s="2" t="str">
        <f t="shared" si="96"/>
        <v>06800</v>
      </c>
    </row>
    <row r="525" spans="1:11" x14ac:dyDescent="0.25">
      <c r="A525" t="str">
        <f t="shared" si="94"/>
        <v>06</v>
      </c>
      <c r="B525" t="s">
        <v>34</v>
      </c>
      <c r="C525" t="str">
        <f t="shared" si="95"/>
        <v>083</v>
      </c>
      <c r="D525" t="s">
        <v>118</v>
      </c>
      <c r="E525" t="str">
        <f t="shared" si="97"/>
        <v>02</v>
      </c>
      <c r="F525" t="str">
        <f>"002"</f>
        <v>002</v>
      </c>
      <c r="G525" t="str">
        <f>""</f>
        <v/>
      </c>
      <c r="H525" t="s">
        <v>3</v>
      </c>
      <c r="I525" t="s">
        <v>838</v>
      </c>
      <c r="J525" t="s">
        <v>839</v>
      </c>
      <c r="K525" s="2" t="str">
        <f t="shared" si="96"/>
        <v>06800</v>
      </c>
    </row>
    <row r="526" spans="1:11" x14ac:dyDescent="0.25">
      <c r="A526" t="str">
        <f t="shared" si="94"/>
        <v>06</v>
      </c>
      <c r="B526" t="s">
        <v>34</v>
      </c>
      <c r="C526" t="str">
        <f t="shared" si="95"/>
        <v>083</v>
      </c>
      <c r="D526" t="s">
        <v>118</v>
      </c>
      <c r="E526" t="str">
        <f t="shared" si="97"/>
        <v>02</v>
      </c>
      <c r="F526" t="str">
        <f>"003"</f>
        <v>003</v>
      </c>
      <c r="G526" t="str">
        <f>""</f>
        <v/>
      </c>
      <c r="H526" t="s">
        <v>3</v>
      </c>
      <c r="I526" t="s">
        <v>810</v>
      </c>
      <c r="J526" t="s">
        <v>837</v>
      </c>
      <c r="K526" s="2" t="str">
        <f t="shared" si="96"/>
        <v>06800</v>
      </c>
    </row>
    <row r="527" spans="1:11" x14ac:dyDescent="0.25">
      <c r="A527" t="str">
        <f t="shared" si="94"/>
        <v>06</v>
      </c>
      <c r="B527" t="s">
        <v>34</v>
      </c>
      <c r="C527" t="str">
        <f t="shared" si="95"/>
        <v>083</v>
      </c>
      <c r="D527" t="s">
        <v>118</v>
      </c>
      <c r="E527" t="str">
        <f t="shared" si="97"/>
        <v>02</v>
      </c>
      <c r="F527" t="str">
        <f>"004"</f>
        <v>004</v>
      </c>
      <c r="G527" t="str">
        <f>""</f>
        <v/>
      </c>
      <c r="H527" t="s">
        <v>1</v>
      </c>
      <c r="I527" t="s">
        <v>840</v>
      </c>
      <c r="J527" t="s">
        <v>841</v>
      </c>
      <c r="K527" s="2" t="str">
        <f t="shared" si="96"/>
        <v>06800</v>
      </c>
    </row>
    <row r="528" spans="1:11" x14ac:dyDescent="0.25">
      <c r="A528" t="str">
        <f t="shared" si="94"/>
        <v>06</v>
      </c>
      <c r="B528" t="s">
        <v>34</v>
      </c>
      <c r="C528" t="str">
        <f t="shared" si="95"/>
        <v>083</v>
      </c>
      <c r="D528" t="s">
        <v>118</v>
      </c>
      <c r="E528" t="str">
        <f t="shared" si="97"/>
        <v>02</v>
      </c>
      <c r="F528" t="str">
        <f>"004"</f>
        <v>004</v>
      </c>
      <c r="G528" t="str">
        <f>""</f>
        <v/>
      </c>
      <c r="H528" t="s">
        <v>0</v>
      </c>
      <c r="I528" t="s">
        <v>840</v>
      </c>
      <c r="J528" t="s">
        <v>841</v>
      </c>
      <c r="K528" s="2" t="str">
        <f t="shared" si="96"/>
        <v>06800</v>
      </c>
    </row>
    <row r="529" spans="1:11" x14ac:dyDescent="0.25">
      <c r="A529" t="str">
        <f t="shared" si="94"/>
        <v>06</v>
      </c>
      <c r="B529" t="s">
        <v>34</v>
      </c>
      <c r="C529" t="str">
        <f t="shared" si="95"/>
        <v>083</v>
      </c>
      <c r="D529" t="s">
        <v>118</v>
      </c>
      <c r="E529" t="str">
        <f t="shared" si="97"/>
        <v>02</v>
      </c>
      <c r="F529" t="str">
        <f>"005"</f>
        <v>005</v>
      </c>
      <c r="G529" t="str">
        <f>""</f>
        <v/>
      </c>
      <c r="H529" t="s">
        <v>3</v>
      </c>
      <c r="I529" t="s">
        <v>810</v>
      </c>
      <c r="J529" t="s">
        <v>837</v>
      </c>
      <c r="K529" s="2" t="str">
        <f t="shared" si="96"/>
        <v>06800</v>
      </c>
    </row>
    <row r="530" spans="1:11" x14ac:dyDescent="0.25">
      <c r="A530" t="str">
        <f t="shared" si="94"/>
        <v>06</v>
      </c>
      <c r="B530" t="s">
        <v>34</v>
      </c>
      <c r="C530" t="str">
        <f t="shared" si="95"/>
        <v>083</v>
      </c>
      <c r="D530" t="s">
        <v>118</v>
      </c>
      <c r="E530" t="str">
        <f t="shared" ref="E530:E546" si="98">"03"</f>
        <v>03</v>
      </c>
      <c r="F530" t="str">
        <f>"001"</f>
        <v>001</v>
      </c>
      <c r="G530" t="str">
        <f>""</f>
        <v/>
      </c>
      <c r="H530" t="s">
        <v>3</v>
      </c>
      <c r="I530" t="s">
        <v>842</v>
      </c>
      <c r="J530" t="s">
        <v>843</v>
      </c>
      <c r="K530" s="2" t="str">
        <f t="shared" si="96"/>
        <v>06800</v>
      </c>
    </row>
    <row r="531" spans="1:11" x14ac:dyDescent="0.25">
      <c r="A531" t="str">
        <f t="shared" si="94"/>
        <v>06</v>
      </c>
      <c r="B531" t="s">
        <v>34</v>
      </c>
      <c r="C531" t="str">
        <f t="shared" si="95"/>
        <v>083</v>
      </c>
      <c r="D531" t="s">
        <v>118</v>
      </c>
      <c r="E531" t="str">
        <f t="shared" si="98"/>
        <v>03</v>
      </c>
      <c r="F531" t="str">
        <f>"002"</f>
        <v>002</v>
      </c>
      <c r="G531" t="str">
        <f>""</f>
        <v/>
      </c>
      <c r="H531" t="s">
        <v>1</v>
      </c>
      <c r="I531" t="s">
        <v>21</v>
      </c>
      <c r="J531" t="s">
        <v>844</v>
      </c>
      <c r="K531" s="2" t="str">
        <f t="shared" si="96"/>
        <v>06800</v>
      </c>
    </row>
    <row r="532" spans="1:11" x14ac:dyDescent="0.25">
      <c r="A532" t="str">
        <f t="shared" si="94"/>
        <v>06</v>
      </c>
      <c r="B532" t="s">
        <v>34</v>
      </c>
      <c r="C532" t="str">
        <f t="shared" si="95"/>
        <v>083</v>
      </c>
      <c r="D532" t="s">
        <v>118</v>
      </c>
      <c r="E532" t="str">
        <f t="shared" si="98"/>
        <v>03</v>
      </c>
      <c r="F532" t="str">
        <f>"002"</f>
        <v>002</v>
      </c>
      <c r="G532" t="str">
        <f>""</f>
        <v/>
      </c>
      <c r="H532" t="s">
        <v>0</v>
      </c>
      <c r="I532" t="s">
        <v>21</v>
      </c>
      <c r="J532" t="s">
        <v>844</v>
      </c>
      <c r="K532" s="2" t="str">
        <f t="shared" si="96"/>
        <v>06800</v>
      </c>
    </row>
    <row r="533" spans="1:11" x14ac:dyDescent="0.25">
      <c r="A533" t="str">
        <f t="shared" si="94"/>
        <v>06</v>
      </c>
      <c r="B533" t="s">
        <v>34</v>
      </c>
      <c r="C533" t="str">
        <f t="shared" si="95"/>
        <v>083</v>
      </c>
      <c r="D533" t="s">
        <v>118</v>
      </c>
      <c r="E533" t="str">
        <f t="shared" si="98"/>
        <v>03</v>
      </c>
      <c r="F533" t="str">
        <f>"003"</f>
        <v>003</v>
      </c>
      <c r="G533" t="str">
        <f>""</f>
        <v/>
      </c>
      <c r="H533" t="s">
        <v>3</v>
      </c>
      <c r="I533" t="s">
        <v>845</v>
      </c>
      <c r="J533" t="s">
        <v>846</v>
      </c>
      <c r="K533" s="2" t="str">
        <f t="shared" si="96"/>
        <v>06800</v>
      </c>
    </row>
    <row r="534" spans="1:11" x14ac:dyDescent="0.25">
      <c r="A534" t="str">
        <f t="shared" si="94"/>
        <v>06</v>
      </c>
      <c r="B534" t="s">
        <v>34</v>
      </c>
      <c r="C534" t="str">
        <f t="shared" si="95"/>
        <v>083</v>
      </c>
      <c r="D534" t="s">
        <v>118</v>
      </c>
      <c r="E534" t="str">
        <f t="shared" si="98"/>
        <v>03</v>
      </c>
      <c r="F534" t="str">
        <f>"004"</f>
        <v>004</v>
      </c>
      <c r="G534" t="str">
        <f>""</f>
        <v/>
      </c>
      <c r="H534" t="s">
        <v>1</v>
      </c>
      <c r="I534" t="s">
        <v>842</v>
      </c>
      <c r="J534" t="s">
        <v>843</v>
      </c>
      <c r="K534" s="2" t="str">
        <f t="shared" si="96"/>
        <v>06800</v>
      </c>
    </row>
    <row r="535" spans="1:11" x14ac:dyDescent="0.25">
      <c r="A535" t="str">
        <f t="shared" si="94"/>
        <v>06</v>
      </c>
      <c r="B535" t="s">
        <v>34</v>
      </c>
      <c r="C535" t="str">
        <f t="shared" si="95"/>
        <v>083</v>
      </c>
      <c r="D535" t="s">
        <v>118</v>
      </c>
      <c r="E535" t="str">
        <f t="shared" si="98"/>
        <v>03</v>
      </c>
      <c r="F535" t="str">
        <f>"004"</f>
        <v>004</v>
      </c>
      <c r="G535" t="str">
        <f>""</f>
        <v/>
      </c>
      <c r="H535" t="s">
        <v>0</v>
      </c>
      <c r="I535" t="s">
        <v>842</v>
      </c>
      <c r="J535" t="s">
        <v>843</v>
      </c>
      <c r="K535" s="2" t="str">
        <f t="shared" si="96"/>
        <v>06800</v>
      </c>
    </row>
    <row r="536" spans="1:11" x14ac:dyDescent="0.25">
      <c r="A536" t="str">
        <f t="shared" si="94"/>
        <v>06</v>
      </c>
      <c r="B536" t="s">
        <v>34</v>
      </c>
      <c r="C536" t="str">
        <f t="shared" si="95"/>
        <v>083</v>
      </c>
      <c r="D536" t="s">
        <v>118</v>
      </c>
      <c r="E536" t="str">
        <f t="shared" si="98"/>
        <v>03</v>
      </c>
      <c r="F536" t="str">
        <f>"005"</f>
        <v>005</v>
      </c>
      <c r="G536" t="str">
        <f>""</f>
        <v/>
      </c>
      <c r="H536" t="s">
        <v>3</v>
      </c>
      <c r="I536" t="s">
        <v>845</v>
      </c>
      <c r="J536" t="s">
        <v>846</v>
      </c>
      <c r="K536" s="2" t="str">
        <f t="shared" si="96"/>
        <v>06800</v>
      </c>
    </row>
    <row r="537" spans="1:11" x14ac:dyDescent="0.25">
      <c r="A537" t="str">
        <f t="shared" si="94"/>
        <v>06</v>
      </c>
      <c r="B537" t="s">
        <v>34</v>
      </c>
      <c r="C537" t="str">
        <f t="shared" si="95"/>
        <v>083</v>
      </c>
      <c r="D537" t="s">
        <v>118</v>
      </c>
      <c r="E537" t="str">
        <f t="shared" si="98"/>
        <v>03</v>
      </c>
      <c r="F537" t="str">
        <f>"006"</f>
        <v>006</v>
      </c>
      <c r="G537" t="str">
        <f>""</f>
        <v/>
      </c>
      <c r="H537" t="s">
        <v>1</v>
      </c>
      <c r="I537" t="s">
        <v>847</v>
      </c>
      <c r="J537" t="s">
        <v>848</v>
      </c>
      <c r="K537" s="2" t="str">
        <f t="shared" si="96"/>
        <v>06800</v>
      </c>
    </row>
    <row r="538" spans="1:11" x14ac:dyDescent="0.25">
      <c r="A538" t="str">
        <f t="shared" si="94"/>
        <v>06</v>
      </c>
      <c r="B538" t="s">
        <v>34</v>
      </c>
      <c r="C538" t="str">
        <f t="shared" si="95"/>
        <v>083</v>
      </c>
      <c r="D538" t="s">
        <v>118</v>
      </c>
      <c r="E538" t="str">
        <f t="shared" si="98"/>
        <v>03</v>
      </c>
      <c r="F538" t="str">
        <f>"006"</f>
        <v>006</v>
      </c>
      <c r="G538" t="str">
        <f>""</f>
        <v/>
      </c>
      <c r="H538" t="s">
        <v>0</v>
      </c>
      <c r="I538" t="s">
        <v>847</v>
      </c>
      <c r="J538" t="s">
        <v>848</v>
      </c>
      <c r="K538" s="2" t="str">
        <f t="shared" si="96"/>
        <v>06800</v>
      </c>
    </row>
    <row r="539" spans="1:11" x14ac:dyDescent="0.25">
      <c r="A539" t="str">
        <f t="shared" si="94"/>
        <v>06</v>
      </c>
      <c r="B539" t="s">
        <v>34</v>
      </c>
      <c r="C539" t="str">
        <f t="shared" si="95"/>
        <v>083</v>
      </c>
      <c r="D539" t="s">
        <v>118</v>
      </c>
      <c r="E539" t="str">
        <f t="shared" si="98"/>
        <v>03</v>
      </c>
      <c r="F539" t="str">
        <f>"006"</f>
        <v>006</v>
      </c>
      <c r="G539" t="str">
        <f>""</f>
        <v/>
      </c>
      <c r="H539" t="s">
        <v>2</v>
      </c>
      <c r="I539" t="s">
        <v>847</v>
      </c>
      <c r="J539" t="s">
        <v>848</v>
      </c>
      <c r="K539" s="2" t="str">
        <f t="shared" si="96"/>
        <v>06800</v>
      </c>
    </row>
    <row r="540" spans="1:11" x14ac:dyDescent="0.25">
      <c r="A540" t="str">
        <f t="shared" si="94"/>
        <v>06</v>
      </c>
      <c r="B540" t="s">
        <v>34</v>
      </c>
      <c r="C540" t="str">
        <f t="shared" si="95"/>
        <v>083</v>
      </c>
      <c r="D540" t="s">
        <v>118</v>
      </c>
      <c r="E540" t="str">
        <f t="shared" si="98"/>
        <v>03</v>
      </c>
      <c r="F540" t="str">
        <f>"007"</f>
        <v>007</v>
      </c>
      <c r="G540" t="str">
        <f>""</f>
        <v/>
      </c>
      <c r="H540" t="s">
        <v>3</v>
      </c>
      <c r="I540" t="s">
        <v>842</v>
      </c>
      <c r="J540" t="s">
        <v>843</v>
      </c>
      <c r="K540" s="2" t="str">
        <f t="shared" si="96"/>
        <v>06800</v>
      </c>
    </row>
    <row r="541" spans="1:11" x14ac:dyDescent="0.25">
      <c r="A541" t="str">
        <f t="shared" si="94"/>
        <v>06</v>
      </c>
      <c r="B541" t="s">
        <v>34</v>
      </c>
      <c r="C541" t="str">
        <f t="shared" si="95"/>
        <v>083</v>
      </c>
      <c r="D541" t="s">
        <v>118</v>
      </c>
      <c r="E541" t="str">
        <f t="shared" si="98"/>
        <v>03</v>
      </c>
      <c r="F541" t="str">
        <f>"009"</f>
        <v>009</v>
      </c>
      <c r="G541" t="str">
        <f>""</f>
        <v/>
      </c>
      <c r="H541" t="s">
        <v>1</v>
      </c>
      <c r="I541" t="s">
        <v>849</v>
      </c>
      <c r="J541" t="s">
        <v>850</v>
      </c>
      <c r="K541" s="2" t="str">
        <f t="shared" si="96"/>
        <v>06800</v>
      </c>
    </row>
    <row r="542" spans="1:11" x14ac:dyDescent="0.25">
      <c r="A542" t="str">
        <f t="shared" si="94"/>
        <v>06</v>
      </c>
      <c r="B542" t="s">
        <v>34</v>
      </c>
      <c r="C542" t="str">
        <f t="shared" si="95"/>
        <v>083</v>
      </c>
      <c r="D542" t="s">
        <v>118</v>
      </c>
      <c r="E542" t="str">
        <f t="shared" si="98"/>
        <v>03</v>
      </c>
      <c r="F542" t="str">
        <f>"009"</f>
        <v>009</v>
      </c>
      <c r="G542" t="str">
        <f>""</f>
        <v/>
      </c>
      <c r="H542" t="s">
        <v>0</v>
      </c>
      <c r="I542" t="s">
        <v>849</v>
      </c>
      <c r="J542" t="s">
        <v>850</v>
      </c>
      <c r="K542" s="2" t="str">
        <f t="shared" si="96"/>
        <v>06800</v>
      </c>
    </row>
    <row r="543" spans="1:11" x14ac:dyDescent="0.25">
      <c r="A543" t="str">
        <f t="shared" si="94"/>
        <v>06</v>
      </c>
      <c r="B543" t="s">
        <v>34</v>
      </c>
      <c r="C543" t="str">
        <f t="shared" si="95"/>
        <v>083</v>
      </c>
      <c r="D543" t="s">
        <v>118</v>
      </c>
      <c r="E543" t="str">
        <f t="shared" si="98"/>
        <v>03</v>
      </c>
      <c r="F543" t="str">
        <f>"010"</f>
        <v>010</v>
      </c>
      <c r="G543" t="str">
        <f>""</f>
        <v/>
      </c>
      <c r="H543" t="s">
        <v>1</v>
      </c>
      <c r="I543" t="s">
        <v>849</v>
      </c>
      <c r="J543" t="s">
        <v>850</v>
      </c>
      <c r="K543" s="2" t="str">
        <f t="shared" si="96"/>
        <v>06800</v>
      </c>
    </row>
    <row r="544" spans="1:11" x14ac:dyDescent="0.25">
      <c r="A544" t="str">
        <f t="shared" si="94"/>
        <v>06</v>
      </c>
      <c r="B544" t="s">
        <v>34</v>
      </c>
      <c r="C544" t="str">
        <f t="shared" si="95"/>
        <v>083</v>
      </c>
      <c r="D544" t="s">
        <v>118</v>
      </c>
      <c r="E544" t="str">
        <f t="shared" si="98"/>
        <v>03</v>
      </c>
      <c r="F544" t="str">
        <f>"010"</f>
        <v>010</v>
      </c>
      <c r="G544" t="str">
        <f>""</f>
        <v/>
      </c>
      <c r="H544" t="s">
        <v>0</v>
      </c>
      <c r="I544" t="s">
        <v>849</v>
      </c>
      <c r="J544" t="s">
        <v>850</v>
      </c>
      <c r="K544" s="2" t="str">
        <f t="shared" si="96"/>
        <v>06800</v>
      </c>
    </row>
    <row r="545" spans="1:11" x14ac:dyDescent="0.25">
      <c r="A545" t="str">
        <f t="shared" si="94"/>
        <v>06</v>
      </c>
      <c r="B545" t="s">
        <v>34</v>
      </c>
      <c r="C545" t="str">
        <f t="shared" si="95"/>
        <v>083</v>
      </c>
      <c r="D545" t="s">
        <v>118</v>
      </c>
      <c r="E545" t="str">
        <f t="shared" si="98"/>
        <v>03</v>
      </c>
      <c r="F545" t="str">
        <f>"011"</f>
        <v>011</v>
      </c>
      <c r="G545" t="str">
        <f>""</f>
        <v/>
      </c>
      <c r="H545" t="s">
        <v>1</v>
      </c>
      <c r="I545" t="s">
        <v>849</v>
      </c>
      <c r="J545" t="s">
        <v>850</v>
      </c>
      <c r="K545" s="2" t="str">
        <f t="shared" si="96"/>
        <v>06800</v>
      </c>
    </row>
    <row r="546" spans="1:11" x14ac:dyDescent="0.25">
      <c r="A546" t="str">
        <f t="shared" si="94"/>
        <v>06</v>
      </c>
      <c r="B546" t="s">
        <v>34</v>
      </c>
      <c r="C546" t="str">
        <f t="shared" si="95"/>
        <v>083</v>
      </c>
      <c r="D546" t="s">
        <v>118</v>
      </c>
      <c r="E546" t="str">
        <f t="shared" si="98"/>
        <v>03</v>
      </c>
      <c r="F546" t="str">
        <f>"011"</f>
        <v>011</v>
      </c>
      <c r="G546" t="str">
        <f>""</f>
        <v/>
      </c>
      <c r="H546" t="s">
        <v>0</v>
      </c>
      <c r="I546" t="s">
        <v>849</v>
      </c>
      <c r="J546" t="s">
        <v>850</v>
      </c>
      <c r="K546" s="2" t="str">
        <f t="shared" si="96"/>
        <v>06800</v>
      </c>
    </row>
    <row r="547" spans="1:11" x14ac:dyDescent="0.25">
      <c r="A547" t="str">
        <f t="shared" si="94"/>
        <v>06</v>
      </c>
      <c r="B547" t="s">
        <v>34</v>
      </c>
      <c r="C547" t="str">
        <f t="shared" si="95"/>
        <v>083</v>
      </c>
      <c r="D547" t="s">
        <v>118</v>
      </c>
      <c r="E547" t="str">
        <f t="shared" ref="E547:E571" si="99">"04"</f>
        <v>04</v>
      </c>
      <c r="F547" t="str">
        <f>"001"</f>
        <v>001</v>
      </c>
      <c r="G547" t="str">
        <f>""</f>
        <v/>
      </c>
      <c r="H547" t="s">
        <v>1</v>
      </c>
      <c r="I547" t="s">
        <v>851</v>
      </c>
      <c r="J547" t="s">
        <v>852</v>
      </c>
      <c r="K547" s="2" t="str">
        <f t="shared" si="96"/>
        <v>06800</v>
      </c>
    </row>
    <row r="548" spans="1:11" x14ac:dyDescent="0.25">
      <c r="A548" t="str">
        <f t="shared" si="94"/>
        <v>06</v>
      </c>
      <c r="B548" t="s">
        <v>34</v>
      </c>
      <c r="C548" t="str">
        <f t="shared" si="95"/>
        <v>083</v>
      </c>
      <c r="D548" t="s">
        <v>118</v>
      </c>
      <c r="E548" t="str">
        <f t="shared" si="99"/>
        <v>04</v>
      </c>
      <c r="F548" t="str">
        <f>"001"</f>
        <v>001</v>
      </c>
      <c r="G548" t="str">
        <f>""</f>
        <v/>
      </c>
      <c r="H548" t="s">
        <v>0</v>
      </c>
      <c r="I548" t="s">
        <v>851</v>
      </c>
      <c r="J548" t="s">
        <v>852</v>
      </c>
      <c r="K548" s="2" t="str">
        <f t="shared" si="96"/>
        <v>06800</v>
      </c>
    </row>
    <row r="549" spans="1:11" x14ac:dyDescent="0.25">
      <c r="A549" t="str">
        <f t="shared" si="94"/>
        <v>06</v>
      </c>
      <c r="B549" t="s">
        <v>34</v>
      </c>
      <c r="C549" t="str">
        <f t="shared" si="95"/>
        <v>083</v>
      </c>
      <c r="D549" t="s">
        <v>118</v>
      </c>
      <c r="E549" t="str">
        <f t="shared" si="99"/>
        <v>04</v>
      </c>
      <c r="F549" t="str">
        <f>"002"</f>
        <v>002</v>
      </c>
      <c r="G549" t="str">
        <f>""</f>
        <v/>
      </c>
      <c r="H549" t="s">
        <v>1</v>
      </c>
      <c r="I549" t="s">
        <v>853</v>
      </c>
      <c r="J549" t="s">
        <v>854</v>
      </c>
      <c r="K549" s="2" t="str">
        <f t="shared" si="96"/>
        <v>06800</v>
      </c>
    </row>
    <row r="550" spans="1:11" x14ac:dyDescent="0.25">
      <c r="A550" t="str">
        <f t="shared" si="94"/>
        <v>06</v>
      </c>
      <c r="B550" t="s">
        <v>34</v>
      </c>
      <c r="C550" t="str">
        <f t="shared" si="95"/>
        <v>083</v>
      </c>
      <c r="D550" t="s">
        <v>118</v>
      </c>
      <c r="E550" t="str">
        <f t="shared" si="99"/>
        <v>04</v>
      </c>
      <c r="F550" t="str">
        <f>"002"</f>
        <v>002</v>
      </c>
      <c r="G550" t="str">
        <f>""</f>
        <v/>
      </c>
      <c r="H550" t="s">
        <v>0</v>
      </c>
      <c r="I550" t="s">
        <v>853</v>
      </c>
      <c r="J550" t="s">
        <v>854</v>
      </c>
      <c r="K550" s="2" t="str">
        <f t="shared" si="96"/>
        <v>06800</v>
      </c>
    </row>
    <row r="551" spans="1:11" x14ac:dyDescent="0.25">
      <c r="A551" t="str">
        <f t="shared" si="94"/>
        <v>06</v>
      </c>
      <c r="B551" t="s">
        <v>34</v>
      </c>
      <c r="C551" t="str">
        <f t="shared" si="95"/>
        <v>083</v>
      </c>
      <c r="D551" t="s">
        <v>118</v>
      </c>
      <c r="E551" t="str">
        <f t="shared" si="99"/>
        <v>04</v>
      </c>
      <c r="F551" t="str">
        <f>"002"</f>
        <v>002</v>
      </c>
      <c r="G551" t="str">
        <f>""</f>
        <v/>
      </c>
      <c r="H551" t="s">
        <v>2</v>
      </c>
      <c r="I551" t="s">
        <v>853</v>
      </c>
      <c r="J551" t="s">
        <v>854</v>
      </c>
      <c r="K551" s="2" t="str">
        <f t="shared" si="96"/>
        <v>06800</v>
      </c>
    </row>
    <row r="552" spans="1:11" x14ac:dyDescent="0.25">
      <c r="A552" t="str">
        <f t="shared" si="94"/>
        <v>06</v>
      </c>
      <c r="B552" t="s">
        <v>34</v>
      </c>
      <c r="C552" t="str">
        <f t="shared" si="95"/>
        <v>083</v>
      </c>
      <c r="D552" t="s">
        <v>118</v>
      </c>
      <c r="E552" t="str">
        <f t="shared" si="99"/>
        <v>04</v>
      </c>
      <c r="F552" t="str">
        <f>"005"</f>
        <v>005</v>
      </c>
      <c r="G552" t="str">
        <f>""</f>
        <v/>
      </c>
      <c r="H552" t="s">
        <v>3</v>
      </c>
      <c r="I552" t="s">
        <v>855</v>
      </c>
      <c r="J552" t="s">
        <v>856</v>
      </c>
      <c r="K552" s="2" t="str">
        <f t="shared" si="96"/>
        <v>06800</v>
      </c>
    </row>
    <row r="553" spans="1:11" x14ac:dyDescent="0.25">
      <c r="A553" t="str">
        <f t="shared" si="94"/>
        <v>06</v>
      </c>
      <c r="B553" t="s">
        <v>34</v>
      </c>
      <c r="C553" t="str">
        <f t="shared" si="95"/>
        <v>083</v>
      </c>
      <c r="D553" t="s">
        <v>118</v>
      </c>
      <c r="E553" t="str">
        <f t="shared" si="99"/>
        <v>04</v>
      </c>
      <c r="F553" t="str">
        <f>"006"</f>
        <v>006</v>
      </c>
      <c r="G553" t="str">
        <f>""</f>
        <v/>
      </c>
      <c r="H553" t="s">
        <v>3</v>
      </c>
      <c r="I553" t="s">
        <v>857</v>
      </c>
      <c r="J553" t="s">
        <v>858</v>
      </c>
      <c r="K553" s="2" t="str">
        <f t="shared" si="96"/>
        <v>06800</v>
      </c>
    </row>
    <row r="554" spans="1:11" x14ac:dyDescent="0.25">
      <c r="A554" t="str">
        <f t="shared" si="94"/>
        <v>06</v>
      </c>
      <c r="B554" t="s">
        <v>34</v>
      </c>
      <c r="C554" t="str">
        <f t="shared" si="95"/>
        <v>083</v>
      </c>
      <c r="D554" t="s">
        <v>118</v>
      </c>
      <c r="E554" t="str">
        <f t="shared" si="99"/>
        <v>04</v>
      </c>
      <c r="F554" t="str">
        <f>"007"</f>
        <v>007</v>
      </c>
      <c r="G554" t="str">
        <f>""</f>
        <v/>
      </c>
      <c r="H554" t="s">
        <v>1</v>
      </c>
      <c r="I554" t="s">
        <v>859</v>
      </c>
      <c r="J554" t="s">
        <v>860</v>
      </c>
      <c r="K554" s="2" t="str">
        <f t="shared" si="96"/>
        <v>06800</v>
      </c>
    </row>
    <row r="555" spans="1:11" x14ac:dyDescent="0.25">
      <c r="A555" t="str">
        <f t="shared" si="94"/>
        <v>06</v>
      </c>
      <c r="B555" t="s">
        <v>34</v>
      </c>
      <c r="C555" t="str">
        <f t="shared" si="95"/>
        <v>083</v>
      </c>
      <c r="D555" t="s">
        <v>118</v>
      </c>
      <c r="E555" t="str">
        <f t="shared" si="99"/>
        <v>04</v>
      </c>
      <c r="F555" t="str">
        <f>"007"</f>
        <v>007</v>
      </c>
      <c r="G555" t="str">
        <f>""</f>
        <v/>
      </c>
      <c r="H555" t="s">
        <v>0</v>
      </c>
      <c r="I555" t="s">
        <v>859</v>
      </c>
      <c r="J555" t="s">
        <v>860</v>
      </c>
      <c r="K555" s="2" t="str">
        <f t="shared" si="96"/>
        <v>06800</v>
      </c>
    </row>
    <row r="556" spans="1:11" x14ac:dyDescent="0.25">
      <c r="A556" t="str">
        <f t="shared" si="94"/>
        <v>06</v>
      </c>
      <c r="B556" t="s">
        <v>34</v>
      </c>
      <c r="C556" t="str">
        <f t="shared" si="95"/>
        <v>083</v>
      </c>
      <c r="D556" t="s">
        <v>118</v>
      </c>
      <c r="E556" t="str">
        <f t="shared" si="99"/>
        <v>04</v>
      </c>
      <c r="F556" t="str">
        <f>"007"</f>
        <v>007</v>
      </c>
      <c r="G556" t="str">
        <f>""</f>
        <v/>
      </c>
      <c r="H556" t="s">
        <v>2</v>
      </c>
      <c r="I556" t="s">
        <v>859</v>
      </c>
      <c r="J556" t="s">
        <v>860</v>
      </c>
      <c r="K556" s="2" t="str">
        <f t="shared" si="96"/>
        <v>06800</v>
      </c>
    </row>
    <row r="557" spans="1:11" x14ac:dyDescent="0.25">
      <c r="A557" t="str">
        <f t="shared" si="94"/>
        <v>06</v>
      </c>
      <c r="B557" t="s">
        <v>34</v>
      </c>
      <c r="C557" t="str">
        <f t="shared" si="95"/>
        <v>083</v>
      </c>
      <c r="D557" t="s">
        <v>118</v>
      </c>
      <c r="E557" t="str">
        <f t="shared" si="99"/>
        <v>04</v>
      </c>
      <c r="F557" t="str">
        <f>"008"</f>
        <v>008</v>
      </c>
      <c r="G557" t="str">
        <f>""</f>
        <v/>
      </c>
      <c r="H557" t="s">
        <v>1</v>
      </c>
      <c r="I557" t="s">
        <v>456</v>
      </c>
      <c r="J557" t="s">
        <v>861</v>
      </c>
      <c r="K557" s="2" t="str">
        <f t="shared" si="96"/>
        <v>06800</v>
      </c>
    </row>
    <row r="558" spans="1:11" x14ac:dyDescent="0.25">
      <c r="A558" t="str">
        <f t="shared" si="94"/>
        <v>06</v>
      </c>
      <c r="B558" t="s">
        <v>34</v>
      </c>
      <c r="C558" t="str">
        <f t="shared" si="95"/>
        <v>083</v>
      </c>
      <c r="D558" t="s">
        <v>118</v>
      </c>
      <c r="E558" t="str">
        <f t="shared" si="99"/>
        <v>04</v>
      </c>
      <c r="F558" t="str">
        <f>"008"</f>
        <v>008</v>
      </c>
      <c r="G558" t="str">
        <f>""</f>
        <v/>
      </c>
      <c r="H558" t="s">
        <v>0</v>
      </c>
      <c r="I558" t="s">
        <v>456</v>
      </c>
      <c r="J558" t="s">
        <v>861</v>
      </c>
      <c r="K558" s="2" t="str">
        <f t="shared" si="96"/>
        <v>06800</v>
      </c>
    </row>
    <row r="559" spans="1:11" x14ac:dyDescent="0.25">
      <c r="A559" t="str">
        <f t="shared" si="94"/>
        <v>06</v>
      </c>
      <c r="B559" t="s">
        <v>34</v>
      </c>
      <c r="C559" t="str">
        <f t="shared" si="95"/>
        <v>083</v>
      </c>
      <c r="D559" t="s">
        <v>118</v>
      </c>
      <c r="E559" t="str">
        <f t="shared" si="99"/>
        <v>04</v>
      </c>
      <c r="F559" t="str">
        <f>"009"</f>
        <v>009</v>
      </c>
      <c r="G559" t="str">
        <f>""</f>
        <v/>
      </c>
      <c r="H559" t="s">
        <v>1</v>
      </c>
      <c r="I559" t="s">
        <v>857</v>
      </c>
      <c r="J559" t="s">
        <v>858</v>
      </c>
      <c r="K559" s="2" t="str">
        <f t="shared" si="96"/>
        <v>06800</v>
      </c>
    </row>
    <row r="560" spans="1:11" x14ac:dyDescent="0.25">
      <c r="A560" t="str">
        <f t="shared" si="94"/>
        <v>06</v>
      </c>
      <c r="B560" t="s">
        <v>34</v>
      </c>
      <c r="C560" t="str">
        <f t="shared" si="95"/>
        <v>083</v>
      </c>
      <c r="D560" t="s">
        <v>118</v>
      </c>
      <c r="E560" t="str">
        <f t="shared" si="99"/>
        <v>04</v>
      </c>
      <c r="F560" t="str">
        <f>"009"</f>
        <v>009</v>
      </c>
      <c r="G560" t="str">
        <f>""</f>
        <v/>
      </c>
      <c r="H560" t="s">
        <v>0</v>
      </c>
      <c r="I560" t="s">
        <v>857</v>
      </c>
      <c r="J560" t="s">
        <v>858</v>
      </c>
      <c r="K560" s="2" t="str">
        <f t="shared" si="96"/>
        <v>06800</v>
      </c>
    </row>
    <row r="561" spans="1:11" x14ac:dyDescent="0.25">
      <c r="A561" t="str">
        <f t="shared" si="94"/>
        <v>06</v>
      </c>
      <c r="B561" t="s">
        <v>34</v>
      </c>
      <c r="C561" t="str">
        <f t="shared" si="95"/>
        <v>083</v>
      </c>
      <c r="D561" t="s">
        <v>118</v>
      </c>
      <c r="E561" t="str">
        <f t="shared" si="99"/>
        <v>04</v>
      </c>
      <c r="F561" t="str">
        <f>"010"</f>
        <v>010</v>
      </c>
      <c r="G561" t="str">
        <f>""</f>
        <v/>
      </c>
      <c r="H561" t="s">
        <v>1</v>
      </c>
      <c r="I561" t="s">
        <v>855</v>
      </c>
      <c r="J561" t="s">
        <v>856</v>
      </c>
      <c r="K561" s="2" t="str">
        <f t="shared" si="96"/>
        <v>06800</v>
      </c>
    </row>
    <row r="562" spans="1:11" x14ac:dyDescent="0.25">
      <c r="A562" t="str">
        <f t="shared" si="94"/>
        <v>06</v>
      </c>
      <c r="B562" t="s">
        <v>34</v>
      </c>
      <c r="C562" t="str">
        <f t="shared" si="95"/>
        <v>083</v>
      </c>
      <c r="D562" t="s">
        <v>118</v>
      </c>
      <c r="E562" t="str">
        <f t="shared" si="99"/>
        <v>04</v>
      </c>
      <c r="F562" t="str">
        <f>"010"</f>
        <v>010</v>
      </c>
      <c r="G562" t="str">
        <f>""</f>
        <v/>
      </c>
      <c r="H562" t="s">
        <v>0</v>
      </c>
      <c r="I562" t="s">
        <v>855</v>
      </c>
      <c r="J562" t="s">
        <v>856</v>
      </c>
      <c r="K562" s="2" t="str">
        <f t="shared" si="96"/>
        <v>06800</v>
      </c>
    </row>
    <row r="563" spans="1:11" x14ac:dyDescent="0.25">
      <c r="A563" t="str">
        <f t="shared" si="94"/>
        <v>06</v>
      </c>
      <c r="B563" t="s">
        <v>34</v>
      </c>
      <c r="C563" t="str">
        <f t="shared" si="95"/>
        <v>083</v>
      </c>
      <c r="D563" t="s">
        <v>118</v>
      </c>
      <c r="E563" t="str">
        <f t="shared" si="99"/>
        <v>04</v>
      </c>
      <c r="F563" t="str">
        <f>"010"</f>
        <v>010</v>
      </c>
      <c r="G563" t="str">
        <f>""</f>
        <v/>
      </c>
      <c r="H563" t="s">
        <v>2</v>
      </c>
      <c r="I563" t="s">
        <v>855</v>
      </c>
      <c r="J563" t="s">
        <v>856</v>
      </c>
      <c r="K563" s="2" t="str">
        <f t="shared" si="96"/>
        <v>06800</v>
      </c>
    </row>
    <row r="564" spans="1:11" x14ac:dyDescent="0.25">
      <c r="A564" t="str">
        <f t="shared" si="94"/>
        <v>06</v>
      </c>
      <c r="B564" t="s">
        <v>34</v>
      </c>
      <c r="C564" t="str">
        <f t="shared" si="95"/>
        <v>083</v>
      </c>
      <c r="D564" t="s">
        <v>118</v>
      </c>
      <c r="E564" t="str">
        <f t="shared" si="99"/>
        <v>04</v>
      </c>
      <c r="F564" t="str">
        <f>"011"</f>
        <v>011</v>
      </c>
      <c r="G564" t="str">
        <f>""</f>
        <v/>
      </c>
      <c r="H564" t="s">
        <v>1</v>
      </c>
      <c r="I564" t="s">
        <v>853</v>
      </c>
      <c r="J564" t="s">
        <v>854</v>
      </c>
      <c r="K564" s="2" t="str">
        <f t="shared" si="96"/>
        <v>06800</v>
      </c>
    </row>
    <row r="565" spans="1:11" x14ac:dyDescent="0.25">
      <c r="A565" t="str">
        <f t="shared" si="94"/>
        <v>06</v>
      </c>
      <c r="B565" t="s">
        <v>34</v>
      </c>
      <c r="C565" t="str">
        <f t="shared" si="95"/>
        <v>083</v>
      </c>
      <c r="D565" t="s">
        <v>118</v>
      </c>
      <c r="E565" t="str">
        <f t="shared" si="99"/>
        <v>04</v>
      </c>
      <c r="F565" t="str">
        <f>"011"</f>
        <v>011</v>
      </c>
      <c r="G565" t="str">
        <f>""</f>
        <v/>
      </c>
      <c r="H565" t="s">
        <v>0</v>
      </c>
      <c r="I565" t="s">
        <v>853</v>
      </c>
      <c r="J565" t="s">
        <v>854</v>
      </c>
      <c r="K565" s="2" t="str">
        <f t="shared" si="96"/>
        <v>06800</v>
      </c>
    </row>
    <row r="566" spans="1:11" x14ac:dyDescent="0.25">
      <c r="A566" t="str">
        <f t="shared" si="94"/>
        <v>06</v>
      </c>
      <c r="B566" t="s">
        <v>34</v>
      </c>
      <c r="C566" t="str">
        <f t="shared" si="95"/>
        <v>083</v>
      </c>
      <c r="D566" t="s">
        <v>118</v>
      </c>
      <c r="E566" t="str">
        <f t="shared" si="99"/>
        <v>04</v>
      </c>
      <c r="F566" t="str">
        <f>"012"</f>
        <v>012</v>
      </c>
      <c r="G566" t="str">
        <f>""</f>
        <v/>
      </c>
      <c r="H566" t="s">
        <v>1</v>
      </c>
      <c r="I566" t="s">
        <v>859</v>
      </c>
      <c r="J566" t="s">
        <v>860</v>
      </c>
      <c r="K566" s="2" t="str">
        <f t="shared" si="96"/>
        <v>06800</v>
      </c>
    </row>
    <row r="567" spans="1:11" x14ac:dyDescent="0.25">
      <c r="A567" t="str">
        <f t="shared" si="94"/>
        <v>06</v>
      </c>
      <c r="B567" t="s">
        <v>34</v>
      </c>
      <c r="C567" t="str">
        <f t="shared" si="95"/>
        <v>083</v>
      </c>
      <c r="D567" t="s">
        <v>118</v>
      </c>
      <c r="E567" t="str">
        <f t="shared" si="99"/>
        <v>04</v>
      </c>
      <c r="F567" t="str">
        <f>"012"</f>
        <v>012</v>
      </c>
      <c r="G567" t="str">
        <f>""</f>
        <v/>
      </c>
      <c r="H567" t="s">
        <v>0</v>
      </c>
      <c r="I567" t="s">
        <v>859</v>
      </c>
      <c r="J567" t="s">
        <v>860</v>
      </c>
      <c r="K567" s="2" t="str">
        <f t="shared" si="96"/>
        <v>06800</v>
      </c>
    </row>
    <row r="568" spans="1:11" x14ac:dyDescent="0.25">
      <c r="A568" t="str">
        <f t="shared" si="94"/>
        <v>06</v>
      </c>
      <c r="B568" t="s">
        <v>34</v>
      </c>
      <c r="C568" t="str">
        <f t="shared" si="95"/>
        <v>083</v>
      </c>
      <c r="D568" t="s">
        <v>118</v>
      </c>
      <c r="E568" t="str">
        <f t="shared" si="99"/>
        <v>04</v>
      </c>
      <c r="F568" t="str">
        <f>"013"</f>
        <v>013</v>
      </c>
      <c r="G568" t="str">
        <f>""</f>
        <v/>
      </c>
      <c r="H568" t="s">
        <v>1</v>
      </c>
      <c r="I568" t="s">
        <v>853</v>
      </c>
      <c r="J568" t="s">
        <v>854</v>
      </c>
      <c r="K568" s="2" t="str">
        <f t="shared" si="96"/>
        <v>06800</v>
      </c>
    </row>
    <row r="569" spans="1:11" x14ac:dyDescent="0.25">
      <c r="A569" t="str">
        <f t="shared" si="94"/>
        <v>06</v>
      </c>
      <c r="B569" t="s">
        <v>34</v>
      </c>
      <c r="C569" t="str">
        <f t="shared" si="95"/>
        <v>083</v>
      </c>
      <c r="D569" t="s">
        <v>118</v>
      </c>
      <c r="E569" t="str">
        <f t="shared" si="99"/>
        <v>04</v>
      </c>
      <c r="F569" t="str">
        <f>"013"</f>
        <v>013</v>
      </c>
      <c r="G569" t="str">
        <f>""</f>
        <v/>
      </c>
      <c r="H569" t="s">
        <v>0</v>
      </c>
      <c r="I569" t="s">
        <v>853</v>
      </c>
      <c r="J569" t="s">
        <v>854</v>
      </c>
      <c r="K569" s="2" t="str">
        <f t="shared" si="96"/>
        <v>06800</v>
      </c>
    </row>
    <row r="570" spans="1:11" x14ac:dyDescent="0.25">
      <c r="A570" t="str">
        <f t="shared" si="94"/>
        <v>06</v>
      </c>
      <c r="B570" t="s">
        <v>34</v>
      </c>
      <c r="C570" t="str">
        <f t="shared" si="95"/>
        <v>083</v>
      </c>
      <c r="D570" t="s">
        <v>118</v>
      </c>
      <c r="E570" t="str">
        <f t="shared" si="99"/>
        <v>04</v>
      </c>
      <c r="F570" t="str">
        <f>"014"</f>
        <v>014</v>
      </c>
      <c r="G570" t="str">
        <f>""</f>
        <v/>
      </c>
      <c r="H570" t="s">
        <v>1</v>
      </c>
      <c r="I570" t="s">
        <v>853</v>
      </c>
      <c r="J570" t="s">
        <v>854</v>
      </c>
      <c r="K570" s="2" t="str">
        <f t="shared" si="96"/>
        <v>06800</v>
      </c>
    </row>
    <row r="571" spans="1:11" x14ac:dyDescent="0.25">
      <c r="A571" t="str">
        <f t="shared" si="94"/>
        <v>06</v>
      </c>
      <c r="B571" t="s">
        <v>34</v>
      </c>
      <c r="C571" t="str">
        <f t="shared" si="95"/>
        <v>083</v>
      </c>
      <c r="D571" t="s">
        <v>118</v>
      </c>
      <c r="E571" t="str">
        <f t="shared" si="99"/>
        <v>04</v>
      </c>
      <c r="F571" t="str">
        <f>"014"</f>
        <v>014</v>
      </c>
      <c r="G571" t="str">
        <f>""</f>
        <v/>
      </c>
      <c r="H571" t="s">
        <v>0</v>
      </c>
      <c r="I571" t="s">
        <v>853</v>
      </c>
      <c r="J571" t="s">
        <v>854</v>
      </c>
      <c r="K571" s="2" t="str">
        <f t="shared" si="96"/>
        <v>06800</v>
      </c>
    </row>
    <row r="572" spans="1:11" x14ac:dyDescent="0.25">
      <c r="A572" t="str">
        <f t="shared" si="94"/>
        <v>06</v>
      </c>
      <c r="B572" t="s">
        <v>34</v>
      </c>
      <c r="C572" t="str">
        <f t="shared" si="95"/>
        <v>083</v>
      </c>
      <c r="D572" t="s">
        <v>118</v>
      </c>
      <c r="E572" t="str">
        <f>"05"</f>
        <v>05</v>
      </c>
      <c r="F572" t="str">
        <f>"001"</f>
        <v>001</v>
      </c>
      <c r="G572" t="str">
        <f>""</f>
        <v/>
      </c>
      <c r="H572" t="s">
        <v>3</v>
      </c>
      <c r="I572" t="s">
        <v>862</v>
      </c>
      <c r="J572" t="s">
        <v>863</v>
      </c>
      <c r="K572" s="2" t="str">
        <f t="shared" si="96"/>
        <v>06800</v>
      </c>
    </row>
    <row r="573" spans="1:11" x14ac:dyDescent="0.25">
      <c r="A573" t="str">
        <f t="shared" si="94"/>
        <v>06</v>
      </c>
      <c r="B573" t="s">
        <v>34</v>
      </c>
      <c r="C573" t="str">
        <f t="shared" si="95"/>
        <v>083</v>
      </c>
      <c r="D573" t="s">
        <v>118</v>
      </c>
      <c r="E573" t="str">
        <f t="shared" ref="E573:E588" si="100">"06"</f>
        <v>06</v>
      </c>
      <c r="F573" t="str">
        <f>"001"</f>
        <v>001</v>
      </c>
      <c r="G573" t="str">
        <f>""</f>
        <v/>
      </c>
      <c r="H573" t="s">
        <v>3</v>
      </c>
      <c r="I573" t="s">
        <v>864</v>
      </c>
      <c r="J573" t="s">
        <v>865</v>
      </c>
      <c r="K573" s="2" t="str">
        <f t="shared" si="96"/>
        <v>06800</v>
      </c>
    </row>
    <row r="574" spans="1:11" x14ac:dyDescent="0.25">
      <c r="A574" t="str">
        <f t="shared" si="94"/>
        <v>06</v>
      </c>
      <c r="B574" t="s">
        <v>34</v>
      </c>
      <c r="C574" t="str">
        <f t="shared" si="95"/>
        <v>083</v>
      </c>
      <c r="D574" t="s">
        <v>118</v>
      </c>
      <c r="E574" t="str">
        <f t="shared" si="100"/>
        <v>06</v>
      </c>
      <c r="F574" t="str">
        <f>"002"</f>
        <v>002</v>
      </c>
      <c r="G574" t="str">
        <f>""</f>
        <v/>
      </c>
      <c r="H574" t="s">
        <v>1</v>
      </c>
      <c r="I574" t="s">
        <v>864</v>
      </c>
      <c r="J574" t="s">
        <v>865</v>
      </c>
      <c r="K574" s="2" t="str">
        <f t="shared" si="96"/>
        <v>06800</v>
      </c>
    </row>
    <row r="575" spans="1:11" x14ac:dyDescent="0.25">
      <c r="A575" t="str">
        <f t="shared" si="94"/>
        <v>06</v>
      </c>
      <c r="B575" t="s">
        <v>34</v>
      </c>
      <c r="C575" t="str">
        <f t="shared" si="95"/>
        <v>083</v>
      </c>
      <c r="D575" t="s">
        <v>118</v>
      </c>
      <c r="E575" t="str">
        <f t="shared" si="100"/>
        <v>06</v>
      </c>
      <c r="F575" t="str">
        <f>"002"</f>
        <v>002</v>
      </c>
      <c r="G575" t="str">
        <f>""</f>
        <v/>
      </c>
      <c r="H575" t="s">
        <v>0</v>
      </c>
      <c r="I575" t="s">
        <v>864</v>
      </c>
      <c r="J575" t="s">
        <v>865</v>
      </c>
      <c r="K575" s="2" t="str">
        <f t="shared" si="96"/>
        <v>06800</v>
      </c>
    </row>
    <row r="576" spans="1:11" x14ac:dyDescent="0.25">
      <c r="A576" t="str">
        <f t="shared" si="94"/>
        <v>06</v>
      </c>
      <c r="B576" t="s">
        <v>34</v>
      </c>
      <c r="C576" t="str">
        <f t="shared" si="95"/>
        <v>083</v>
      </c>
      <c r="D576" t="s">
        <v>118</v>
      </c>
      <c r="E576" t="str">
        <f t="shared" si="100"/>
        <v>06</v>
      </c>
      <c r="F576" t="str">
        <f>"003"</f>
        <v>003</v>
      </c>
      <c r="G576" t="str">
        <f>""</f>
        <v/>
      </c>
      <c r="H576" t="s">
        <v>3</v>
      </c>
      <c r="I576" t="s">
        <v>866</v>
      </c>
      <c r="J576" t="s">
        <v>867</v>
      </c>
      <c r="K576" s="2" t="str">
        <f t="shared" si="96"/>
        <v>06800</v>
      </c>
    </row>
    <row r="577" spans="1:11" x14ac:dyDescent="0.25">
      <c r="A577" t="str">
        <f t="shared" si="94"/>
        <v>06</v>
      </c>
      <c r="B577" t="s">
        <v>34</v>
      </c>
      <c r="C577" t="str">
        <f t="shared" si="95"/>
        <v>083</v>
      </c>
      <c r="D577" t="s">
        <v>118</v>
      </c>
      <c r="E577" t="str">
        <f t="shared" si="100"/>
        <v>06</v>
      </c>
      <c r="F577" t="str">
        <f>"004"</f>
        <v>004</v>
      </c>
      <c r="G577" t="str">
        <f>""</f>
        <v/>
      </c>
      <c r="H577" t="s">
        <v>1</v>
      </c>
      <c r="I577" t="s">
        <v>868</v>
      </c>
      <c r="J577" t="s">
        <v>869</v>
      </c>
      <c r="K577" s="2" t="str">
        <f t="shared" si="96"/>
        <v>06800</v>
      </c>
    </row>
    <row r="578" spans="1:11" x14ac:dyDescent="0.25">
      <c r="A578" t="str">
        <f t="shared" si="94"/>
        <v>06</v>
      </c>
      <c r="B578" t="s">
        <v>34</v>
      </c>
      <c r="C578" t="str">
        <f t="shared" si="95"/>
        <v>083</v>
      </c>
      <c r="D578" t="s">
        <v>118</v>
      </c>
      <c r="E578" t="str">
        <f t="shared" si="100"/>
        <v>06</v>
      </c>
      <c r="F578" t="str">
        <f>"004"</f>
        <v>004</v>
      </c>
      <c r="G578" t="str">
        <f>""</f>
        <v/>
      </c>
      <c r="H578" t="s">
        <v>0</v>
      </c>
      <c r="I578" t="s">
        <v>868</v>
      </c>
      <c r="J578" t="s">
        <v>869</v>
      </c>
      <c r="K578" s="2" t="str">
        <f t="shared" si="96"/>
        <v>06800</v>
      </c>
    </row>
    <row r="579" spans="1:11" x14ac:dyDescent="0.25">
      <c r="A579" t="str">
        <f t="shared" ref="A579:A642" si="101">"06"</f>
        <v>06</v>
      </c>
      <c r="B579" t="s">
        <v>34</v>
      </c>
      <c r="C579" t="str">
        <f t="shared" si="95"/>
        <v>083</v>
      </c>
      <c r="D579" t="s">
        <v>118</v>
      </c>
      <c r="E579" t="str">
        <f t="shared" si="100"/>
        <v>06</v>
      </c>
      <c r="F579" t="str">
        <f>"005"</f>
        <v>005</v>
      </c>
      <c r="G579" t="str">
        <f>""</f>
        <v/>
      </c>
      <c r="H579" t="s">
        <v>1</v>
      </c>
      <c r="I579" t="s">
        <v>870</v>
      </c>
      <c r="J579" t="s">
        <v>871</v>
      </c>
      <c r="K579" s="2" t="str">
        <f t="shared" si="96"/>
        <v>06800</v>
      </c>
    </row>
    <row r="580" spans="1:11" x14ac:dyDescent="0.25">
      <c r="A580" t="str">
        <f t="shared" si="101"/>
        <v>06</v>
      </c>
      <c r="B580" t="s">
        <v>34</v>
      </c>
      <c r="C580" t="str">
        <f t="shared" ref="C580:C588" si="102">"083"</f>
        <v>083</v>
      </c>
      <c r="D580" t="s">
        <v>118</v>
      </c>
      <c r="E580" t="str">
        <f t="shared" si="100"/>
        <v>06</v>
      </c>
      <c r="F580" t="str">
        <f>"005"</f>
        <v>005</v>
      </c>
      <c r="G580" t="str">
        <f>""</f>
        <v/>
      </c>
      <c r="H580" t="s">
        <v>0</v>
      </c>
      <c r="I580" t="s">
        <v>870</v>
      </c>
      <c r="J580" t="s">
        <v>871</v>
      </c>
      <c r="K580" s="2" t="str">
        <f t="shared" ref="K580:K588" si="103">"06800"</f>
        <v>06800</v>
      </c>
    </row>
    <row r="581" spans="1:11" x14ac:dyDescent="0.25">
      <c r="A581" t="str">
        <f t="shared" si="101"/>
        <v>06</v>
      </c>
      <c r="B581" t="s">
        <v>34</v>
      </c>
      <c r="C581" t="str">
        <f t="shared" si="102"/>
        <v>083</v>
      </c>
      <c r="D581" t="s">
        <v>118</v>
      </c>
      <c r="E581" t="str">
        <f t="shared" si="100"/>
        <v>06</v>
      </c>
      <c r="F581" t="str">
        <f>"006"</f>
        <v>006</v>
      </c>
      <c r="G581" t="str">
        <f>""</f>
        <v/>
      </c>
      <c r="H581" t="s">
        <v>1</v>
      </c>
      <c r="I581" t="s">
        <v>868</v>
      </c>
      <c r="J581" t="s">
        <v>869</v>
      </c>
      <c r="K581" s="2" t="str">
        <f t="shared" si="103"/>
        <v>06800</v>
      </c>
    </row>
    <row r="582" spans="1:11" x14ac:dyDescent="0.25">
      <c r="A582" t="str">
        <f t="shared" si="101"/>
        <v>06</v>
      </c>
      <c r="B582" t="s">
        <v>34</v>
      </c>
      <c r="C582" t="str">
        <f t="shared" si="102"/>
        <v>083</v>
      </c>
      <c r="D582" t="s">
        <v>118</v>
      </c>
      <c r="E582" t="str">
        <f t="shared" si="100"/>
        <v>06</v>
      </c>
      <c r="F582" t="str">
        <f>"006"</f>
        <v>006</v>
      </c>
      <c r="G582" t="str">
        <f>""</f>
        <v/>
      </c>
      <c r="H582" t="s">
        <v>0</v>
      </c>
      <c r="I582" t="s">
        <v>868</v>
      </c>
      <c r="J582" t="s">
        <v>869</v>
      </c>
      <c r="K582" s="2" t="str">
        <f t="shared" si="103"/>
        <v>06800</v>
      </c>
    </row>
    <row r="583" spans="1:11" x14ac:dyDescent="0.25">
      <c r="A583" t="str">
        <f t="shared" si="101"/>
        <v>06</v>
      </c>
      <c r="B583" t="s">
        <v>34</v>
      </c>
      <c r="C583" t="str">
        <f t="shared" si="102"/>
        <v>083</v>
      </c>
      <c r="D583" t="s">
        <v>118</v>
      </c>
      <c r="E583" t="str">
        <f t="shared" si="100"/>
        <v>06</v>
      </c>
      <c r="F583" t="str">
        <f>"007"</f>
        <v>007</v>
      </c>
      <c r="G583" t="str">
        <f>""</f>
        <v/>
      </c>
      <c r="H583" t="s">
        <v>3</v>
      </c>
      <c r="I583" t="s">
        <v>864</v>
      </c>
      <c r="J583" t="s">
        <v>865</v>
      </c>
      <c r="K583" s="2" t="str">
        <f t="shared" si="103"/>
        <v>06800</v>
      </c>
    </row>
    <row r="584" spans="1:11" x14ac:dyDescent="0.25">
      <c r="A584" t="str">
        <f t="shared" si="101"/>
        <v>06</v>
      </c>
      <c r="B584" t="s">
        <v>34</v>
      </c>
      <c r="C584" t="str">
        <f t="shared" si="102"/>
        <v>083</v>
      </c>
      <c r="D584" t="s">
        <v>118</v>
      </c>
      <c r="E584" t="str">
        <f t="shared" si="100"/>
        <v>06</v>
      </c>
      <c r="F584" t="str">
        <f>"008"</f>
        <v>008</v>
      </c>
      <c r="G584" t="str">
        <f>""</f>
        <v/>
      </c>
      <c r="H584" t="s">
        <v>1</v>
      </c>
      <c r="I584" t="s">
        <v>870</v>
      </c>
      <c r="J584" t="s">
        <v>871</v>
      </c>
      <c r="K584" s="2" t="str">
        <f t="shared" si="103"/>
        <v>06800</v>
      </c>
    </row>
    <row r="585" spans="1:11" x14ac:dyDescent="0.25">
      <c r="A585" t="str">
        <f t="shared" si="101"/>
        <v>06</v>
      </c>
      <c r="B585" t="s">
        <v>34</v>
      </c>
      <c r="C585" t="str">
        <f t="shared" si="102"/>
        <v>083</v>
      </c>
      <c r="D585" t="s">
        <v>118</v>
      </c>
      <c r="E585" t="str">
        <f t="shared" si="100"/>
        <v>06</v>
      </c>
      <c r="F585" t="str">
        <f>"008"</f>
        <v>008</v>
      </c>
      <c r="G585" t="str">
        <f>""</f>
        <v/>
      </c>
      <c r="H585" t="s">
        <v>0</v>
      </c>
      <c r="I585" t="s">
        <v>870</v>
      </c>
      <c r="J585" t="s">
        <v>871</v>
      </c>
      <c r="K585" s="2" t="str">
        <f t="shared" si="103"/>
        <v>06800</v>
      </c>
    </row>
    <row r="586" spans="1:11" x14ac:dyDescent="0.25">
      <c r="A586" t="str">
        <f t="shared" si="101"/>
        <v>06</v>
      </c>
      <c r="B586" t="s">
        <v>34</v>
      </c>
      <c r="C586" t="str">
        <f t="shared" si="102"/>
        <v>083</v>
      </c>
      <c r="D586" t="s">
        <v>118</v>
      </c>
      <c r="E586" t="str">
        <f t="shared" si="100"/>
        <v>06</v>
      </c>
      <c r="F586" t="str">
        <f>"009"</f>
        <v>009</v>
      </c>
      <c r="G586" t="str">
        <f>""</f>
        <v/>
      </c>
      <c r="H586" t="s">
        <v>3</v>
      </c>
      <c r="I586" t="s">
        <v>868</v>
      </c>
      <c r="J586" t="s">
        <v>869</v>
      </c>
      <c r="K586" s="2" t="str">
        <f t="shared" si="103"/>
        <v>06800</v>
      </c>
    </row>
    <row r="587" spans="1:11" x14ac:dyDescent="0.25">
      <c r="A587" t="str">
        <f t="shared" si="101"/>
        <v>06</v>
      </c>
      <c r="B587" t="s">
        <v>34</v>
      </c>
      <c r="C587" t="str">
        <f t="shared" si="102"/>
        <v>083</v>
      </c>
      <c r="D587" t="s">
        <v>118</v>
      </c>
      <c r="E587" t="str">
        <f t="shared" si="100"/>
        <v>06</v>
      </c>
      <c r="F587" t="str">
        <f>"010"</f>
        <v>010</v>
      </c>
      <c r="G587" t="str">
        <f>""</f>
        <v/>
      </c>
      <c r="H587" t="s">
        <v>1</v>
      </c>
      <c r="I587" t="s">
        <v>870</v>
      </c>
      <c r="J587" t="s">
        <v>871</v>
      </c>
      <c r="K587" s="2" t="str">
        <f t="shared" si="103"/>
        <v>06800</v>
      </c>
    </row>
    <row r="588" spans="1:11" x14ac:dyDescent="0.25">
      <c r="A588" t="str">
        <f t="shared" si="101"/>
        <v>06</v>
      </c>
      <c r="B588" t="s">
        <v>34</v>
      </c>
      <c r="C588" t="str">
        <f t="shared" si="102"/>
        <v>083</v>
      </c>
      <c r="D588" t="s">
        <v>118</v>
      </c>
      <c r="E588" t="str">
        <f t="shared" si="100"/>
        <v>06</v>
      </c>
      <c r="F588" t="str">
        <f>"010"</f>
        <v>010</v>
      </c>
      <c r="G588" t="str">
        <f>""</f>
        <v/>
      </c>
      <c r="H588" t="s">
        <v>0</v>
      </c>
      <c r="I588" t="s">
        <v>870</v>
      </c>
      <c r="J588" t="s">
        <v>871</v>
      </c>
      <c r="K588" s="2" t="str">
        <f t="shared" si="103"/>
        <v>06800</v>
      </c>
    </row>
    <row r="589" spans="1:11" x14ac:dyDescent="0.25">
      <c r="A589" t="str">
        <f t="shared" si="101"/>
        <v>06</v>
      </c>
      <c r="B589" t="s">
        <v>34</v>
      </c>
      <c r="C589" t="str">
        <f>"084"</f>
        <v>084</v>
      </c>
      <c r="D589" t="s">
        <v>119</v>
      </c>
      <c r="E589" t="str">
        <f>"01"</f>
        <v>01</v>
      </c>
      <c r="F589" t="str">
        <f>"001"</f>
        <v>001</v>
      </c>
      <c r="G589" t="str">
        <f>""</f>
        <v/>
      </c>
      <c r="H589" t="s">
        <v>1</v>
      </c>
      <c r="I589" t="s">
        <v>872</v>
      </c>
      <c r="J589" t="s">
        <v>873</v>
      </c>
      <c r="K589" s="2" t="str">
        <f>"06891"</f>
        <v>06891</v>
      </c>
    </row>
    <row r="590" spans="1:11" x14ac:dyDescent="0.25">
      <c r="A590" t="str">
        <f t="shared" si="101"/>
        <v>06</v>
      </c>
      <c r="B590" t="s">
        <v>34</v>
      </c>
      <c r="C590" t="str">
        <f>"084"</f>
        <v>084</v>
      </c>
      <c r="D590" t="s">
        <v>119</v>
      </c>
      <c r="E590" t="str">
        <f>"01"</f>
        <v>01</v>
      </c>
      <c r="F590" t="str">
        <f>"001"</f>
        <v>001</v>
      </c>
      <c r="G590" t="str">
        <f>""</f>
        <v/>
      </c>
      <c r="H590" t="s">
        <v>0</v>
      </c>
      <c r="I590" t="s">
        <v>872</v>
      </c>
      <c r="J590" t="s">
        <v>873</v>
      </c>
      <c r="K590" s="2" t="str">
        <f>"06891"</f>
        <v>06891</v>
      </c>
    </row>
    <row r="591" spans="1:11" x14ac:dyDescent="0.25">
      <c r="A591" t="str">
        <f t="shared" si="101"/>
        <v>06</v>
      </c>
      <c r="B591" t="s">
        <v>34</v>
      </c>
      <c r="C591" t="str">
        <f t="shared" ref="C591:C596" si="104">"085"</f>
        <v>085</v>
      </c>
      <c r="D591" t="s">
        <v>120</v>
      </c>
      <c r="E591" t="str">
        <f>"01"</f>
        <v>01</v>
      </c>
      <c r="F591" t="str">
        <f>"001"</f>
        <v>001</v>
      </c>
      <c r="G591" t="str">
        <f>""</f>
        <v/>
      </c>
      <c r="H591" t="s">
        <v>3</v>
      </c>
      <c r="I591" t="s">
        <v>874</v>
      </c>
      <c r="J591" t="s">
        <v>875</v>
      </c>
      <c r="K591" s="2" t="str">
        <f t="shared" ref="K591:K596" si="105">"06260"</f>
        <v>06260</v>
      </c>
    </row>
    <row r="592" spans="1:11" x14ac:dyDescent="0.25">
      <c r="A592" t="str">
        <f t="shared" si="101"/>
        <v>06</v>
      </c>
      <c r="B592" t="s">
        <v>34</v>
      </c>
      <c r="C592" t="str">
        <f t="shared" si="104"/>
        <v>085</v>
      </c>
      <c r="D592" t="s">
        <v>120</v>
      </c>
      <c r="E592" t="str">
        <f>"01"</f>
        <v>01</v>
      </c>
      <c r="F592" t="str">
        <f>"002"</f>
        <v>002</v>
      </c>
      <c r="G592" t="str">
        <f>""</f>
        <v/>
      </c>
      <c r="H592" t="s">
        <v>1</v>
      </c>
      <c r="I592" t="s">
        <v>28</v>
      </c>
      <c r="J592" t="s">
        <v>876</v>
      </c>
      <c r="K592" s="2" t="str">
        <f t="shared" si="105"/>
        <v>06260</v>
      </c>
    </row>
    <row r="593" spans="1:11" x14ac:dyDescent="0.25">
      <c r="A593" t="str">
        <f t="shared" si="101"/>
        <v>06</v>
      </c>
      <c r="B593" t="s">
        <v>34</v>
      </c>
      <c r="C593" t="str">
        <f t="shared" si="104"/>
        <v>085</v>
      </c>
      <c r="D593" t="s">
        <v>120</v>
      </c>
      <c r="E593" t="str">
        <f>"01"</f>
        <v>01</v>
      </c>
      <c r="F593" t="str">
        <f>"002"</f>
        <v>002</v>
      </c>
      <c r="G593" t="str">
        <f>""</f>
        <v/>
      </c>
      <c r="H593" t="s">
        <v>0</v>
      </c>
      <c r="I593" t="s">
        <v>28</v>
      </c>
      <c r="J593" t="s">
        <v>876</v>
      </c>
      <c r="K593" s="2" t="str">
        <f t="shared" si="105"/>
        <v>06260</v>
      </c>
    </row>
    <row r="594" spans="1:11" x14ac:dyDescent="0.25">
      <c r="A594" t="str">
        <f t="shared" si="101"/>
        <v>06</v>
      </c>
      <c r="B594" t="s">
        <v>34</v>
      </c>
      <c r="C594" t="str">
        <f t="shared" si="104"/>
        <v>085</v>
      </c>
      <c r="D594" t="s">
        <v>120</v>
      </c>
      <c r="E594" t="str">
        <f>"02"</f>
        <v>02</v>
      </c>
      <c r="F594" t="str">
        <f>"001"</f>
        <v>001</v>
      </c>
      <c r="G594" t="str">
        <f>""</f>
        <v/>
      </c>
      <c r="H594" t="s">
        <v>1</v>
      </c>
      <c r="I594" t="s">
        <v>31</v>
      </c>
      <c r="J594" t="s">
        <v>877</v>
      </c>
      <c r="K594" s="2" t="str">
        <f t="shared" si="105"/>
        <v>06260</v>
      </c>
    </row>
    <row r="595" spans="1:11" x14ac:dyDescent="0.25">
      <c r="A595" t="str">
        <f t="shared" si="101"/>
        <v>06</v>
      </c>
      <c r="B595" t="s">
        <v>34</v>
      </c>
      <c r="C595" t="str">
        <f t="shared" si="104"/>
        <v>085</v>
      </c>
      <c r="D595" t="s">
        <v>120</v>
      </c>
      <c r="E595" t="str">
        <f>"02"</f>
        <v>02</v>
      </c>
      <c r="F595" t="str">
        <f>"001"</f>
        <v>001</v>
      </c>
      <c r="G595" t="str">
        <f>""</f>
        <v/>
      </c>
      <c r="H595" t="s">
        <v>0</v>
      </c>
      <c r="I595" t="s">
        <v>31</v>
      </c>
      <c r="J595" t="s">
        <v>877</v>
      </c>
      <c r="K595" s="2" t="str">
        <f t="shared" si="105"/>
        <v>06260</v>
      </c>
    </row>
    <row r="596" spans="1:11" x14ac:dyDescent="0.25">
      <c r="A596" t="str">
        <f t="shared" si="101"/>
        <v>06</v>
      </c>
      <c r="B596" t="s">
        <v>34</v>
      </c>
      <c r="C596" t="str">
        <f t="shared" si="104"/>
        <v>085</v>
      </c>
      <c r="D596" t="s">
        <v>120</v>
      </c>
      <c r="E596" t="str">
        <f>"02"</f>
        <v>02</v>
      </c>
      <c r="F596" t="str">
        <f>"002"</f>
        <v>002</v>
      </c>
      <c r="G596" t="str">
        <f>""</f>
        <v/>
      </c>
      <c r="H596" t="s">
        <v>3</v>
      </c>
      <c r="I596" t="s">
        <v>878</v>
      </c>
      <c r="J596" t="s">
        <v>879</v>
      </c>
      <c r="K596" s="2" t="str">
        <f t="shared" si="105"/>
        <v>06260</v>
      </c>
    </row>
    <row r="597" spans="1:11" x14ac:dyDescent="0.25">
      <c r="A597" t="str">
        <f t="shared" si="101"/>
        <v>06</v>
      </c>
      <c r="B597" t="s">
        <v>34</v>
      </c>
      <c r="C597" t="str">
        <f>"086"</f>
        <v>086</v>
      </c>
      <c r="D597" t="s">
        <v>121</v>
      </c>
      <c r="E597" t="str">
        <f>"01"</f>
        <v>01</v>
      </c>
      <c r="F597" t="str">
        <f>"001"</f>
        <v>001</v>
      </c>
      <c r="G597" t="str">
        <f>"01"</f>
        <v>01</v>
      </c>
      <c r="H597" t="s">
        <v>1</v>
      </c>
      <c r="I597" t="s">
        <v>31</v>
      </c>
      <c r="J597" t="s">
        <v>743</v>
      </c>
      <c r="K597" s="2" t="str">
        <f>"06291"</f>
        <v>06291</v>
      </c>
    </row>
    <row r="598" spans="1:11" x14ac:dyDescent="0.25">
      <c r="A598" t="str">
        <f t="shared" si="101"/>
        <v>06</v>
      </c>
      <c r="B598" t="s">
        <v>34</v>
      </c>
      <c r="C598" t="str">
        <f>"086"</f>
        <v>086</v>
      </c>
      <c r="D598" t="s">
        <v>121</v>
      </c>
      <c r="E598" t="str">
        <f>"01"</f>
        <v>01</v>
      </c>
      <c r="F598" t="str">
        <f>"001"</f>
        <v>001</v>
      </c>
      <c r="G598" t="str">
        <f>"02"</f>
        <v>02</v>
      </c>
      <c r="H598" t="s">
        <v>0</v>
      </c>
      <c r="I598" t="s">
        <v>880</v>
      </c>
      <c r="J598" t="s">
        <v>881</v>
      </c>
      <c r="K598" s="2" t="str">
        <f>"06907"</f>
        <v>06907</v>
      </c>
    </row>
    <row r="599" spans="1:11" x14ac:dyDescent="0.25">
      <c r="A599" t="str">
        <f t="shared" si="101"/>
        <v>06</v>
      </c>
      <c r="B599" t="s">
        <v>34</v>
      </c>
      <c r="C599" t="str">
        <f>"087"</f>
        <v>087</v>
      </c>
      <c r="D599" t="s">
        <v>122</v>
      </c>
      <c r="E599" t="str">
        <f>"01"</f>
        <v>01</v>
      </c>
      <c r="F599" t="str">
        <f>"001"</f>
        <v>001</v>
      </c>
      <c r="G599" t="str">
        <f>""</f>
        <v/>
      </c>
      <c r="H599" t="s">
        <v>3</v>
      </c>
      <c r="I599" t="s">
        <v>882</v>
      </c>
      <c r="J599" t="s">
        <v>883</v>
      </c>
      <c r="K599" s="2" t="str">
        <f>"06427"</f>
        <v>06427</v>
      </c>
    </row>
    <row r="600" spans="1:11" x14ac:dyDescent="0.25">
      <c r="A600" t="str">
        <f t="shared" si="101"/>
        <v>06</v>
      </c>
      <c r="B600" t="s">
        <v>34</v>
      </c>
      <c r="C600" t="str">
        <f>"087"</f>
        <v>087</v>
      </c>
      <c r="D600" t="s">
        <v>122</v>
      </c>
      <c r="E600" t="str">
        <f>"01"</f>
        <v>01</v>
      </c>
      <c r="F600" t="str">
        <f>"002"</f>
        <v>002</v>
      </c>
      <c r="G600" t="str">
        <f>""</f>
        <v/>
      </c>
      <c r="H600" t="s">
        <v>3</v>
      </c>
      <c r="I600" t="s">
        <v>884</v>
      </c>
      <c r="J600" t="s">
        <v>883</v>
      </c>
      <c r="K600" s="2" t="str">
        <f>"06427"</f>
        <v>06427</v>
      </c>
    </row>
    <row r="601" spans="1:11" x14ac:dyDescent="0.25">
      <c r="A601" t="str">
        <f t="shared" si="101"/>
        <v>06</v>
      </c>
      <c r="B601" t="s">
        <v>34</v>
      </c>
      <c r="C601" t="str">
        <f>"087"</f>
        <v>087</v>
      </c>
      <c r="D601" t="s">
        <v>122</v>
      </c>
      <c r="E601" t="str">
        <f>"02"</f>
        <v>02</v>
      </c>
      <c r="F601" t="str">
        <f>"001"</f>
        <v>001</v>
      </c>
      <c r="G601" t="str">
        <f>""</f>
        <v/>
      </c>
      <c r="H601" t="s">
        <v>3</v>
      </c>
      <c r="I601" t="s">
        <v>21</v>
      </c>
      <c r="J601" t="s">
        <v>885</v>
      </c>
      <c r="K601" s="2" t="str">
        <f>"06427"</f>
        <v>06427</v>
      </c>
    </row>
    <row r="602" spans="1:11" x14ac:dyDescent="0.25">
      <c r="A602" t="str">
        <f t="shared" si="101"/>
        <v>06</v>
      </c>
      <c r="B602" t="s">
        <v>34</v>
      </c>
      <c r="C602" t="str">
        <f t="shared" ref="C602:C622" si="106">"088"</f>
        <v>088</v>
      </c>
      <c r="D602" t="s">
        <v>123</v>
      </c>
      <c r="E602" t="str">
        <f t="shared" ref="E602:E610" si="107">"01"</f>
        <v>01</v>
      </c>
      <c r="F602" t="str">
        <f>"001"</f>
        <v>001</v>
      </c>
      <c r="G602" t="str">
        <f>""</f>
        <v/>
      </c>
      <c r="H602" t="s">
        <v>1</v>
      </c>
      <c r="I602" t="s">
        <v>886</v>
      </c>
      <c r="J602" t="s">
        <v>887</v>
      </c>
      <c r="K602" s="2" t="str">
        <f t="shared" ref="K602:K607" si="108">"06480"</f>
        <v>06480</v>
      </c>
    </row>
    <row r="603" spans="1:11" x14ac:dyDescent="0.25">
      <c r="A603" t="str">
        <f t="shared" si="101"/>
        <v>06</v>
      </c>
      <c r="B603" t="s">
        <v>34</v>
      </c>
      <c r="C603" t="str">
        <f t="shared" si="106"/>
        <v>088</v>
      </c>
      <c r="D603" t="s">
        <v>123</v>
      </c>
      <c r="E603" t="str">
        <f t="shared" si="107"/>
        <v>01</v>
      </c>
      <c r="F603" t="str">
        <f>"001"</f>
        <v>001</v>
      </c>
      <c r="G603" t="str">
        <f>""</f>
        <v/>
      </c>
      <c r="H603" t="s">
        <v>0</v>
      </c>
      <c r="I603" t="s">
        <v>886</v>
      </c>
      <c r="J603" t="s">
        <v>887</v>
      </c>
      <c r="K603" s="2" t="str">
        <f t="shared" si="108"/>
        <v>06480</v>
      </c>
    </row>
    <row r="604" spans="1:11" x14ac:dyDescent="0.25">
      <c r="A604" t="str">
        <f t="shared" si="101"/>
        <v>06</v>
      </c>
      <c r="B604" t="s">
        <v>34</v>
      </c>
      <c r="C604" t="str">
        <f t="shared" si="106"/>
        <v>088</v>
      </c>
      <c r="D604" t="s">
        <v>123</v>
      </c>
      <c r="E604" t="str">
        <f t="shared" si="107"/>
        <v>01</v>
      </c>
      <c r="F604" t="str">
        <f>"002"</f>
        <v>002</v>
      </c>
      <c r="G604" t="str">
        <f>""</f>
        <v/>
      </c>
      <c r="H604" t="s">
        <v>1</v>
      </c>
      <c r="I604" t="s">
        <v>888</v>
      </c>
      <c r="J604" t="s">
        <v>889</v>
      </c>
      <c r="K604" s="2" t="str">
        <f t="shared" si="108"/>
        <v>06480</v>
      </c>
    </row>
    <row r="605" spans="1:11" x14ac:dyDescent="0.25">
      <c r="A605" t="str">
        <f t="shared" si="101"/>
        <v>06</v>
      </c>
      <c r="B605" t="s">
        <v>34</v>
      </c>
      <c r="C605" t="str">
        <f t="shared" si="106"/>
        <v>088</v>
      </c>
      <c r="D605" t="s">
        <v>123</v>
      </c>
      <c r="E605" t="str">
        <f t="shared" si="107"/>
        <v>01</v>
      </c>
      <c r="F605" t="str">
        <f>"002"</f>
        <v>002</v>
      </c>
      <c r="G605" t="str">
        <f>""</f>
        <v/>
      </c>
      <c r="H605" t="s">
        <v>0</v>
      </c>
      <c r="I605" t="s">
        <v>888</v>
      </c>
      <c r="J605" t="s">
        <v>889</v>
      </c>
      <c r="K605" s="2" t="str">
        <f t="shared" si="108"/>
        <v>06480</v>
      </c>
    </row>
    <row r="606" spans="1:11" x14ac:dyDescent="0.25">
      <c r="A606" t="str">
        <f t="shared" si="101"/>
        <v>06</v>
      </c>
      <c r="B606" t="s">
        <v>34</v>
      </c>
      <c r="C606" t="str">
        <f t="shared" si="106"/>
        <v>088</v>
      </c>
      <c r="D606" t="s">
        <v>123</v>
      </c>
      <c r="E606" t="str">
        <f t="shared" si="107"/>
        <v>01</v>
      </c>
      <c r="F606" t="str">
        <f>"004"</f>
        <v>004</v>
      </c>
      <c r="G606" t="str">
        <f>"01"</f>
        <v>01</v>
      </c>
      <c r="H606" t="s">
        <v>1</v>
      </c>
      <c r="I606" t="s">
        <v>890</v>
      </c>
      <c r="J606" t="s">
        <v>891</v>
      </c>
      <c r="K606" s="2" t="str">
        <f t="shared" si="108"/>
        <v>06480</v>
      </c>
    </row>
    <row r="607" spans="1:11" x14ac:dyDescent="0.25">
      <c r="A607" t="str">
        <f t="shared" si="101"/>
        <v>06</v>
      </c>
      <c r="B607" t="s">
        <v>34</v>
      </c>
      <c r="C607" t="str">
        <f t="shared" si="106"/>
        <v>088</v>
      </c>
      <c r="D607" t="s">
        <v>123</v>
      </c>
      <c r="E607" t="str">
        <f t="shared" si="107"/>
        <v>01</v>
      </c>
      <c r="F607" t="str">
        <f>"004"</f>
        <v>004</v>
      </c>
      <c r="G607" t="str">
        <f>"01"</f>
        <v>01</v>
      </c>
      <c r="H607" t="s">
        <v>0</v>
      </c>
      <c r="I607" t="s">
        <v>890</v>
      </c>
      <c r="J607" t="s">
        <v>891</v>
      </c>
      <c r="K607" s="2" t="str">
        <f t="shared" si="108"/>
        <v>06480</v>
      </c>
    </row>
    <row r="608" spans="1:11" x14ac:dyDescent="0.25">
      <c r="A608" t="str">
        <f t="shared" si="101"/>
        <v>06</v>
      </c>
      <c r="B608" t="s">
        <v>34</v>
      </c>
      <c r="C608" t="str">
        <f t="shared" si="106"/>
        <v>088</v>
      </c>
      <c r="D608" t="s">
        <v>123</v>
      </c>
      <c r="E608" t="str">
        <f t="shared" si="107"/>
        <v>01</v>
      </c>
      <c r="F608" t="str">
        <f>"004"</f>
        <v>004</v>
      </c>
      <c r="G608" t="str">
        <f>"02"</f>
        <v>02</v>
      </c>
      <c r="H608" t="s">
        <v>2</v>
      </c>
      <c r="I608" t="s">
        <v>437</v>
      </c>
      <c r="J608" t="s">
        <v>892</v>
      </c>
      <c r="K608" s="2" t="str">
        <f>"06499"</f>
        <v>06499</v>
      </c>
    </row>
    <row r="609" spans="1:11" x14ac:dyDescent="0.25">
      <c r="A609" t="str">
        <f t="shared" si="101"/>
        <v>06</v>
      </c>
      <c r="B609" t="s">
        <v>34</v>
      </c>
      <c r="C609" t="str">
        <f t="shared" si="106"/>
        <v>088</v>
      </c>
      <c r="D609" t="s">
        <v>123</v>
      </c>
      <c r="E609" t="str">
        <f t="shared" si="107"/>
        <v>01</v>
      </c>
      <c r="F609" t="str">
        <f>"005"</f>
        <v>005</v>
      </c>
      <c r="G609" t="str">
        <f>""</f>
        <v/>
      </c>
      <c r="H609" t="s">
        <v>1</v>
      </c>
      <c r="I609" t="s">
        <v>893</v>
      </c>
      <c r="J609" t="s">
        <v>894</v>
      </c>
      <c r="K609" s="2" t="str">
        <f t="shared" ref="K609:K622" si="109">"06480"</f>
        <v>06480</v>
      </c>
    </row>
    <row r="610" spans="1:11" x14ac:dyDescent="0.25">
      <c r="A610" t="str">
        <f t="shared" si="101"/>
        <v>06</v>
      </c>
      <c r="B610" t="s">
        <v>34</v>
      </c>
      <c r="C610" t="str">
        <f t="shared" si="106"/>
        <v>088</v>
      </c>
      <c r="D610" t="s">
        <v>123</v>
      </c>
      <c r="E610" t="str">
        <f t="shared" si="107"/>
        <v>01</v>
      </c>
      <c r="F610" t="str">
        <f>"005"</f>
        <v>005</v>
      </c>
      <c r="G610" t="str">
        <f>""</f>
        <v/>
      </c>
      <c r="H610" t="s">
        <v>0</v>
      </c>
      <c r="I610" t="s">
        <v>893</v>
      </c>
      <c r="J610" t="s">
        <v>894</v>
      </c>
      <c r="K610" s="2" t="str">
        <f t="shared" si="109"/>
        <v>06480</v>
      </c>
    </row>
    <row r="611" spans="1:11" x14ac:dyDescent="0.25">
      <c r="A611" t="str">
        <f t="shared" si="101"/>
        <v>06</v>
      </c>
      <c r="B611" t="s">
        <v>34</v>
      </c>
      <c r="C611" t="str">
        <f t="shared" si="106"/>
        <v>088</v>
      </c>
      <c r="D611" t="s">
        <v>123</v>
      </c>
      <c r="E611" t="str">
        <f>"02"</f>
        <v>02</v>
      </c>
      <c r="F611" t="str">
        <f>"001"</f>
        <v>001</v>
      </c>
      <c r="G611" t="str">
        <f>""</f>
        <v/>
      </c>
      <c r="H611" t="s">
        <v>1</v>
      </c>
      <c r="I611" t="s">
        <v>895</v>
      </c>
      <c r="J611" t="s">
        <v>896</v>
      </c>
      <c r="K611" s="2" t="str">
        <f t="shared" si="109"/>
        <v>06480</v>
      </c>
    </row>
    <row r="612" spans="1:11" x14ac:dyDescent="0.25">
      <c r="A612" t="str">
        <f t="shared" si="101"/>
        <v>06</v>
      </c>
      <c r="B612" t="s">
        <v>34</v>
      </c>
      <c r="C612" t="str">
        <f t="shared" si="106"/>
        <v>088</v>
      </c>
      <c r="D612" t="s">
        <v>123</v>
      </c>
      <c r="E612" t="str">
        <f>"02"</f>
        <v>02</v>
      </c>
      <c r="F612" t="str">
        <f>"001"</f>
        <v>001</v>
      </c>
      <c r="G612" t="str">
        <f>""</f>
        <v/>
      </c>
      <c r="H612" t="s">
        <v>0</v>
      </c>
      <c r="I612" t="s">
        <v>895</v>
      </c>
      <c r="J612" t="s">
        <v>896</v>
      </c>
      <c r="K612" s="2" t="str">
        <f t="shared" si="109"/>
        <v>06480</v>
      </c>
    </row>
    <row r="613" spans="1:11" x14ac:dyDescent="0.25">
      <c r="A613" t="str">
        <f t="shared" si="101"/>
        <v>06</v>
      </c>
      <c r="B613" t="s">
        <v>34</v>
      </c>
      <c r="C613" t="str">
        <f t="shared" si="106"/>
        <v>088</v>
      </c>
      <c r="D613" t="s">
        <v>123</v>
      </c>
      <c r="E613" t="str">
        <f>"02"</f>
        <v>02</v>
      </c>
      <c r="F613" t="str">
        <f>"002"</f>
        <v>002</v>
      </c>
      <c r="G613" t="str">
        <f>""</f>
        <v/>
      </c>
      <c r="H613" t="s">
        <v>3</v>
      </c>
      <c r="I613" t="s">
        <v>28</v>
      </c>
      <c r="J613" t="s">
        <v>897</v>
      </c>
      <c r="K613" s="2" t="str">
        <f t="shared" si="109"/>
        <v>06480</v>
      </c>
    </row>
    <row r="614" spans="1:11" x14ac:dyDescent="0.25">
      <c r="A614" t="str">
        <f t="shared" si="101"/>
        <v>06</v>
      </c>
      <c r="B614" t="s">
        <v>34</v>
      </c>
      <c r="C614" t="str">
        <f t="shared" si="106"/>
        <v>088</v>
      </c>
      <c r="D614" t="s">
        <v>123</v>
      </c>
      <c r="E614" t="str">
        <f>"02"</f>
        <v>02</v>
      </c>
      <c r="F614" t="str">
        <f>"004"</f>
        <v>004</v>
      </c>
      <c r="G614" t="str">
        <f>""</f>
        <v/>
      </c>
      <c r="H614" t="s">
        <v>1</v>
      </c>
      <c r="I614" t="s">
        <v>898</v>
      </c>
      <c r="J614" t="s">
        <v>899</v>
      </c>
      <c r="K614" s="2" t="str">
        <f t="shared" si="109"/>
        <v>06480</v>
      </c>
    </row>
    <row r="615" spans="1:11" x14ac:dyDescent="0.25">
      <c r="A615" t="str">
        <f t="shared" si="101"/>
        <v>06</v>
      </c>
      <c r="B615" t="s">
        <v>34</v>
      </c>
      <c r="C615" t="str">
        <f t="shared" si="106"/>
        <v>088</v>
      </c>
      <c r="D615" t="s">
        <v>123</v>
      </c>
      <c r="E615" t="str">
        <f>"02"</f>
        <v>02</v>
      </c>
      <c r="F615" t="str">
        <f>"004"</f>
        <v>004</v>
      </c>
      <c r="G615" t="str">
        <f>""</f>
        <v/>
      </c>
      <c r="H615" t="s">
        <v>0</v>
      </c>
      <c r="I615" t="s">
        <v>898</v>
      </c>
      <c r="J615" t="s">
        <v>899</v>
      </c>
      <c r="K615" s="2" t="str">
        <f t="shared" si="109"/>
        <v>06480</v>
      </c>
    </row>
    <row r="616" spans="1:11" x14ac:dyDescent="0.25">
      <c r="A616" t="str">
        <f t="shared" si="101"/>
        <v>06</v>
      </c>
      <c r="B616" t="s">
        <v>34</v>
      </c>
      <c r="C616" t="str">
        <f t="shared" si="106"/>
        <v>088</v>
      </c>
      <c r="D616" t="s">
        <v>123</v>
      </c>
      <c r="E616" t="str">
        <f>"03"</f>
        <v>03</v>
      </c>
      <c r="F616" t="str">
        <f>"001"</f>
        <v>001</v>
      </c>
      <c r="G616" t="str">
        <f>""</f>
        <v/>
      </c>
      <c r="H616" t="s">
        <v>1</v>
      </c>
      <c r="I616" t="s">
        <v>900</v>
      </c>
      <c r="J616" t="s">
        <v>901</v>
      </c>
      <c r="K616" s="2" t="str">
        <f t="shared" si="109"/>
        <v>06480</v>
      </c>
    </row>
    <row r="617" spans="1:11" x14ac:dyDescent="0.25">
      <c r="A617" t="str">
        <f t="shared" si="101"/>
        <v>06</v>
      </c>
      <c r="B617" t="s">
        <v>34</v>
      </c>
      <c r="C617" t="str">
        <f t="shared" si="106"/>
        <v>088</v>
      </c>
      <c r="D617" t="s">
        <v>123</v>
      </c>
      <c r="E617" t="str">
        <f>"03"</f>
        <v>03</v>
      </c>
      <c r="F617" t="str">
        <f>"001"</f>
        <v>001</v>
      </c>
      <c r="G617" t="str">
        <f>""</f>
        <v/>
      </c>
      <c r="H617" t="s">
        <v>0</v>
      </c>
      <c r="I617" t="s">
        <v>900</v>
      </c>
      <c r="J617" t="s">
        <v>901</v>
      </c>
      <c r="K617" s="2" t="str">
        <f t="shared" si="109"/>
        <v>06480</v>
      </c>
    </row>
    <row r="618" spans="1:11" x14ac:dyDescent="0.25">
      <c r="A618" t="str">
        <f t="shared" si="101"/>
        <v>06</v>
      </c>
      <c r="B618" t="s">
        <v>34</v>
      </c>
      <c r="C618" t="str">
        <f t="shared" si="106"/>
        <v>088</v>
      </c>
      <c r="D618" t="s">
        <v>123</v>
      </c>
      <c r="E618" t="str">
        <f>"03"</f>
        <v>03</v>
      </c>
      <c r="F618" t="str">
        <f>"002"</f>
        <v>002</v>
      </c>
      <c r="G618" t="str">
        <f>""</f>
        <v/>
      </c>
      <c r="H618" t="s">
        <v>1</v>
      </c>
      <c r="I618" t="s">
        <v>902</v>
      </c>
      <c r="J618" t="s">
        <v>903</v>
      </c>
      <c r="K618" s="2" t="str">
        <f t="shared" si="109"/>
        <v>06480</v>
      </c>
    </row>
    <row r="619" spans="1:11" x14ac:dyDescent="0.25">
      <c r="A619" t="str">
        <f t="shared" si="101"/>
        <v>06</v>
      </c>
      <c r="B619" t="s">
        <v>34</v>
      </c>
      <c r="C619" t="str">
        <f t="shared" si="106"/>
        <v>088</v>
      </c>
      <c r="D619" t="s">
        <v>123</v>
      </c>
      <c r="E619" t="str">
        <f>"03"</f>
        <v>03</v>
      </c>
      <c r="F619" t="str">
        <f>"002"</f>
        <v>002</v>
      </c>
      <c r="G619" t="str">
        <f>""</f>
        <v/>
      </c>
      <c r="H619" t="s">
        <v>0</v>
      </c>
      <c r="I619" t="s">
        <v>902</v>
      </c>
      <c r="J619" t="s">
        <v>903</v>
      </c>
      <c r="K619" s="2" t="str">
        <f t="shared" si="109"/>
        <v>06480</v>
      </c>
    </row>
    <row r="620" spans="1:11" x14ac:dyDescent="0.25">
      <c r="A620" t="str">
        <f t="shared" si="101"/>
        <v>06</v>
      </c>
      <c r="B620" t="s">
        <v>34</v>
      </c>
      <c r="C620" t="str">
        <f t="shared" si="106"/>
        <v>088</v>
      </c>
      <c r="D620" t="s">
        <v>123</v>
      </c>
      <c r="E620" t="str">
        <f>"04"</f>
        <v>04</v>
      </c>
      <c r="F620" t="str">
        <f>"001"</f>
        <v>001</v>
      </c>
      <c r="G620" t="str">
        <f>""</f>
        <v/>
      </c>
      <c r="H620" t="s">
        <v>3</v>
      </c>
      <c r="I620" t="s">
        <v>28</v>
      </c>
      <c r="J620" t="s">
        <v>897</v>
      </c>
      <c r="K620" s="2" t="str">
        <f t="shared" si="109"/>
        <v>06480</v>
      </c>
    </row>
    <row r="621" spans="1:11" x14ac:dyDescent="0.25">
      <c r="A621" t="str">
        <f t="shared" si="101"/>
        <v>06</v>
      </c>
      <c r="B621" t="s">
        <v>34</v>
      </c>
      <c r="C621" t="str">
        <f t="shared" si="106"/>
        <v>088</v>
      </c>
      <c r="D621" t="s">
        <v>123</v>
      </c>
      <c r="E621" t="str">
        <f>"04"</f>
        <v>04</v>
      </c>
      <c r="F621" t="str">
        <f>"002"</f>
        <v>002</v>
      </c>
      <c r="G621" t="str">
        <f>""</f>
        <v/>
      </c>
      <c r="H621" t="s">
        <v>1</v>
      </c>
      <c r="I621" t="s">
        <v>904</v>
      </c>
      <c r="J621" t="s">
        <v>905</v>
      </c>
      <c r="K621" s="2" t="str">
        <f t="shared" si="109"/>
        <v>06480</v>
      </c>
    </row>
    <row r="622" spans="1:11" x14ac:dyDescent="0.25">
      <c r="A622" t="str">
        <f t="shared" si="101"/>
        <v>06</v>
      </c>
      <c r="B622" t="s">
        <v>34</v>
      </c>
      <c r="C622" t="str">
        <f t="shared" si="106"/>
        <v>088</v>
      </c>
      <c r="D622" t="s">
        <v>123</v>
      </c>
      <c r="E622" t="str">
        <f>"04"</f>
        <v>04</v>
      </c>
      <c r="F622" t="str">
        <f>"002"</f>
        <v>002</v>
      </c>
      <c r="G622" t="str">
        <f>""</f>
        <v/>
      </c>
      <c r="H622" t="s">
        <v>0</v>
      </c>
      <c r="I622" t="s">
        <v>904</v>
      </c>
      <c r="J622" t="s">
        <v>905</v>
      </c>
      <c r="K622" s="2" t="str">
        <f t="shared" si="109"/>
        <v>06480</v>
      </c>
    </row>
    <row r="623" spans="1:11" x14ac:dyDescent="0.25">
      <c r="A623" t="str">
        <f t="shared" si="101"/>
        <v>06</v>
      </c>
      <c r="B623" t="s">
        <v>34</v>
      </c>
      <c r="C623" t="str">
        <f>"089"</f>
        <v>089</v>
      </c>
      <c r="D623" t="s">
        <v>124</v>
      </c>
      <c r="E623" t="str">
        <f>"01"</f>
        <v>01</v>
      </c>
      <c r="F623" t="str">
        <f>"001"</f>
        <v>001</v>
      </c>
      <c r="G623" t="str">
        <f>""</f>
        <v/>
      </c>
      <c r="H623" t="s">
        <v>3</v>
      </c>
      <c r="I623" t="s">
        <v>906</v>
      </c>
      <c r="J623" t="s">
        <v>907</v>
      </c>
      <c r="K623" s="2" t="str">
        <f>"06176"</f>
        <v>06176</v>
      </c>
    </row>
    <row r="624" spans="1:11" x14ac:dyDescent="0.25">
      <c r="A624" t="str">
        <f t="shared" si="101"/>
        <v>06</v>
      </c>
      <c r="B624" t="s">
        <v>34</v>
      </c>
      <c r="C624" t="str">
        <f>"090"</f>
        <v>090</v>
      </c>
      <c r="D624" t="s">
        <v>125</v>
      </c>
      <c r="E624" t="str">
        <f>"01"</f>
        <v>01</v>
      </c>
      <c r="F624" t="str">
        <f>"001"</f>
        <v>001</v>
      </c>
      <c r="G624" t="str">
        <f>""</f>
        <v/>
      </c>
      <c r="H624" t="s">
        <v>3</v>
      </c>
      <c r="I624" t="s">
        <v>31</v>
      </c>
      <c r="J624" t="s">
        <v>908</v>
      </c>
      <c r="K624" s="2" t="str">
        <f>"06486"</f>
        <v>06486</v>
      </c>
    </row>
    <row r="625" spans="1:11" x14ac:dyDescent="0.25">
      <c r="A625" t="str">
        <f t="shared" si="101"/>
        <v>06</v>
      </c>
      <c r="B625" t="s">
        <v>34</v>
      </c>
      <c r="C625" t="str">
        <f t="shared" ref="C625:C631" si="110">"091"</f>
        <v>091</v>
      </c>
      <c r="D625" t="s">
        <v>126</v>
      </c>
      <c r="E625" t="str">
        <f>"01"</f>
        <v>01</v>
      </c>
      <c r="F625" t="str">
        <f>"001"</f>
        <v>001</v>
      </c>
      <c r="G625" t="str">
        <f>""</f>
        <v/>
      </c>
      <c r="H625" t="s">
        <v>3</v>
      </c>
      <c r="I625" t="s">
        <v>437</v>
      </c>
      <c r="J625" t="s">
        <v>909</v>
      </c>
      <c r="K625" s="2" t="str">
        <f t="shared" ref="K625:K630" si="111">"06760"</f>
        <v>06760</v>
      </c>
    </row>
    <row r="626" spans="1:11" x14ac:dyDescent="0.25">
      <c r="A626" t="str">
        <f t="shared" si="101"/>
        <v>06</v>
      </c>
      <c r="B626" t="s">
        <v>34</v>
      </c>
      <c r="C626" t="str">
        <f t="shared" si="110"/>
        <v>091</v>
      </c>
      <c r="D626" t="s">
        <v>126</v>
      </c>
      <c r="E626" t="str">
        <f>"01"</f>
        <v>01</v>
      </c>
      <c r="F626" t="str">
        <f>"002"</f>
        <v>002</v>
      </c>
      <c r="G626" t="str">
        <f>""</f>
        <v/>
      </c>
      <c r="H626" t="s">
        <v>1</v>
      </c>
      <c r="I626" t="s">
        <v>910</v>
      </c>
      <c r="J626" t="s">
        <v>911</v>
      </c>
      <c r="K626" s="2" t="str">
        <f t="shared" si="111"/>
        <v>06760</v>
      </c>
    </row>
    <row r="627" spans="1:11" x14ac:dyDescent="0.25">
      <c r="A627" t="str">
        <f t="shared" si="101"/>
        <v>06</v>
      </c>
      <c r="B627" t="s">
        <v>34</v>
      </c>
      <c r="C627" t="str">
        <f t="shared" si="110"/>
        <v>091</v>
      </c>
      <c r="D627" t="s">
        <v>126</v>
      </c>
      <c r="E627" t="str">
        <f>"01"</f>
        <v>01</v>
      </c>
      <c r="F627" t="str">
        <f>"002"</f>
        <v>002</v>
      </c>
      <c r="G627" t="str">
        <f>""</f>
        <v/>
      </c>
      <c r="H627" t="s">
        <v>0</v>
      </c>
      <c r="I627" t="s">
        <v>910</v>
      </c>
      <c r="J627" t="s">
        <v>911</v>
      </c>
      <c r="K627" s="2" t="str">
        <f t="shared" si="111"/>
        <v>06760</v>
      </c>
    </row>
    <row r="628" spans="1:11" x14ac:dyDescent="0.25">
      <c r="A628" t="str">
        <f t="shared" si="101"/>
        <v>06</v>
      </c>
      <c r="B628" t="s">
        <v>34</v>
      </c>
      <c r="C628" t="str">
        <f t="shared" si="110"/>
        <v>091</v>
      </c>
      <c r="D628" t="s">
        <v>126</v>
      </c>
      <c r="E628" t="str">
        <f>"02"</f>
        <v>02</v>
      </c>
      <c r="F628" t="str">
        <f>"001"</f>
        <v>001</v>
      </c>
      <c r="G628" t="str">
        <f>""</f>
        <v/>
      </c>
      <c r="H628" t="s">
        <v>3</v>
      </c>
      <c r="I628" t="s">
        <v>437</v>
      </c>
      <c r="J628" t="s">
        <v>909</v>
      </c>
      <c r="K628" s="2" t="str">
        <f t="shared" si="111"/>
        <v>06760</v>
      </c>
    </row>
    <row r="629" spans="1:11" x14ac:dyDescent="0.25">
      <c r="A629" t="str">
        <f t="shared" si="101"/>
        <v>06</v>
      </c>
      <c r="B629" t="s">
        <v>34</v>
      </c>
      <c r="C629" t="str">
        <f t="shared" si="110"/>
        <v>091</v>
      </c>
      <c r="D629" t="s">
        <v>126</v>
      </c>
      <c r="E629" t="str">
        <f>"02"</f>
        <v>02</v>
      </c>
      <c r="F629" t="str">
        <f>"002"</f>
        <v>002</v>
      </c>
      <c r="G629" t="str">
        <f>"01"</f>
        <v>01</v>
      </c>
      <c r="H629" t="s">
        <v>1</v>
      </c>
      <c r="I629" t="s">
        <v>912</v>
      </c>
      <c r="J629" t="s">
        <v>913</v>
      </c>
      <c r="K629" s="2" t="str">
        <f t="shared" si="111"/>
        <v>06760</v>
      </c>
    </row>
    <row r="630" spans="1:11" x14ac:dyDescent="0.25">
      <c r="A630" t="str">
        <f t="shared" si="101"/>
        <v>06</v>
      </c>
      <c r="B630" t="s">
        <v>34</v>
      </c>
      <c r="C630" t="str">
        <f t="shared" si="110"/>
        <v>091</v>
      </c>
      <c r="D630" t="s">
        <v>126</v>
      </c>
      <c r="E630" t="str">
        <f>"02"</f>
        <v>02</v>
      </c>
      <c r="F630" t="str">
        <f>"002"</f>
        <v>002</v>
      </c>
      <c r="G630" t="str">
        <f>"01"</f>
        <v>01</v>
      </c>
      <c r="H630" t="s">
        <v>0</v>
      </c>
      <c r="I630" t="s">
        <v>912</v>
      </c>
      <c r="J630" t="s">
        <v>913</v>
      </c>
      <c r="K630" s="2" t="str">
        <f t="shared" si="111"/>
        <v>06760</v>
      </c>
    </row>
    <row r="631" spans="1:11" x14ac:dyDescent="0.25">
      <c r="A631" t="str">
        <f t="shared" si="101"/>
        <v>06</v>
      </c>
      <c r="B631" t="s">
        <v>34</v>
      </c>
      <c r="C631" t="str">
        <f t="shared" si="110"/>
        <v>091</v>
      </c>
      <c r="D631" t="s">
        <v>126</v>
      </c>
      <c r="E631" t="str">
        <f>"02"</f>
        <v>02</v>
      </c>
      <c r="F631" t="str">
        <f>"002"</f>
        <v>002</v>
      </c>
      <c r="G631" t="str">
        <f>"02"</f>
        <v>02</v>
      </c>
      <c r="H631" t="s">
        <v>2</v>
      </c>
      <c r="I631" t="s">
        <v>914</v>
      </c>
      <c r="J631" t="s">
        <v>915</v>
      </c>
      <c r="K631" s="2" t="str">
        <f>"06731"</f>
        <v>06731</v>
      </c>
    </row>
    <row r="632" spans="1:11" x14ac:dyDescent="0.25">
      <c r="A632" t="str">
        <f t="shared" si="101"/>
        <v>06</v>
      </c>
      <c r="B632" t="s">
        <v>34</v>
      </c>
      <c r="C632" t="str">
        <f>"092"</f>
        <v>092</v>
      </c>
      <c r="D632" t="s">
        <v>127</v>
      </c>
      <c r="E632" t="str">
        <f>"01"</f>
        <v>01</v>
      </c>
      <c r="F632" t="str">
        <f>"001"</f>
        <v>001</v>
      </c>
      <c r="G632" t="str">
        <f>""</f>
        <v/>
      </c>
      <c r="H632" t="s">
        <v>3</v>
      </c>
      <c r="I632" t="s">
        <v>916</v>
      </c>
      <c r="J632" t="s">
        <v>917</v>
      </c>
      <c r="K632" s="2" t="str">
        <f>"06173"</f>
        <v>06173</v>
      </c>
    </row>
    <row r="633" spans="1:11" x14ac:dyDescent="0.25">
      <c r="A633" t="str">
        <f t="shared" si="101"/>
        <v>06</v>
      </c>
      <c r="B633" t="s">
        <v>34</v>
      </c>
      <c r="C633" t="str">
        <f t="shared" ref="C633:C639" si="112">"093"</f>
        <v>093</v>
      </c>
      <c r="D633" t="s">
        <v>128</v>
      </c>
      <c r="E633" t="str">
        <f>"01"</f>
        <v>01</v>
      </c>
      <c r="F633" t="str">
        <f>"001"</f>
        <v>001</v>
      </c>
      <c r="G633" t="str">
        <f>""</f>
        <v/>
      </c>
      <c r="H633" t="s">
        <v>3</v>
      </c>
      <c r="I633" t="s">
        <v>918</v>
      </c>
      <c r="J633" t="s">
        <v>919</v>
      </c>
      <c r="K633" s="2" t="str">
        <f t="shared" ref="K633:K639" si="113">"06120"</f>
        <v>06120</v>
      </c>
    </row>
    <row r="634" spans="1:11" x14ac:dyDescent="0.25">
      <c r="A634" t="str">
        <f t="shared" si="101"/>
        <v>06</v>
      </c>
      <c r="B634" t="s">
        <v>34</v>
      </c>
      <c r="C634" t="str">
        <f t="shared" si="112"/>
        <v>093</v>
      </c>
      <c r="D634" t="s">
        <v>128</v>
      </c>
      <c r="E634" t="str">
        <f>"01"</f>
        <v>01</v>
      </c>
      <c r="F634" t="str">
        <f>"002"</f>
        <v>002</v>
      </c>
      <c r="G634" t="str">
        <f>""</f>
        <v/>
      </c>
      <c r="H634" t="s">
        <v>1</v>
      </c>
      <c r="I634" t="s">
        <v>920</v>
      </c>
      <c r="J634" t="s">
        <v>921</v>
      </c>
      <c r="K634" s="2" t="str">
        <f t="shared" si="113"/>
        <v>06120</v>
      </c>
    </row>
    <row r="635" spans="1:11" x14ac:dyDescent="0.25">
      <c r="A635" t="str">
        <f t="shared" si="101"/>
        <v>06</v>
      </c>
      <c r="B635" t="s">
        <v>34</v>
      </c>
      <c r="C635" t="str">
        <f t="shared" si="112"/>
        <v>093</v>
      </c>
      <c r="D635" t="s">
        <v>128</v>
      </c>
      <c r="E635" t="str">
        <f>"01"</f>
        <v>01</v>
      </c>
      <c r="F635" t="str">
        <f>"002"</f>
        <v>002</v>
      </c>
      <c r="G635" t="str">
        <f>""</f>
        <v/>
      </c>
      <c r="H635" t="s">
        <v>0</v>
      </c>
      <c r="I635" t="s">
        <v>920</v>
      </c>
      <c r="J635" t="s">
        <v>921</v>
      </c>
      <c r="K635" s="2" t="str">
        <f t="shared" si="113"/>
        <v>06120</v>
      </c>
    </row>
    <row r="636" spans="1:11" x14ac:dyDescent="0.25">
      <c r="A636" t="str">
        <f t="shared" si="101"/>
        <v>06</v>
      </c>
      <c r="B636" t="s">
        <v>34</v>
      </c>
      <c r="C636" t="str">
        <f t="shared" si="112"/>
        <v>093</v>
      </c>
      <c r="D636" t="s">
        <v>128</v>
      </c>
      <c r="E636" t="str">
        <f>"02"</f>
        <v>02</v>
      </c>
      <c r="F636" t="str">
        <f>"001"</f>
        <v>001</v>
      </c>
      <c r="G636" t="str">
        <f>""</f>
        <v/>
      </c>
      <c r="H636" t="s">
        <v>1</v>
      </c>
      <c r="I636" t="s">
        <v>922</v>
      </c>
      <c r="J636" t="s">
        <v>923</v>
      </c>
      <c r="K636" s="2" t="str">
        <f t="shared" si="113"/>
        <v>06120</v>
      </c>
    </row>
    <row r="637" spans="1:11" x14ac:dyDescent="0.25">
      <c r="A637" t="str">
        <f t="shared" si="101"/>
        <v>06</v>
      </c>
      <c r="B637" t="s">
        <v>34</v>
      </c>
      <c r="C637" t="str">
        <f t="shared" si="112"/>
        <v>093</v>
      </c>
      <c r="D637" t="s">
        <v>128</v>
      </c>
      <c r="E637" t="str">
        <f>"02"</f>
        <v>02</v>
      </c>
      <c r="F637" t="str">
        <f>"001"</f>
        <v>001</v>
      </c>
      <c r="G637" t="str">
        <f>""</f>
        <v/>
      </c>
      <c r="H637" t="s">
        <v>0</v>
      </c>
      <c r="I637" t="s">
        <v>922</v>
      </c>
      <c r="J637" t="s">
        <v>923</v>
      </c>
      <c r="K637" s="2" t="str">
        <f t="shared" si="113"/>
        <v>06120</v>
      </c>
    </row>
    <row r="638" spans="1:11" x14ac:dyDescent="0.25">
      <c r="A638" t="str">
        <f t="shared" si="101"/>
        <v>06</v>
      </c>
      <c r="B638" t="s">
        <v>34</v>
      </c>
      <c r="C638" t="str">
        <f t="shared" si="112"/>
        <v>093</v>
      </c>
      <c r="D638" t="s">
        <v>128</v>
      </c>
      <c r="E638" t="str">
        <f>"02"</f>
        <v>02</v>
      </c>
      <c r="F638" t="str">
        <f>"002"</f>
        <v>002</v>
      </c>
      <c r="G638" t="str">
        <f>""</f>
        <v/>
      </c>
      <c r="H638" t="s">
        <v>3</v>
      </c>
      <c r="I638" t="s">
        <v>924</v>
      </c>
      <c r="J638" t="s">
        <v>925</v>
      </c>
      <c r="K638" s="2" t="str">
        <f t="shared" si="113"/>
        <v>06120</v>
      </c>
    </row>
    <row r="639" spans="1:11" x14ac:dyDescent="0.25">
      <c r="A639" t="str">
        <f t="shared" si="101"/>
        <v>06</v>
      </c>
      <c r="B639" t="s">
        <v>34</v>
      </c>
      <c r="C639" t="str">
        <f t="shared" si="112"/>
        <v>093</v>
      </c>
      <c r="D639" t="s">
        <v>128</v>
      </c>
      <c r="E639" t="str">
        <f>"03"</f>
        <v>03</v>
      </c>
      <c r="F639" t="str">
        <f>"001"</f>
        <v>001</v>
      </c>
      <c r="G639" t="str">
        <f>""</f>
        <v/>
      </c>
      <c r="H639" t="s">
        <v>3</v>
      </c>
      <c r="I639" t="s">
        <v>926</v>
      </c>
      <c r="J639" t="s">
        <v>927</v>
      </c>
      <c r="K639" s="2" t="str">
        <f t="shared" si="113"/>
        <v>06120</v>
      </c>
    </row>
    <row r="640" spans="1:11" x14ac:dyDescent="0.25">
      <c r="A640" t="str">
        <f t="shared" si="101"/>
        <v>06</v>
      </c>
      <c r="B640" t="s">
        <v>34</v>
      </c>
      <c r="C640" t="str">
        <f>"094"</f>
        <v>094</v>
      </c>
      <c r="D640" t="s">
        <v>129</v>
      </c>
      <c r="E640" t="str">
        <f>"01"</f>
        <v>01</v>
      </c>
      <c r="F640" t="str">
        <f>"001"</f>
        <v>001</v>
      </c>
      <c r="G640" t="str">
        <f>""</f>
        <v/>
      </c>
      <c r="H640" t="s">
        <v>3</v>
      </c>
      <c r="I640" t="s">
        <v>31</v>
      </c>
      <c r="J640" t="s">
        <v>928</v>
      </c>
      <c r="K640" s="2" t="str">
        <f>"06475"</f>
        <v>06475</v>
      </c>
    </row>
    <row r="641" spans="1:11" x14ac:dyDescent="0.25">
      <c r="A641" t="str">
        <f t="shared" si="101"/>
        <v>06</v>
      </c>
      <c r="B641" t="s">
        <v>34</v>
      </c>
      <c r="C641" t="str">
        <f>"094"</f>
        <v>094</v>
      </c>
      <c r="D641" t="s">
        <v>129</v>
      </c>
      <c r="E641" t="str">
        <f>"02"</f>
        <v>02</v>
      </c>
      <c r="F641" t="str">
        <f>"001"</f>
        <v>001</v>
      </c>
      <c r="G641" t="str">
        <f>""</f>
        <v/>
      </c>
      <c r="H641" t="s">
        <v>3</v>
      </c>
      <c r="I641" t="s">
        <v>929</v>
      </c>
      <c r="J641" t="s">
        <v>930</v>
      </c>
      <c r="K641" s="2" t="str">
        <f>"06475"</f>
        <v>06475</v>
      </c>
    </row>
    <row r="642" spans="1:11" x14ac:dyDescent="0.25">
      <c r="A642" t="str">
        <f t="shared" si="101"/>
        <v>06</v>
      </c>
      <c r="B642" t="s">
        <v>34</v>
      </c>
      <c r="C642" t="str">
        <f t="shared" ref="C642:C658" si="114">"095"</f>
        <v>095</v>
      </c>
      <c r="D642" t="s">
        <v>130</v>
      </c>
      <c r="E642" t="str">
        <f t="shared" ref="E642:E674" si="115">"01"</f>
        <v>01</v>
      </c>
      <c r="F642" t="str">
        <f>"001"</f>
        <v>001</v>
      </c>
      <c r="G642" t="str">
        <f>""</f>
        <v/>
      </c>
      <c r="H642" t="s">
        <v>3</v>
      </c>
      <c r="I642" t="s">
        <v>931</v>
      </c>
      <c r="J642" t="s">
        <v>743</v>
      </c>
      <c r="K642" s="2" t="str">
        <f>"06100"</f>
        <v>06100</v>
      </c>
    </row>
    <row r="643" spans="1:11" x14ac:dyDescent="0.25">
      <c r="A643" t="str">
        <f t="shared" ref="A643:A706" si="116">"06"</f>
        <v>06</v>
      </c>
      <c r="B643" t="s">
        <v>34</v>
      </c>
      <c r="C643" t="str">
        <f t="shared" si="114"/>
        <v>095</v>
      </c>
      <c r="D643" t="s">
        <v>130</v>
      </c>
      <c r="E643" t="str">
        <f t="shared" si="115"/>
        <v>01</v>
      </c>
      <c r="F643" t="str">
        <f>"002"</f>
        <v>002</v>
      </c>
      <c r="G643" t="str">
        <f>"01"</f>
        <v>01</v>
      </c>
      <c r="H643" t="s">
        <v>1</v>
      </c>
      <c r="I643" t="s">
        <v>932</v>
      </c>
      <c r="J643" t="s">
        <v>933</v>
      </c>
      <c r="K643" s="2" t="str">
        <f>"06100"</f>
        <v>06100</v>
      </c>
    </row>
    <row r="644" spans="1:11" x14ac:dyDescent="0.25">
      <c r="A644" t="str">
        <f t="shared" si="116"/>
        <v>06</v>
      </c>
      <c r="B644" t="s">
        <v>34</v>
      </c>
      <c r="C644" t="str">
        <f t="shared" si="114"/>
        <v>095</v>
      </c>
      <c r="D644" t="s">
        <v>130</v>
      </c>
      <c r="E644" t="str">
        <f t="shared" si="115"/>
        <v>01</v>
      </c>
      <c r="F644" t="str">
        <f>"002"</f>
        <v>002</v>
      </c>
      <c r="G644" t="str">
        <f>"01"</f>
        <v>01</v>
      </c>
      <c r="H644" t="s">
        <v>0</v>
      </c>
      <c r="I644" t="s">
        <v>932</v>
      </c>
      <c r="J644" t="s">
        <v>933</v>
      </c>
      <c r="K644" s="2" t="str">
        <f>"06100"</f>
        <v>06100</v>
      </c>
    </row>
    <row r="645" spans="1:11" x14ac:dyDescent="0.25">
      <c r="A645" t="str">
        <f t="shared" si="116"/>
        <v>06</v>
      </c>
      <c r="B645" t="s">
        <v>34</v>
      </c>
      <c r="C645" t="str">
        <f t="shared" si="114"/>
        <v>095</v>
      </c>
      <c r="D645" t="s">
        <v>130</v>
      </c>
      <c r="E645" t="str">
        <f t="shared" si="115"/>
        <v>01</v>
      </c>
      <c r="F645" t="str">
        <f>"002"</f>
        <v>002</v>
      </c>
      <c r="G645" t="str">
        <f>"02"</f>
        <v>02</v>
      </c>
      <c r="H645" t="s">
        <v>2</v>
      </c>
      <c r="I645" t="s">
        <v>934</v>
      </c>
      <c r="J645" t="s">
        <v>935</v>
      </c>
      <c r="K645" s="2" t="str">
        <f>"06109"</f>
        <v>06109</v>
      </c>
    </row>
    <row r="646" spans="1:11" x14ac:dyDescent="0.25">
      <c r="A646" t="str">
        <f t="shared" si="116"/>
        <v>06</v>
      </c>
      <c r="B646" t="s">
        <v>34</v>
      </c>
      <c r="C646" t="str">
        <f t="shared" si="114"/>
        <v>095</v>
      </c>
      <c r="D646" t="s">
        <v>130</v>
      </c>
      <c r="E646" t="str">
        <f t="shared" si="115"/>
        <v>01</v>
      </c>
      <c r="F646" t="str">
        <f>"002"</f>
        <v>002</v>
      </c>
      <c r="G646" t="str">
        <f>"03"</f>
        <v>03</v>
      </c>
      <c r="H646" t="s">
        <v>4</v>
      </c>
      <c r="I646" t="s">
        <v>936</v>
      </c>
      <c r="J646" t="s">
        <v>937</v>
      </c>
      <c r="K646" s="2" t="str">
        <f>"06109"</f>
        <v>06109</v>
      </c>
    </row>
    <row r="647" spans="1:11" x14ac:dyDescent="0.25">
      <c r="A647" t="str">
        <f t="shared" si="116"/>
        <v>06</v>
      </c>
      <c r="B647" t="s">
        <v>34</v>
      </c>
      <c r="C647" t="str">
        <f t="shared" si="114"/>
        <v>095</v>
      </c>
      <c r="D647" t="s">
        <v>130</v>
      </c>
      <c r="E647" t="str">
        <f t="shared" si="115"/>
        <v>01</v>
      </c>
      <c r="F647" t="str">
        <f>"003"</f>
        <v>003</v>
      </c>
      <c r="G647" t="str">
        <f>""</f>
        <v/>
      </c>
      <c r="H647" t="s">
        <v>3</v>
      </c>
      <c r="I647" t="s">
        <v>28</v>
      </c>
      <c r="J647" t="s">
        <v>938</v>
      </c>
      <c r="K647" s="2" t="str">
        <f>"06100"</f>
        <v>06100</v>
      </c>
    </row>
    <row r="648" spans="1:11" x14ac:dyDescent="0.25">
      <c r="A648" t="str">
        <f t="shared" si="116"/>
        <v>06</v>
      </c>
      <c r="B648" t="s">
        <v>34</v>
      </c>
      <c r="C648" t="str">
        <f t="shared" si="114"/>
        <v>095</v>
      </c>
      <c r="D648" t="s">
        <v>130</v>
      </c>
      <c r="E648" t="str">
        <f t="shared" si="115"/>
        <v>01</v>
      </c>
      <c r="F648" t="str">
        <f>"004"</f>
        <v>004</v>
      </c>
      <c r="G648" t="str">
        <f>""</f>
        <v/>
      </c>
      <c r="H648" t="s">
        <v>1</v>
      </c>
      <c r="I648" t="s">
        <v>939</v>
      </c>
      <c r="J648" t="s">
        <v>940</v>
      </c>
      <c r="K648" s="2" t="str">
        <f>"06100"</f>
        <v>06100</v>
      </c>
    </row>
    <row r="649" spans="1:11" x14ac:dyDescent="0.25">
      <c r="A649" t="str">
        <f t="shared" si="116"/>
        <v>06</v>
      </c>
      <c r="B649" t="s">
        <v>34</v>
      </c>
      <c r="C649" t="str">
        <f t="shared" si="114"/>
        <v>095</v>
      </c>
      <c r="D649" t="s">
        <v>130</v>
      </c>
      <c r="E649" t="str">
        <f t="shared" si="115"/>
        <v>01</v>
      </c>
      <c r="F649" t="str">
        <f>"004"</f>
        <v>004</v>
      </c>
      <c r="G649" t="str">
        <f>""</f>
        <v/>
      </c>
      <c r="H649" t="s">
        <v>0</v>
      </c>
      <c r="I649" t="s">
        <v>939</v>
      </c>
      <c r="J649" t="s">
        <v>940</v>
      </c>
      <c r="K649" s="2" t="str">
        <f>"06100"</f>
        <v>06100</v>
      </c>
    </row>
    <row r="650" spans="1:11" x14ac:dyDescent="0.25">
      <c r="A650" t="str">
        <f t="shared" si="116"/>
        <v>06</v>
      </c>
      <c r="B650" t="s">
        <v>34</v>
      </c>
      <c r="C650" t="str">
        <f t="shared" si="114"/>
        <v>095</v>
      </c>
      <c r="D650" t="s">
        <v>130</v>
      </c>
      <c r="E650" t="str">
        <f t="shared" si="115"/>
        <v>01</v>
      </c>
      <c r="F650" t="str">
        <f>"005"</f>
        <v>005</v>
      </c>
      <c r="G650" t="str">
        <f>""</f>
        <v/>
      </c>
      <c r="H650" t="s">
        <v>1</v>
      </c>
      <c r="I650" t="s">
        <v>941</v>
      </c>
      <c r="J650" t="s">
        <v>942</v>
      </c>
      <c r="K650" s="2" t="str">
        <f>"06100"</f>
        <v>06100</v>
      </c>
    </row>
    <row r="651" spans="1:11" x14ac:dyDescent="0.25">
      <c r="A651" t="str">
        <f t="shared" si="116"/>
        <v>06</v>
      </c>
      <c r="B651" t="s">
        <v>34</v>
      </c>
      <c r="C651" t="str">
        <f t="shared" si="114"/>
        <v>095</v>
      </c>
      <c r="D651" t="s">
        <v>130</v>
      </c>
      <c r="E651" t="str">
        <f t="shared" si="115"/>
        <v>01</v>
      </c>
      <c r="F651" t="str">
        <f>"005"</f>
        <v>005</v>
      </c>
      <c r="G651" t="str">
        <f>""</f>
        <v/>
      </c>
      <c r="H651" t="s">
        <v>0</v>
      </c>
      <c r="I651" t="s">
        <v>941</v>
      </c>
      <c r="J651" t="s">
        <v>942</v>
      </c>
      <c r="K651" s="2" t="str">
        <f>"06100"</f>
        <v>06100</v>
      </c>
    </row>
    <row r="652" spans="1:11" x14ac:dyDescent="0.25">
      <c r="A652" t="str">
        <f t="shared" si="116"/>
        <v>06</v>
      </c>
      <c r="B652" t="s">
        <v>34</v>
      </c>
      <c r="C652" t="str">
        <f t="shared" si="114"/>
        <v>095</v>
      </c>
      <c r="D652" t="s">
        <v>130</v>
      </c>
      <c r="E652" t="str">
        <f t="shared" si="115"/>
        <v>01</v>
      </c>
      <c r="F652" t="str">
        <f>"007"</f>
        <v>007</v>
      </c>
      <c r="G652" t="str">
        <f>"01"</f>
        <v>01</v>
      </c>
      <c r="H652" t="s">
        <v>1</v>
      </c>
      <c r="I652" t="s">
        <v>943</v>
      </c>
      <c r="J652" t="s">
        <v>944</v>
      </c>
      <c r="K652" s="2" t="str">
        <f>"06106"</f>
        <v>06106</v>
      </c>
    </row>
    <row r="653" spans="1:11" x14ac:dyDescent="0.25">
      <c r="A653" t="str">
        <f t="shared" si="116"/>
        <v>06</v>
      </c>
      <c r="B653" t="s">
        <v>34</v>
      </c>
      <c r="C653" t="str">
        <f t="shared" si="114"/>
        <v>095</v>
      </c>
      <c r="D653" t="s">
        <v>130</v>
      </c>
      <c r="E653" t="str">
        <f t="shared" si="115"/>
        <v>01</v>
      </c>
      <c r="F653" t="str">
        <f>"007"</f>
        <v>007</v>
      </c>
      <c r="G653" t="str">
        <f>"02"</f>
        <v>02</v>
      </c>
      <c r="H653" t="s">
        <v>0</v>
      </c>
      <c r="I653" t="s">
        <v>945</v>
      </c>
      <c r="J653" t="s">
        <v>946</v>
      </c>
      <c r="K653" s="2" t="str">
        <f>"06108"</f>
        <v>06108</v>
      </c>
    </row>
    <row r="654" spans="1:11" x14ac:dyDescent="0.25">
      <c r="A654" t="str">
        <f t="shared" si="116"/>
        <v>06</v>
      </c>
      <c r="B654" t="s">
        <v>34</v>
      </c>
      <c r="C654" t="str">
        <f t="shared" si="114"/>
        <v>095</v>
      </c>
      <c r="D654" t="s">
        <v>130</v>
      </c>
      <c r="E654" t="str">
        <f t="shared" si="115"/>
        <v>01</v>
      </c>
      <c r="F654" t="str">
        <f>"008"</f>
        <v>008</v>
      </c>
      <c r="G654" t="str">
        <f>""</f>
        <v/>
      </c>
      <c r="H654" t="s">
        <v>1</v>
      </c>
      <c r="I654" t="s">
        <v>941</v>
      </c>
      <c r="J654" t="s">
        <v>942</v>
      </c>
      <c r="K654" s="2" t="str">
        <f>"06100"</f>
        <v>06100</v>
      </c>
    </row>
    <row r="655" spans="1:11" x14ac:dyDescent="0.25">
      <c r="A655" t="str">
        <f t="shared" si="116"/>
        <v>06</v>
      </c>
      <c r="B655" t="s">
        <v>34</v>
      </c>
      <c r="C655" t="str">
        <f t="shared" si="114"/>
        <v>095</v>
      </c>
      <c r="D655" t="s">
        <v>130</v>
      </c>
      <c r="E655" t="str">
        <f t="shared" si="115"/>
        <v>01</v>
      </c>
      <c r="F655" t="str">
        <f>"008"</f>
        <v>008</v>
      </c>
      <c r="G655" t="str">
        <f>""</f>
        <v/>
      </c>
      <c r="H655" t="s">
        <v>0</v>
      </c>
      <c r="I655" t="s">
        <v>941</v>
      </c>
      <c r="J655" t="s">
        <v>942</v>
      </c>
      <c r="K655" s="2" t="str">
        <f>"06100"</f>
        <v>06100</v>
      </c>
    </row>
    <row r="656" spans="1:11" x14ac:dyDescent="0.25">
      <c r="A656" t="str">
        <f t="shared" si="116"/>
        <v>06</v>
      </c>
      <c r="B656" t="s">
        <v>34</v>
      </c>
      <c r="C656" t="str">
        <f t="shared" si="114"/>
        <v>095</v>
      </c>
      <c r="D656" t="s">
        <v>130</v>
      </c>
      <c r="E656" t="str">
        <f t="shared" si="115"/>
        <v>01</v>
      </c>
      <c r="F656" t="str">
        <f>"009"</f>
        <v>009</v>
      </c>
      <c r="G656" t="str">
        <f>""</f>
        <v/>
      </c>
      <c r="H656" t="s">
        <v>1</v>
      </c>
      <c r="I656" t="s">
        <v>28</v>
      </c>
      <c r="J656" t="s">
        <v>938</v>
      </c>
      <c r="K656" s="2" t="str">
        <f>"06100"</f>
        <v>06100</v>
      </c>
    </row>
    <row r="657" spans="1:11" x14ac:dyDescent="0.25">
      <c r="A657" t="str">
        <f t="shared" si="116"/>
        <v>06</v>
      </c>
      <c r="B657" t="s">
        <v>34</v>
      </c>
      <c r="C657" t="str">
        <f t="shared" si="114"/>
        <v>095</v>
      </c>
      <c r="D657" t="s">
        <v>130</v>
      </c>
      <c r="E657" t="str">
        <f t="shared" si="115"/>
        <v>01</v>
      </c>
      <c r="F657" t="str">
        <f>"009"</f>
        <v>009</v>
      </c>
      <c r="G657" t="str">
        <f>""</f>
        <v/>
      </c>
      <c r="H657" t="s">
        <v>0</v>
      </c>
      <c r="I657" t="s">
        <v>28</v>
      </c>
      <c r="J657" t="s">
        <v>938</v>
      </c>
      <c r="K657" s="2" t="str">
        <f>"06100"</f>
        <v>06100</v>
      </c>
    </row>
    <row r="658" spans="1:11" x14ac:dyDescent="0.25">
      <c r="A658" t="str">
        <f t="shared" si="116"/>
        <v>06</v>
      </c>
      <c r="B658" t="s">
        <v>34</v>
      </c>
      <c r="C658" t="str">
        <f t="shared" si="114"/>
        <v>095</v>
      </c>
      <c r="D658" t="s">
        <v>130</v>
      </c>
      <c r="E658" t="str">
        <f t="shared" si="115"/>
        <v>01</v>
      </c>
      <c r="F658" t="str">
        <f>"009"</f>
        <v>009</v>
      </c>
      <c r="G658" t="str">
        <f>""</f>
        <v/>
      </c>
      <c r="H658" t="s">
        <v>2</v>
      </c>
      <c r="I658" t="s">
        <v>28</v>
      </c>
      <c r="J658" t="s">
        <v>938</v>
      </c>
      <c r="K658" s="2" t="str">
        <f>"06100"</f>
        <v>06100</v>
      </c>
    </row>
    <row r="659" spans="1:11" x14ac:dyDescent="0.25">
      <c r="A659" t="str">
        <f t="shared" si="116"/>
        <v>06</v>
      </c>
      <c r="B659" t="s">
        <v>34</v>
      </c>
      <c r="C659" t="str">
        <f>"096"</f>
        <v>096</v>
      </c>
      <c r="D659" t="s">
        <v>131</v>
      </c>
      <c r="E659" t="str">
        <f t="shared" si="115"/>
        <v>01</v>
      </c>
      <c r="F659" t="str">
        <f>"001"</f>
        <v>001</v>
      </c>
      <c r="G659" t="str">
        <f>""</f>
        <v/>
      </c>
      <c r="H659" t="s">
        <v>3</v>
      </c>
      <c r="I659" t="s">
        <v>28</v>
      </c>
      <c r="J659" t="s">
        <v>947</v>
      </c>
      <c r="K659" s="2" t="str">
        <f>"06750"</f>
        <v>06750</v>
      </c>
    </row>
    <row r="660" spans="1:11" x14ac:dyDescent="0.25">
      <c r="A660" t="str">
        <f t="shared" si="116"/>
        <v>06</v>
      </c>
      <c r="B660" t="s">
        <v>34</v>
      </c>
      <c r="C660" t="str">
        <f>"097"</f>
        <v>097</v>
      </c>
      <c r="D660" t="s">
        <v>132</v>
      </c>
      <c r="E660" t="str">
        <f t="shared" si="115"/>
        <v>01</v>
      </c>
      <c r="F660" t="str">
        <f>"001"</f>
        <v>001</v>
      </c>
      <c r="G660" t="str">
        <f>""</f>
        <v/>
      </c>
      <c r="H660" t="s">
        <v>1</v>
      </c>
      <c r="I660" t="s">
        <v>450</v>
      </c>
      <c r="J660" t="s">
        <v>948</v>
      </c>
      <c r="K660" s="2" t="str">
        <f>"06740"</f>
        <v>06740</v>
      </c>
    </row>
    <row r="661" spans="1:11" x14ac:dyDescent="0.25">
      <c r="A661" t="str">
        <f t="shared" si="116"/>
        <v>06</v>
      </c>
      <c r="B661" t="s">
        <v>34</v>
      </c>
      <c r="C661" t="str">
        <f>"097"</f>
        <v>097</v>
      </c>
      <c r="D661" t="s">
        <v>132</v>
      </c>
      <c r="E661" t="str">
        <f t="shared" si="115"/>
        <v>01</v>
      </c>
      <c r="F661" t="str">
        <f>"001"</f>
        <v>001</v>
      </c>
      <c r="G661" t="str">
        <f>""</f>
        <v/>
      </c>
      <c r="H661" t="s">
        <v>0</v>
      </c>
      <c r="I661" t="s">
        <v>450</v>
      </c>
      <c r="J661" t="s">
        <v>948</v>
      </c>
      <c r="K661" s="2" t="str">
        <f>"06740"</f>
        <v>06740</v>
      </c>
    </row>
    <row r="662" spans="1:11" x14ac:dyDescent="0.25">
      <c r="A662" t="str">
        <f t="shared" si="116"/>
        <v>06</v>
      </c>
      <c r="B662" t="s">
        <v>34</v>
      </c>
      <c r="C662" t="str">
        <f>"097"</f>
        <v>097</v>
      </c>
      <c r="D662" t="s">
        <v>132</v>
      </c>
      <c r="E662" t="str">
        <f t="shared" si="115"/>
        <v>01</v>
      </c>
      <c r="F662" t="str">
        <f>"002"</f>
        <v>002</v>
      </c>
      <c r="G662" t="str">
        <f>""</f>
        <v/>
      </c>
      <c r="H662" t="s">
        <v>1</v>
      </c>
      <c r="I662" t="s">
        <v>949</v>
      </c>
      <c r="J662" t="s">
        <v>950</v>
      </c>
      <c r="K662" s="2" t="str">
        <f>"06740"</f>
        <v>06740</v>
      </c>
    </row>
    <row r="663" spans="1:11" x14ac:dyDescent="0.25">
      <c r="A663" t="str">
        <f t="shared" si="116"/>
        <v>06</v>
      </c>
      <c r="B663" t="s">
        <v>34</v>
      </c>
      <c r="C663" t="str">
        <f>"097"</f>
        <v>097</v>
      </c>
      <c r="D663" t="s">
        <v>132</v>
      </c>
      <c r="E663" t="str">
        <f t="shared" si="115"/>
        <v>01</v>
      </c>
      <c r="F663" t="str">
        <f>"002"</f>
        <v>002</v>
      </c>
      <c r="G663" t="str">
        <f>""</f>
        <v/>
      </c>
      <c r="H663" t="s">
        <v>0</v>
      </c>
      <c r="I663" t="s">
        <v>949</v>
      </c>
      <c r="J663" t="s">
        <v>950</v>
      </c>
      <c r="K663" s="2" t="str">
        <f>"06740"</f>
        <v>06740</v>
      </c>
    </row>
    <row r="664" spans="1:11" x14ac:dyDescent="0.25">
      <c r="A664" t="str">
        <f t="shared" si="116"/>
        <v>06</v>
      </c>
      <c r="B664" t="s">
        <v>34</v>
      </c>
      <c r="C664" t="str">
        <f>"098"</f>
        <v>098</v>
      </c>
      <c r="D664" t="s">
        <v>133</v>
      </c>
      <c r="E664" t="str">
        <f t="shared" si="115"/>
        <v>01</v>
      </c>
      <c r="F664" t="str">
        <f t="shared" ref="F664:F672" si="117">"001"</f>
        <v>001</v>
      </c>
      <c r="G664" t="str">
        <f>""</f>
        <v/>
      </c>
      <c r="H664" t="s">
        <v>3</v>
      </c>
      <c r="I664" t="s">
        <v>951</v>
      </c>
      <c r="J664" t="s">
        <v>952</v>
      </c>
      <c r="K664" s="2" t="str">
        <f>"06476"</f>
        <v>06476</v>
      </c>
    </row>
    <row r="665" spans="1:11" x14ac:dyDescent="0.25">
      <c r="A665" t="str">
        <f t="shared" si="116"/>
        <v>06</v>
      </c>
      <c r="B665" t="s">
        <v>34</v>
      </c>
      <c r="C665" t="str">
        <f>"099"</f>
        <v>099</v>
      </c>
      <c r="D665" t="s">
        <v>134</v>
      </c>
      <c r="E665" t="str">
        <f t="shared" si="115"/>
        <v>01</v>
      </c>
      <c r="F665" t="str">
        <f t="shared" si="117"/>
        <v>001</v>
      </c>
      <c r="G665" t="str">
        <f>""</f>
        <v/>
      </c>
      <c r="H665" t="s">
        <v>1</v>
      </c>
      <c r="I665" t="s">
        <v>818</v>
      </c>
      <c r="J665" t="s">
        <v>953</v>
      </c>
      <c r="K665" s="2" t="str">
        <f>"06176"</f>
        <v>06176</v>
      </c>
    </row>
    <row r="666" spans="1:11" x14ac:dyDescent="0.25">
      <c r="A666" t="str">
        <f t="shared" si="116"/>
        <v>06</v>
      </c>
      <c r="B666" t="s">
        <v>34</v>
      </c>
      <c r="C666" t="str">
        <f>"099"</f>
        <v>099</v>
      </c>
      <c r="D666" t="s">
        <v>134</v>
      </c>
      <c r="E666" t="str">
        <f t="shared" si="115"/>
        <v>01</v>
      </c>
      <c r="F666" t="str">
        <f t="shared" si="117"/>
        <v>001</v>
      </c>
      <c r="G666" t="str">
        <f>""</f>
        <v/>
      </c>
      <c r="H666" t="s">
        <v>0</v>
      </c>
      <c r="I666" t="s">
        <v>818</v>
      </c>
      <c r="J666" t="s">
        <v>953</v>
      </c>
      <c r="K666" s="2" t="str">
        <f>"06176"</f>
        <v>06176</v>
      </c>
    </row>
    <row r="667" spans="1:11" x14ac:dyDescent="0.25">
      <c r="A667" t="str">
        <f t="shared" si="116"/>
        <v>06</v>
      </c>
      <c r="B667" t="s">
        <v>34</v>
      </c>
      <c r="C667" t="str">
        <f>"100"</f>
        <v>100</v>
      </c>
      <c r="D667" t="s">
        <v>135</v>
      </c>
      <c r="E667" t="str">
        <f t="shared" si="115"/>
        <v>01</v>
      </c>
      <c r="F667" t="str">
        <f t="shared" si="117"/>
        <v>001</v>
      </c>
      <c r="G667" t="str">
        <f>"01"</f>
        <v>01</v>
      </c>
      <c r="H667" t="s">
        <v>1</v>
      </c>
      <c r="I667" t="s">
        <v>954</v>
      </c>
      <c r="J667" t="s">
        <v>955</v>
      </c>
      <c r="K667" s="2" t="str">
        <f>"06610"</f>
        <v>06610</v>
      </c>
    </row>
    <row r="668" spans="1:11" x14ac:dyDescent="0.25">
      <c r="A668" t="str">
        <f t="shared" si="116"/>
        <v>06</v>
      </c>
      <c r="B668" t="s">
        <v>34</v>
      </c>
      <c r="C668" t="str">
        <f>"100"</f>
        <v>100</v>
      </c>
      <c r="D668" t="s">
        <v>135</v>
      </c>
      <c r="E668" t="str">
        <f t="shared" si="115"/>
        <v>01</v>
      </c>
      <c r="F668" t="str">
        <f t="shared" si="117"/>
        <v>001</v>
      </c>
      <c r="G668" t="str">
        <f>"02"</f>
        <v>02</v>
      </c>
      <c r="H668" t="s">
        <v>0</v>
      </c>
      <c r="I668" t="s">
        <v>28</v>
      </c>
      <c r="J668" t="s">
        <v>956</v>
      </c>
      <c r="K668" s="2" t="str">
        <f>"06610"</f>
        <v>06610</v>
      </c>
    </row>
    <row r="669" spans="1:11" x14ac:dyDescent="0.25">
      <c r="A669" t="str">
        <f t="shared" si="116"/>
        <v>06</v>
      </c>
      <c r="B669" t="s">
        <v>34</v>
      </c>
      <c r="C669" t="str">
        <f>"101"</f>
        <v>101</v>
      </c>
      <c r="D669" t="s">
        <v>136</v>
      </c>
      <c r="E669" t="str">
        <f t="shared" si="115"/>
        <v>01</v>
      </c>
      <c r="F669" t="str">
        <f t="shared" si="117"/>
        <v>001</v>
      </c>
      <c r="G669" t="str">
        <f>""</f>
        <v/>
      </c>
      <c r="H669" t="s">
        <v>3</v>
      </c>
      <c r="I669" t="s">
        <v>957</v>
      </c>
      <c r="J669" t="s">
        <v>958</v>
      </c>
      <c r="K669" s="2" t="str">
        <f>"06919"</f>
        <v>06919</v>
      </c>
    </row>
    <row r="670" spans="1:11" x14ac:dyDescent="0.25">
      <c r="A670" t="str">
        <f t="shared" si="116"/>
        <v>06</v>
      </c>
      <c r="B670" t="s">
        <v>34</v>
      </c>
      <c r="C670" t="str">
        <f>"102"</f>
        <v>102</v>
      </c>
      <c r="D670" t="s">
        <v>137</v>
      </c>
      <c r="E670" t="str">
        <f t="shared" si="115"/>
        <v>01</v>
      </c>
      <c r="F670" t="str">
        <f t="shared" si="117"/>
        <v>001</v>
      </c>
      <c r="G670" t="str">
        <f>""</f>
        <v/>
      </c>
      <c r="H670" t="s">
        <v>1</v>
      </c>
      <c r="I670" t="s">
        <v>28</v>
      </c>
      <c r="J670" t="s">
        <v>959</v>
      </c>
      <c r="K670" s="2" t="str">
        <f>"06630"</f>
        <v>06630</v>
      </c>
    </row>
    <row r="671" spans="1:11" x14ac:dyDescent="0.25">
      <c r="A671" t="str">
        <f t="shared" si="116"/>
        <v>06</v>
      </c>
      <c r="B671" t="s">
        <v>34</v>
      </c>
      <c r="C671" t="str">
        <f>"102"</f>
        <v>102</v>
      </c>
      <c r="D671" t="s">
        <v>137</v>
      </c>
      <c r="E671" t="str">
        <f t="shared" si="115"/>
        <v>01</v>
      </c>
      <c r="F671" t="str">
        <f t="shared" si="117"/>
        <v>001</v>
      </c>
      <c r="G671" t="str">
        <f>""</f>
        <v/>
      </c>
      <c r="H671" t="s">
        <v>0</v>
      </c>
      <c r="I671" t="s">
        <v>28</v>
      </c>
      <c r="J671" t="s">
        <v>959</v>
      </c>
      <c r="K671" s="2" t="str">
        <f>"06630"</f>
        <v>06630</v>
      </c>
    </row>
    <row r="672" spans="1:11" x14ac:dyDescent="0.25">
      <c r="A672" t="str">
        <f t="shared" si="116"/>
        <v>06</v>
      </c>
      <c r="B672" t="s">
        <v>34</v>
      </c>
      <c r="C672" t="str">
        <f t="shared" ref="C672:C678" si="118">"103"</f>
        <v>103</v>
      </c>
      <c r="D672" t="s">
        <v>138</v>
      </c>
      <c r="E672" t="str">
        <f t="shared" si="115"/>
        <v>01</v>
      </c>
      <c r="F672" t="str">
        <f t="shared" si="117"/>
        <v>001</v>
      </c>
      <c r="G672" t="str">
        <f>""</f>
        <v/>
      </c>
      <c r="H672" t="s">
        <v>1</v>
      </c>
      <c r="I672" t="s">
        <v>960</v>
      </c>
      <c r="J672" t="s">
        <v>961</v>
      </c>
      <c r="K672" s="2" t="str">
        <f t="shared" ref="K672:K678" si="119">"06490"</f>
        <v>06490</v>
      </c>
    </row>
    <row r="673" spans="1:11" x14ac:dyDescent="0.25">
      <c r="A673" t="str">
        <f t="shared" si="116"/>
        <v>06</v>
      </c>
      <c r="B673" t="s">
        <v>34</v>
      </c>
      <c r="C673" t="str">
        <f t="shared" si="118"/>
        <v>103</v>
      </c>
      <c r="D673" t="s">
        <v>138</v>
      </c>
      <c r="E673" t="str">
        <f t="shared" si="115"/>
        <v>01</v>
      </c>
      <c r="F673" t="str">
        <f>"002"</f>
        <v>002</v>
      </c>
      <c r="G673" t="str">
        <f>""</f>
        <v/>
      </c>
      <c r="H673" t="s">
        <v>0</v>
      </c>
      <c r="I673" t="s">
        <v>960</v>
      </c>
      <c r="J673" t="s">
        <v>961</v>
      </c>
      <c r="K673" s="2" t="str">
        <f t="shared" si="119"/>
        <v>06490</v>
      </c>
    </row>
    <row r="674" spans="1:11" x14ac:dyDescent="0.25">
      <c r="A674" t="str">
        <f t="shared" si="116"/>
        <v>06</v>
      </c>
      <c r="B674" t="s">
        <v>34</v>
      </c>
      <c r="C674" t="str">
        <f t="shared" si="118"/>
        <v>103</v>
      </c>
      <c r="D674" t="s">
        <v>138</v>
      </c>
      <c r="E674" t="str">
        <f t="shared" si="115"/>
        <v>01</v>
      </c>
      <c r="F674" t="str">
        <f>"002"</f>
        <v>002</v>
      </c>
      <c r="G674" t="str">
        <f>""</f>
        <v/>
      </c>
      <c r="H674" t="s">
        <v>2</v>
      </c>
      <c r="I674" t="s">
        <v>960</v>
      </c>
      <c r="J674" t="s">
        <v>961</v>
      </c>
      <c r="K674" s="2" t="str">
        <f t="shared" si="119"/>
        <v>06490</v>
      </c>
    </row>
    <row r="675" spans="1:11" x14ac:dyDescent="0.25">
      <c r="A675" t="str">
        <f t="shared" si="116"/>
        <v>06</v>
      </c>
      <c r="B675" t="s">
        <v>34</v>
      </c>
      <c r="C675" t="str">
        <f t="shared" si="118"/>
        <v>103</v>
      </c>
      <c r="D675" t="s">
        <v>138</v>
      </c>
      <c r="E675" t="str">
        <f>"02"</f>
        <v>02</v>
      </c>
      <c r="F675" t="str">
        <f>"001"</f>
        <v>001</v>
      </c>
      <c r="G675" t="str">
        <f>""</f>
        <v/>
      </c>
      <c r="H675" t="s">
        <v>4</v>
      </c>
      <c r="I675" t="s">
        <v>960</v>
      </c>
      <c r="J675" t="s">
        <v>961</v>
      </c>
      <c r="K675" s="2" t="str">
        <f t="shared" si="119"/>
        <v>06490</v>
      </c>
    </row>
    <row r="676" spans="1:11" x14ac:dyDescent="0.25">
      <c r="A676" t="str">
        <f t="shared" si="116"/>
        <v>06</v>
      </c>
      <c r="B676" t="s">
        <v>34</v>
      </c>
      <c r="C676" t="str">
        <f t="shared" si="118"/>
        <v>103</v>
      </c>
      <c r="D676" t="s">
        <v>138</v>
      </c>
      <c r="E676" t="str">
        <f>"02"</f>
        <v>02</v>
      </c>
      <c r="F676" t="str">
        <f>"001"</f>
        <v>001</v>
      </c>
      <c r="G676" t="str">
        <f>""</f>
        <v/>
      </c>
      <c r="H676" t="s">
        <v>5</v>
      </c>
      <c r="I676" t="s">
        <v>960</v>
      </c>
      <c r="J676" t="s">
        <v>961</v>
      </c>
      <c r="K676" s="2" t="str">
        <f t="shared" si="119"/>
        <v>06490</v>
      </c>
    </row>
    <row r="677" spans="1:11" x14ac:dyDescent="0.25">
      <c r="A677" t="str">
        <f t="shared" si="116"/>
        <v>06</v>
      </c>
      <c r="B677" t="s">
        <v>34</v>
      </c>
      <c r="C677" t="str">
        <f t="shared" si="118"/>
        <v>103</v>
      </c>
      <c r="D677" t="s">
        <v>138</v>
      </c>
      <c r="E677" t="str">
        <f>"02"</f>
        <v>02</v>
      </c>
      <c r="F677" t="str">
        <f>"002"</f>
        <v>002</v>
      </c>
      <c r="G677" t="str">
        <f>""</f>
        <v/>
      </c>
      <c r="H677" t="s">
        <v>41</v>
      </c>
      <c r="I677" t="s">
        <v>960</v>
      </c>
      <c r="J677" t="s">
        <v>961</v>
      </c>
      <c r="K677" s="2" t="str">
        <f t="shared" si="119"/>
        <v>06490</v>
      </c>
    </row>
    <row r="678" spans="1:11" x14ac:dyDescent="0.25">
      <c r="A678" t="str">
        <f t="shared" si="116"/>
        <v>06</v>
      </c>
      <c r="B678" t="s">
        <v>34</v>
      </c>
      <c r="C678" t="str">
        <f t="shared" si="118"/>
        <v>103</v>
      </c>
      <c r="D678" t="s">
        <v>138</v>
      </c>
      <c r="E678" t="str">
        <f>"02"</f>
        <v>02</v>
      </c>
      <c r="F678" t="str">
        <f>"002"</f>
        <v>002</v>
      </c>
      <c r="G678" t="str">
        <f>""</f>
        <v/>
      </c>
      <c r="H678" t="s">
        <v>42</v>
      </c>
      <c r="I678" t="s">
        <v>960</v>
      </c>
      <c r="J678" t="s">
        <v>961</v>
      </c>
      <c r="K678" s="2" t="str">
        <f t="shared" si="119"/>
        <v>06490</v>
      </c>
    </row>
    <row r="679" spans="1:11" x14ac:dyDescent="0.25">
      <c r="A679" t="str">
        <f t="shared" si="116"/>
        <v>06</v>
      </c>
      <c r="B679" t="s">
        <v>34</v>
      </c>
      <c r="C679" t="str">
        <f>"104"</f>
        <v>104</v>
      </c>
      <c r="D679" t="s">
        <v>139</v>
      </c>
      <c r="E679" t="str">
        <f t="shared" ref="E679:E707" si="120">"01"</f>
        <v>01</v>
      </c>
      <c r="F679" t="str">
        <f>"001"</f>
        <v>001</v>
      </c>
      <c r="G679" t="str">
        <f>""</f>
        <v/>
      </c>
      <c r="H679" t="s">
        <v>3</v>
      </c>
      <c r="I679" t="s">
        <v>962</v>
      </c>
      <c r="J679" t="s">
        <v>963</v>
      </c>
      <c r="K679" s="2" t="str">
        <f>"06477"</f>
        <v>06477</v>
      </c>
    </row>
    <row r="680" spans="1:11" x14ac:dyDescent="0.25">
      <c r="A680" t="str">
        <f t="shared" si="116"/>
        <v>06</v>
      </c>
      <c r="B680" t="s">
        <v>34</v>
      </c>
      <c r="C680" t="str">
        <f>"105"</f>
        <v>105</v>
      </c>
      <c r="D680" t="s">
        <v>140</v>
      </c>
      <c r="E680" t="str">
        <f t="shared" si="120"/>
        <v>01</v>
      </c>
      <c r="F680" t="str">
        <f>"001"</f>
        <v>001</v>
      </c>
      <c r="G680" t="str">
        <f>""</f>
        <v/>
      </c>
      <c r="H680" t="s">
        <v>3</v>
      </c>
      <c r="I680" t="s">
        <v>964</v>
      </c>
      <c r="J680" t="s">
        <v>965</v>
      </c>
      <c r="K680" s="2" t="str">
        <f>"06906"</f>
        <v>06906</v>
      </c>
    </row>
    <row r="681" spans="1:11" x14ac:dyDescent="0.25">
      <c r="A681" t="str">
        <f t="shared" si="116"/>
        <v>06</v>
      </c>
      <c r="B681" t="s">
        <v>34</v>
      </c>
      <c r="C681" t="str">
        <f>"106"</f>
        <v>106</v>
      </c>
      <c r="D681" t="s">
        <v>141</v>
      </c>
      <c r="E681" t="str">
        <f t="shared" si="120"/>
        <v>01</v>
      </c>
      <c r="F681" t="str">
        <f>"001"</f>
        <v>001</v>
      </c>
      <c r="G681" t="str">
        <f>""</f>
        <v/>
      </c>
      <c r="H681" t="s">
        <v>3</v>
      </c>
      <c r="I681" t="s">
        <v>966</v>
      </c>
      <c r="J681" t="s">
        <v>967</v>
      </c>
      <c r="K681" s="2" t="str">
        <f>"06229"</f>
        <v>06229</v>
      </c>
    </row>
    <row r="682" spans="1:11" x14ac:dyDescent="0.25">
      <c r="A682" t="str">
        <f t="shared" si="116"/>
        <v>06</v>
      </c>
      <c r="B682" t="s">
        <v>34</v>
      </c>
      <c r="C682" t="str">
        <f>"107"</f>
        <v>107</v>
      </c>
      <c r="D682" t="s">
        <v>142</v>
      </c>
      <c r="E682" t="str">
        <f t="shared" si="120"/>
        <v>01</v>
      </c>
      <c r="F682" t="str">
        <f>"001"</f>
        <v>001</v>
      </c>
      <c r="G682" t="str">
        <f>""</f>
        <v/>
      </c>
      <c r="H682" t="s">
        <v>3</v>
      </c>
      <c r="I682" t="s">
        <v>968</v>
      </c>
      <c r="J682" t="s">
        <v>969</v>
      </c>
      <c r="K682" s="2" t="str">
        <f>"06191"</f>
        <v>06191</v>
      </c>
    </row>
    <row r="683" spans="1:11" x14ac:dyDescent="0.25">
      <c r="A683" t="str">
        <f t="shared" si="116"/>
        <v>06</v>
      </c>
      <c r="B683" t="s">
        <v>34</v>
      </c>
      <c r="C683" t="str">
        <f>"107"</f>
        <v>107</v>
      </c>
      <c r="D683" t="s">
        <v>142</v>
      </c>
      <c r="E683" t="str">
        <f t="shared" si="120"/>
        <v>01</v>
      </c>
      <c r="F683" t="str">
        <f>"002"</f>
        <v>002</v>
      </c>
      <c r="G683" t="str">
        <f>""</f>
        <v/>
      </c>
      <c r="H683" t="s">
        <v>3</v>
      </c>
      <c r="I683" t="s">
        <v>968</v>
      </c>
      <c r="J683" t="s">
        <v>969</v>
      </c>
      <c r="K683" s="2" t="str">
        <f>"06191"</f>
        <v>06191</v>
      </c>
    </row>
    <row r="684" spans="1:11" x14ac:dyDescent="0.25">
      <c r="A684" t="str">
        <f t="shared" si="116"/>
        <v>06</v>
      </c>
      <c r="B684" t="s">
        <v>34</v>
      </c>
      <c r="C684" t="str">
        <f>"108"</f>
        <v>108</v>
      </c>
      <c r="D684" t="s">
        <v>143</v>
      </c>
      <c r="E684" t="str">
        <f t="shared" si="120"/>
        <v>01</v>
      </c>
      <c r="F684" t="str">
        <f>"001"</f>
        <v>001</v>
      </c>
      <c r="G684" t="str">
        <f>""</f>
        <v/>
      </c>
      <c r="H684" t="s">
        <v>1</v>
      </c>
      <c r="I684" t="s">
        <v>970</v>
      </c>
      <c r="J684" t="s">
        <v>971</v>
      </c>
      <c r="K684" s="2" t="str">
        <f>"06310"</f>
        <v>06310</v>
      </c>
    </row>
    <row r="685" spans="1:11" x14ac:dyDescent="0.25">
      <c r="A685" t="str">
        <f t="shared" si="116"/>
        <v>06</v>
      </c>
      <c r="B685" t="s">
        <v>34</v>
      </c>
      <c r="C685" t="str">
        <f>"108"</f>
        <v>108</v>
      </c>
      <c r="D685" t="s">
        <v>143</v>
      </c>
      <c r="E685" t="str">
        <f t="shared" si="120"/>
        <v>01</v>
      </c>
      <c r="F685" t="str">
        <f>"001"</f>
        <v>001</v>
      </c>
      <c r="G685" t="str">
        <f>""</f>
        <v/>
      </c>
      <c r="H685" t="s">
        <v>0</v>
      </c>
      <c r="I685" t="s">
        <v>970</v>
      </c>
      <c r="J685" t="s">
        <v>971</v>
      </c>
      <c r="K685" s="2" t="str">
        <f>"06310"</f>
        <v>06310</v>
      </c>
    </row>
    <row r="686" spans="1:11" x14ac:dyDescent="0.25">
      <c r="A686" t="str">
        <f t="shared" si="116"/>
        <v>06</v>
      </c>
      <c r="B686" t="s">
        <v>34</v>
      </c>
      <c r="C686" t="str">
        <f>"108"</f>
        <v>108</v>
      </c>
      <c r="D686" t="s">
        <v>143</v>
      </c>
      <c r="E686" t="str">
        <f t="shared" si="120"/>
        <v>01</v>
      </c>
      <c r="F686" t="str">
        <f>"002"</f>
        <v>002</v>
      </c>
      <c r="G686" t="str">
        <f>""</f>
        <v/>
      </c>
      <c r="H686" t="s">
        <v>1</v>
      </c>
      <c r="I686" t="s">
        <v>970</v>
      </c>
      <c r="J686" t="s">
        <v>971</v>
      </c>
      <c r="K686" s="2" t="str">
        <f>"06310"</f>
        <v>06310</v>
      </c>
    </row>
    <row r="687" spans="1:11" x14ac:dyDescent="0.25">
      <c r="A687" t="str">
        <f t="shared" si="116"/>
        <v>06</v>
      </c>
      <c r="B687" t="s">
        <v>34</v>
      </c>
      <c r="C687" t="str">
        <f>"108"</f>
        <v>108</v>
      </c>
      <c r="D687" t="s">
        <v>143</v>
      </c>
      <c r="E687" t="str">
        <f t="shared" si="120"/>
        <v>01</v>
      </c>
      <c r="F687" t="str">
        <f>"002"</f>
        <v>002</v>
      </c>
      <c r="G687" t="str">
        <f>""</f>
        <v/>
      </c>
      <c r="H687" t="s">
        <v>0</v>
      </c>
      <c r="I687" t="s">
        <v>970</v>
      </c>
      <c r="J687" t="s">
        <v>971</v>
      </c>
      <c r="K687" s="2" t="str">
        <f>"06310"</f>
        <v>06310</v>
      </c>
    </row>
    <row r="688" spans="1:11" x14ac:dyDescent="0.25">
      <c r="A688" t="str">
        <f t="shared" si="116"/>
        <v>06</v>
      </c>
      <c r="B688" t="s">
        <v>34</v>
      </c>
      <c r="C688" t="str">
        <f t="shared" ref="C688:C695" si="121">"109"</f>
        <v>109</v>
      </c>
      <c r="D688" t="s">
        <v>144</v>
      </c>
      <c r="E688" t="str">
        <f t="shared" si="120"/>
        <v>01</v>
      </c>
      <c r="F688" t="str">
        <f>"001"</f>
        <v>001</v>
      </c>
      <c r="G688" t="str">
        <f>""</f>
        <v/>
      </c>
      <c r="H688" t="s">
        <v>1</v>
      </c>
      <c r="I688" t="s">
        <v>972</v>
      </c>
      <c r="J688" t="s">
        <v>973</v>
      </c>
      <c r="K688" s="2" t="str">
        <f t="shared" ref="K688:K695" si="122">"06450"</f>
        <v>06450</v>
      </c>
    </row>
    <row r="689" spans="1:11" x14ac:dyDescent="0.25">
      <c r="A689" t="str">
        <f t="shared" si="116"/>
        <v>06</v>
      </c>
      <c r="B689" t="s">
        <v>34</v>
      </c>
      <c r="C689" t="str">
        <f t="shared" si="121"/>
        <v>109</v>
      </c>
      <c r="D689" t="s">
        <v>144</v>
      </c>
      <c r="E689" t="str">
        <f t="shared" si="120"/>
        <v>01</v>
      </c>
      <c r="F689" t="str">
        <f>"001"</f>
        <v>001</v>
      </c>
      <c r="G689" t="str">
        <f>""</f>
        <v/>
      </c>
      <c r="H689" t="s">
        <v>0</v>
      </c>
      <c r="I689" t="s">
        <v>972</v>
      </c>
      <c r="J689" t="s">
        <v>973</v>
      </c>
      <c r="K689" s="2" t="str">
        <f t="shared" si="122"/>
        <v>06450</v>
      </c>
    </row>
    <row r="690" spans="1:11" x14ac:dyDescent="0.25">
      <c r="A690" t="str">
        <f t="shared" si="116"/>
        <v>06</v>
      </c>
      <c r="B690" t="s">
        <v>34</v>
      </c>
      <c r="C690" t="str">
        <f t="shared" si="121"/>
        <v>109</v>
      </c>
      <c r="D690" t="s">
        <v>144</v>
      </c>
      <c r="E690" t="str">
        <f t="shared" si="120"/>
        <v>01</v>
      </c>
      <c r="F690" t="str">
        <f>"002"</f>
        <v>002</v>
      </c>
      <c r="G690" t="str">
        <f>""</f>
        <v/>
      </c>
      <c r="H690" t="s">
        <v>1</v>
      </c>
      <c r="I690" t="s">
        <v>974</v>
      </c>
      <c r="J690" t="s">
        <v>975</v>
      </c>
      <c r="K690" s="2" t="str">
        <f t="shared" si="122"/>
        <v>06450</v>
      </c>
    </row>
    <row r="691" spans="1:11" x14ac:dyDescent="0.25">
      <c r="A691" t="str">
        <f t="shared" si="116"/>
        <v>06</v>
      </c>
      <c r="B691" t="s">
        <v>34</v>
      </c>
      <c r="C691" t="str">
        <f t="shared" si="121"/>
        <v>109</v>
      </c>
      <c r="D691" t="s">
        <v>144</v>
      </c>
      <c r="E691" t="str">
        <f t="shared" si="120"/>
        <v>01</v>
      </c>
      <c r="F691" t="str">
        <f>"002"</f>
        <v>002</v>
      </c>
      <c r="G691" t="str">
        <f>""</f>
        <v/>
      </c>
      <c r="H691" t="s">
        <v>0</v>
      </c>
      <c r="I691" t="s">
        <v>974</v>
      </c>
      <c r="J691" t="s">
        <v>975</v>
      </c>
      <c r="K691" s="2" t="str">
        <f t="shared" si="122"/>
        <v>06450</v>
      </c>
    </row>
    <row r="692" spans="1:11" x14ac:dyDescent="0.25">
      <c r="A692" t="str">
        <f t="shared" si="116"/>
        <v>06</v>
      </c>
      <c r="B692" t="s">
        <v>34</v>
      </c>
      <c r="C692" t="str">
        <f t="shared" si="121"/>
        <v>109</v>
      </c>
      <c r="D692" t="s">
        <v>144</v>
      </c>
      <c r="E692" t="str">
        <f t="shared" si="120"/>
        <v>01</v>
      </c>
      <c r="F692" t="str">
        <f>"003"</f>
        <v>003</v>
      </c>
      <c r="G692" t="str">
        <f>""</f>
        <v/>
      </c>
      <c r="H692" t="s">
        <v>1</v>
      </c>
      <c r="I692" t="s">
        <v>28</v>
      </c>
      <c r="J692" t="s">
        <v>976</v>
      </c>
      <c r="K692" s="2" t="str">
        <f t="shared" si="122"/>
        <v>06450</v>
      </c>
    </row>
    <row r="693" spans="1:11" x14ac:dyDescent="0.25">
      <c r="A693" t="str">
        <f t="shared" si="116"/>
        <v>06</v>
      </c>
      <c r="B693" t="s">
        <v>34</v>
      </c>
      <c r="C693" t="str">
        <f t="shared" si="121"/>
        <v>109</v>
      </c>
      <c r="D693" t="s">
        <v>144</v>
      </c>
      <c r="E693" t="str">
        <f t="shared" si="120"/>
        <v>01</v>
      </c>
      <c r="F693" t="str">
        <f>"003"</f>
        <v>003</v>
      </c>
      <c r="G693" t="str">
        <f>""</f>
        <v/>
      </c>
      <c r="H693" t="s">
        <v>0</v>
      </c>
      <c r="I693" t="s">
        <v>28</v>
      </c>
      <c r="J693" t="s">
        <v>976</v>
      </c>
      <c r="K693" s="2" t="str">
        <f t="shared" si="122"/>
        <v>06450</v>
      </c>
    </row>
    <row r="694" spans="1:11" x14ac:dyDescent="0.25">
      <c r="A694" t="str">
        <f t="shared" si="116"/>
        <v>06</v>
      </c>
      <c r="B694" t="s">
        <v>34</v>
      </c>
      <c r="C694" t="str">
        <f t="shared" si="121"/>
        <v>109</v>
      </c>
      <c r="D694" t="s">
        <v>144</v>
      </c>
      <c r="E694" t="str">
        <f t="shared" si="120"/>
        <v>01</v>
      </c>
      <c r="F694" t="str">
        <f>"004"</f>
        <v>004</v>
      </c>
      <c r="G694" t="str">
        <f>""</f>
        <v/>
      </c>
      <c r="H694" t="s">
        <v>1</v>
      </c>
      <c r="I694" t="s">
        <v>977</v>
      </c>
      <c r="J694" t="s">
        <v>978</v>
      </c>
      <c r="K694" s="2" t="str">
        <f t="shared" si="122"/>
        <v>06450</v>
      </c>
    </row>
    <row r="695" spans="1:11" x14ac:dyDescent="0.25">
      <c r="A695" t="str">
        <f t="shared" si="116"/>
        <v>06</v>
      </c>
      <c r="B695" t="s">
        <v>34</v>
      </c>
      <c r="C695" t="str">
        <f t="shared" si="121"/>
        <v>109</v>
      </c>
      <c r="D695" t="s">
        <v>144</v>
      </c>
      <c r="E695" t="str">
        <f t="shared" si="120"/>
        <v>01</v>
      </c>
      <c r="F695" t="str">
        <f>"004"</f>
        <v>004</v>
      </c>
      <c r="G695" t="str">
        <f>""</f>
        <v/>
      </c>
      <c r="H695" t="s">
        <v>0</v>
      </c>
      <c r="I695" t="s">
        <v>977</v>
      </c>
      <c r="J695" t="s">
        <v>978</v>
      </c>
      <c r="K695" s="2" t="str">
        <f t="shared" si="122"/>
        <v>06450</v>
      </c>
    </row>
    <row r="696" spans="1:11" x14ac:dyDescent="0.25">
      <c r="A696" t="str">
        <f t="shared" si="116"/>
        <v>06</v>
      </c>
      <c r="B696" t="s">
        <v>34</v>
      </c>
      <c r="C696" t="str">
        <f>"110"</f>
        <v>110</v>
      </c>
      <c r="D696" t="s">
        <v>145</v>
      </c>
      <c r="E696" t="str">
        <f t="shared" si="120"/>
        <v>01</v>
      </c>
      <c r="F696" t="str">
        <f>"001"</f>
        <v>001</v>
      </c>
      <c r="G696" t="str">
        <f>""</f>
        <v/>
      </c>
      <c r="H696" t="s">
        <v>3</v>
      </c>
      <c r="I696" t="s">
        <v>31</v>
      </c>
      <c r="J696" t="s">
        <v>979</v>
      </c>
      <c r="K696" s="2" t="str">
        <f>"06970"</f>
        <v>06970</v>
      </c>
    </row>
    <row r="697" spans="1:11" x14ac:dyDescent="0.25">
      <c r="A697" t="str">
        <f t="shared" si="116"/>
        <v>06</v>
      </c>
      <c r="B697" t="s">
        <v>34</v>
      </c>
      <c r="C697" t="str">
        <f>"111"</f>
        <v>111</v>
      </c>
      <c r="D697" t="s">
        <v>146</v>
      </c>
      <c r="E697" t="str">
        <f t="shared" si="120"/>
        <v>01</v>
      </c>
      <c r="F697" t="str">
        <f>"001"</f>
        <v>001</v>
      </c>
      <c r="G697" t="str">
        <f>""</f>
        <v/>
      </c>
      <c r="H697" t="s">
        <v>3</v>
      </c>
      <c r="I697" t="s">
        <v>980</v>
      </c>
      <c r="J697" t="s">
        <v>981</v>
      </c>
      <c r="K697" s="2" t="str">
        <f>"06715"</f>
        <v>06715</v>
      </c>
    </row>
    <row r="698" spans="1:11" x14ac:dyDescent="0.25">
      <c r="A698" t="str">
        <f t="shared" si="116"/>
        <v>06</v>
      </c>
      <c r="B698" t="s">
        <v>34</v>
      </c>
      <c r="C698" t="str">
        <f>"112"</f>
        <v>112</v>
      </c>
      <c r="D698" t="s">
        <v>147</v>
      </c>
      <c r="E698" t="str">
        <f t="shared" si="120"/>
        <v>01</v>
      </c>
      <c r="F698" t="str">
        <f>"001"</f>
        <v>001</v>
      </c>
      <c r="G698" t="str">
        <f>""</f>
        <v/>
      </c>
      <c r="H698" t="s">
        <v>3</v>
      </c>
      <c r="I698" t="s">
        <v>437</v>
      </c>
      <c r="J698" t="s">
        <v>982</v>
      </c>
      <c r="K698" s="2" t="str">
        <f>"06442"</f>
        <v>06442</v>
      </c>
    </row>
    <row r="699" spans="1:11" x14ac:dyDescent="0.25">
      <c r="A699" t="str">
        <f t="shared" si="116"/>
        <v>06</v>
      </c>
      <c r="B699" t="s">
        <v>34</v>
      </c>
      <c r="C699" t="str">
        <f>"113"</f>
        <v>113</v>
      </c>
      <c r="D699" t="s">
        <v>148</v>
      </c>
      <c r="E699" t="str">
        <f t="shared" si="120"/>
        <v>01</v>
      </c>
      <c r="F699" t="str">
        <f>"001"</f>
        <v>001</v>
      </c>
      <c r="G699" t="str">
        <f>""</f>
        <v/>
      </c>
      <c r="H699" t="s">
        <v>3</v>
      </c>
      <c r="I699" t="s">
        <v>28</v>
      </c>
      <c r="J699" t="s">
        <v>983</v>
      </c>
      <c r="K699" s="2" t="str">
        <f>"06225"</f>
        <v>06225</v>
      </c>
    </row>
    <row r="700" spans="1:11" x14ac:dyDescent="0.25">
      <c r="A700" t="str">
        <f t="shared" si="116"/>
        <v>06</v>
      </c>
      <c r="B700" t="s">
        <v>34</v>
      </c>
      <c r="C700" t="str">
        <f>"113"</f>
        <v>113</v>
      </c>
      <c r="D700" t="s">
        <v>148</v>
      </c>
      <c r="E700" t="str">
        <f t="shared" si="120"/>
        <v>01</v>
      </c>
      <c r="F700" t="str">
        <f>"002"</f>
        <v>002</v>
      </c>
      <c r="G700" t="str">
        <f>""</f>
        <v/>
      </c>
      <c r="H700" t="s">
        <v>1</v>
      </c>
      <c r="I700" t="s">
        <v>984</v>
      </c>
      <c r="J700" t="s">
        <v>985</v>
      </c>
      <c r="K700" s="2" t="str">
        <f>"06225"</f>
        <v>06225</v>
      </c>
    </row>
    <row r="701" spans="1:11" x14ac:dyDescent="0.25">
      <c r="A701" t="str">
        <f t="shared" si="116"/>
        <v>06</v>
      </c>
      <c r="B701" t="s">
        <v>34</v>
      </c>
      <c r="C701" t="str">
        <f>"113"</f>
        <v>113</v>
      </c>
      <c r="D701" t="s">
        <v>148</v>
      </c>
      <c r="E701" t="str">
        <f t="shared" si="120"/>
        <v>01</v>
      </c>
      <c r="F701" t="str">
        <f>"002"</f>
        <v>002</v>
      </c>
      <c r="G701" t="str">
        <f>""</f>
        <v/>
      </c>
      <c r="H701" t="s">
        <v>0</v>
      </c>
      <c r="I701" t="s">
        <v>984</v>
      </c>
      <c r="J701" t="s">
        <v>985</v>
      </c>
      <c r="K701" s="2" t="str">
        <f>"06225"</f>
        <v>06225</v>
      </c>
    </row>
    <row r="702" spans="1:11" x14ac:dyDescent="0.25">
      <c r="A702" t="str">
        <f t="shared" si="116"/>
        <v>06</v>
      </c>
      <c r="B702" t="s">
        <v>34</v>
      </c>
      <c r="C702" t="str">
        <f>"113"</f>
        <v>113</v>
      </c>
      <c r="D702" t="s">
        <v>148</v>
      </c>
      <c r="E702" t="str">
        <f t="shared" si="120"/>
        <v>01</v>
      </c>
      <c r="F702" t="str">
        <f>"003"</f>
        <v>003</v>
      </c>
      <c r="G702" t="str">
        <f>""</f>
        <v/>
      </c>
      <c r="H702" t="s">
        <v>1</v>
      </c>
      <c r="I702" t="s">
        <v>986</v>
      </c>
      <c r="J702" t="s">
        <v>987</v>
      </c>
      <c r="K702" s="2" t="str">
        <f>"06225"</f>
        <v>06225</v>
      </c>
    </row>
    <row r="703" spans="1:11" x14ac:dyDescent="0.25">
      <c r="A703" t="str">
        <f t="shared" si="116"/>
        <v>06</v>
      </c>
      <c r="B703" t="s">
        <v>34</v>
      </c>
      <c r="C703" t="str">
        <f>"113"</f>
        <v>113</v>
      </c>
      <c r="D703" t="s">
        <v>148</v>
      </c>
      <c r="E703" t="str">
        <f t="shared" si="120"/>
        <v>01</v>
      </c>
      <c r="F703" t="str">
        <f>"003"</f>
        <v>003</v>
      </c>
      <c r="G703" t="str">
        <f>""</f>
        <v/>
      </c>
      <c r="H703" t="s">
        <v>0</v>
      </c>
      <c r="I703" t="s">
        <v>986</v>
      </c>
      <c r="J703" t="s">
        <v>987</v>
      </c>
      <c r="K703" s="2" t="str">
        <f>"06225"</f>
        <v>06225</v>
      </c>
    </row>
    <row r="704" spans="1:11" x14ac:dyDescent="0.25">
      <c r="A704" t="str">
        <f t="shared" si="116"/>
        <v>06</v>
      </c>
      <c r="B704" t="s">
        <v>34</v>
      </c>
      <c r="C704" t="str">
        <f>"114"</f>
        <v>114</v>
      </c>
      <c r="D704" t="s">
        <v>149</v>
      </c>
      <c r="E704" t="str">
        <f t="shared" si="120"/>
        <v>01</v>
      </c>
      <c r="F704" t="str">
        <f>"001"</f>
        <v>001</v>
      </c>
      <c r="G704" t="str">
        <f>""</f>
        <v/>
      </c>
      <c r="H704" t="s">
        <v>3</v>
      </c>
      <c r="I704" t="s">
        <v>23</v>
      </c>
      <c r="J704" t="s">
        <v>988</v>
      </c>
      <c r="K704" s="2" t="str">
        <f>"06657"</f>
        <v>06657</v>
      </c>
    </row>
    <row r="705" spans="1:11" x14ac:dyDescent="0.25">
      <c r="A705" t="str">
        <f t="shared" si="116"/>
        <v>06</v>
      </c>
      <c r="B705" t="s">
        <v>34</v>
      </c>
      <c r="C705" t="str">
        <f>"115"</f>
        <v>115</v>
      </c>
      <c r="D705" t="s">
        <v>150</v>
      </c>
      <c r="E705" t="str">
        <f t="shared" si="120"/>
        <v>01</v>
      </c>
      <c r="F705" t="str">
        <f>"001"</f>
        <v>001</v>
      </c>
      <c r="G705" t="str">
        <f>""</f>
        <v/>
      </c>
      <c r="H705" t="s">
        <v>3</v>
      </c>
      <c r="I705" t="s">
        <v>989</v>
      </c>
      <c r="J705" t="s">
        <v>990</v>
      </c>
      <c r="K705" s="2" t="str">
        <f>"06190"</f>
        <v>06190</v>
      </c>
    </row>
    <row r="706" spans="1:11" x14ac:dyDescent="0.25">
      <c r="A706" t="str">
        <f t="shared" si="116"/>
        <v>06</v>
      </c>
      <c r="B706" t="s">
        <v>34</v>
      </c>
      <c r="C706" t="str">
        <f>"115"</f>
        <v>115</v>
      </c>
      <c r="D706" t="s">
        <v>150</v>
      </c>
      <c r="E706" t="str">
        <f t="shared" si="120"/>
        <v>01</v>
      </c>
      <c r="F706" t="str">
        <f>"002"</f>
        <v>002</v>
      </c>
      <c r="G706" t="str">
        <f>""</f>
        <v/>
      </c>
      <c r="H706" t="s">
        <v>3</v>
      </c>
      <c r="I706" t="s">
        <v>989</v>
      </c>
      <c r="J706" t="s">
        <v>990</v>
      </c>
      <c r="K706" s="2" t="str">
        <f>"06190"</f>
        <v>06190</v>
      </c>
    </row>
    <row r="707" spans="1:11" x14ac:dyDescent="0.25">
      <c r="A707" t="str">
        <f t="shared" ref="A707:A770" si="123">"06"</f>
        <v>06</v>
      </c>
      <c r="B707" t="s">
        <v>34</v>
      </c>
      <c r="C707" t="str">
        <f>"116"</f>
        <v>116</v>
      </c>
      <c r="D707" t="s">
        <v>151</v>
      </c>
      <c r="E707" t="str">
        <f t="shared" si="120"/>
        <v>01</v>
      </c>
      <c r="F707" t="str">
        <f t="shared" ref="F707:F714" si="124">"001"</f>
        <v>001</v>
      </c>
      <c r="G707" t="str">
        <f>""</f>
        <v/>
      </c>
      <c r="H707" t="s">
        <v>3</v>
      </c>
      <c r="I707" t="s">
        <v>29</v>
      </c>
      <c r="J707" t="s">
        <v>991</v>
      </c>
      <c r="K707" s="2" t="str">
        <f>"06174"</f>
        <v>06174</v>
      </c>
    </row>
    <row r="708" spans="1:11" x14ac:dyDescent="0.25">
      <c r="A708" t="str">
        <f t="shared" si="123"/>
        <v>06</v>
      </c>
      <c r="B708" t="s">
        <v>34</v>
      </c>
      <c r="C708" t="str">
        <f>"116"</f>
        <v>116</v>
      </c>
      <c r="D708" t="s">
        <v>151</v>
      </c>
      <c r="E708" t="str">
        <f>"02"</f>
        <v>02</v>
      </c>
      <c r="F708" t="str">
        <f t="shared" si="124"/>
        <v>001</v>
      </c>
      <c r="G708" t="str">
        <f>""</f>
        <v/>
      </c>
      <c r="H708" t="s">
        <v>3</v>
      </c>
      <c r="I708" t="s">
        <v>28</v>
      </c>
      <c r="J708" t="s">
        <v>992</v>
      </c>
      <c r="K708" s="2" t="str">
        <f>"06174"</f>
        <v>06174</v>
      </c>
    </row>
    <row r="709" spans="1:11" x14ac:dyDescent="0.25">
      <c r="A709" t="str">
        <f t="shared" si="123"/>
        <v>06</v>
      </c>
      <c r="B709" t="s">
        <v>34</v>
      </c>
      <c r="C709" t="str">
        <f>"117"</f>
        <v>117</v>
      </c>
      <c r="D709" t="s">
        <v>152</v>
      </c>
      <c r="E709" t="str">
        <f>"01"</f>
        <v>01</v>
      </c>
      <c r="F709" t="str">
        <f t="shared" si="124"/>
        <v>001</v>
      </c>
      <c r="G709" t="str">
        <f>""</f>
        <v/>
      </c>
      <c r="H709" t="s">
        <v>3</v>
      </c>
      <c r="I709" t="s">
        <v>31</v>
      </c>
      <c r="J709" t="s">
        <v>636</v>
      </c>
      <c r="K709" s="2" t="str">
        <f>"06175"</f>
        <v>06175</v>
      </c>
    </row>
    <row r="710" spans="1:11" x14ac:dyDescent="0.25">
      <c r="A710" t="str">
        <f t="shared" si="123"/>
        <v>06</v>
      </c>
      <c r="B710" t="s">
        <v>34</v>
      </c>
      <c r="C710" t="str">
        <f>"117"</f>
        <v>117</v>
      </c>
      <c r="D710" t="s">
        <v>152</v>
      </c>
      <c r="E710" t="str">
        <f>"02"</f>
        <v>02</v>
      </c>
      <c r="F710" t="str">
        <f t="shared" si="124"/>
        <v>001</v>
      </c>
      <c r="G710" t="str">
        <f>""</f>
        <v/>
      </c>
      <c r="H710" t="s">
        <v>3</v>
      </c>
      <c r="I710" t="s">
        <v>993</v>
      </c>
      <c r="J710" t="s">
        <v>994</v>
      </c>
      <c r="K710" s="2" t="str">
        <f>"06175"</f>
        <v>06175</v>
      </c>
    </row>
    <row r="711" spans="1:11" x14ac:dyDescent="0.25">
      <c r="A711" t="str">
        <f t="shared" si="123"/>
        <v>06</v>
      </c>
      <c r="B711" t="s">
        <v>34</v>
      </c>
      <c r="C711" t="str">
        <f>"118"</f>
        <v>118</v>
      </c>
      <c r="D711" t="s">
        <v>153</v>
      </c>
      <c r="E711" t="str">
        <f t="shared" ref="E711:E721" si="125">"01"</f>
        <v>01</v>
      </c>
      <c r="F711" t="str">
        <f t="shared" si="124"/>
        <v>001</v>
      </c>
      <c r="G711" t="str">
        <f>""</f>
        <v/>
      </c>
      <c r="H711" t="s">
        <v>3</v>
      </c>
      <c r="I711" t="s">
        <v>31</v>
      </c>
      <c r="J711" t="s">
        <v>822</v>
      </c>
      <c r="K711" s="2" t="str">
        <f>"06655"</f>
        <v>06655</v>
      </c>
    </row>
    <row r="712" spans="1:11" x14ac:dyDescent="0.25">
      <c r="A712" t="str">
        <f t="shared" si="123"/>
        <v>06</v>
      </c>
      <c r="B712" t="s">
        <v>34</v>
      </c>
      <c r="C712" t="str">
        <f>"119"</f>
        <v>119</v>
      </c>
      <c r="D712" t="s">
        <v>154</v>
      </c>
      <c r="E712" t="str">
        <f t="shared" si="125"/>
        <v>01</v>
      </c>
      <c r="F712" t="str">
        <f t="shared" si="124"/>
        <v>001</v>
      </c>
      <c r="G712" t="str">
        <f>""</f>
        <v/>
      </c>
      <c r="H712" t="s">
        <v>3</v>
      </c>
      <c r="I712" t="s">
        <v>28</v>
      </c>
      <c r="J712" t="s">
        <v>995</v>
      </c>
      <c r="K712" s="2" t="str">
        <f>"06893"</f>
        <v>06893</v>
      </c>
    </row>
    <row r="713" spans="1:11" x14ac:dyDescent="0.25">
      <c r="A713" t="str">
        <f t="shared" si="123"/>
        <v>06</v>
      </c>
      <c r="B713" t="s">
        <v>34</v>
      </c>
      <c r="C713" t="str">
        <f t="shared" ref="C713:C718" si="126">"120"</f>
        <v>120</v>
      </c>
      <c r="D713" t="s">
        <v>155</v>
      </c>
      <c r="E713" t="str">
        <f t="shared" si="125"/>
        <v>01</v>
      </c>
      <c r="F713" t="str">
        <f t="shared" si="124"/>
        <v>001</v>
      </c>
      <c r="G713" t="str">
        <f>""</f>
        <v/>
      </c>
      <c r="H713" t="s">
        <v>1</v>
      </c>
      <c r="I713" t="s">
        <v>996</v>
      </c>
      <c r="J713" t="s">
        <v>997</v>
      </c>
      <c r="K713" s="2" t="str">
        <f t="shared" ref="K713:K718" si="127">"06410"</f>
        <v>06410</v>
      </c>
    </row>
    <row r="714" spans="1:11" x14ac:dyDescent="0.25">
      <c r="A714" t="str">
        <f t="shared" si="123"/>
        <v>06</v>
      </c>
      <c r="B714" t="s">
        <v>34</v>
      </c>
      <c r="C714" t="str">
        <f t="shared" si="126"/>
        <v>120</v>
      </c>
      <c r="D714" t="s">
        <v>155</v>
      </c>
      <c r="E714" t="str">
        <f t="shared" si="125"/>
        <v>01</v>
      </c>
      <c r="F714" t="str">
        <f t="shared" si="124"/>
        <v>001</v>
      </c>
      <c r="G714" t="str">
        <f>""</f>
        <v/>
      </c>
      <c r="H714" t="s">
        <v>0</v>
      </c>
      <c r="I714" t="s">
        <v>996</v>
      </c>
      <c r="J714" t="s">
        <v>997</v>
      </c>
      <c r="K714" s="2" t="str">
        <f t="shared" si="127"/>
        <v>06410</v>
      </c>
    </row>
    <row r="715" spans="1:11" x14ac:dyDescent="0.25">
      <c r="A715" t="str">
        <f t="shared" si="123"/>
        <v>06</v>
      </c>
      <c r="B715" t="s">
        <v>34</v>
      </c>
      <c r="C715" t="str">
        <f t="shared" si="126"/>
        <v>120</v>
      </c>
      <c r="D715" t="s">
        <v>155</v>
      </c>
      <c r="E715" t="str">
        <f t="shared" si="125"/>
        <v>01</v>
      </c>
      <c r="F715" t="str">
        <f>"002"</f>
        <v>002</v>
      </c>
      <c r="G715" t="str">
        <f>""</f>
        <v/>
      </c>
      <c r="H715" t="s">
        <v>1</v>
      </c>
      <c r="I715" t="s">
        <v>28</v>
      </c>
      <c r="J715" t="s">
        <v>998</v>
      </c>
      <c r="K715" s="2" t="str">
        <f t="shared" si="127"/>
        <v>06410</v>
      </c>
    </row>
    <row r="716" spans="1:11" x14ac:dyDescent="0.25">
      <c r="A716" t="str">
        <f t="shared" si="123"/>
        <v>06</v>
      </c>
      <c r="B716" t="s">
        <v>34</v>
      </c>
      <c r="C716" t="str">
        <f t="shared" si="126"/>
        <v>120</v>
      </c>
      <c r="D716" t="s">
        <v>155</v>
      </c>
      <c r="E716" t="str">
        <f t="shared" si="125"/>
        <v>01</v>
      </c>
      <c r="F716" t="str">
        <f>"002"</f>
        <v>002</v>
      </c>
      <c r="G716" t="str">
        <f>""</f>
        <v/>
      </c>
      <c r="H716" t="s">
        <v>0</v>
      </c>
      <c r="I716" t="s">
        <v>28</v>
      </c>
      <c r="J716" t="s">
        <v>998</v>
      </c>
      <c r="K716" s="2" t="str">
        <f t="shared" si="127"/>
        <v>06410</v>
      </c>
    </row>
    <row r="717" spans="1:11" x14ac:dyDescent="0.25">
      <c r="A717" t="str">
        <f t="shared" si="123"/>
        <v>06</v>
      </c>
      <c r="B717" t="s">
        <v>34</v>
      </c>
      <c r="C717" t="str">
        <f t="shared" si="126"/>
        <v>120</v>
      </c>
      <c r="D717" t="s">
        <v>155</v>
      </c>
      <c r="E717" t="str">
        <f t="shared" si="125"/>
        <v>01</v>
      </c>
      <c r="F717" t="str">
        <f>"003"</f>
        <v>003</v>
      </c>
      <c r="G717" t="str">
        <f>""</f>
        <v/>
      </c>
      <c r="H717" t="s">
        <v>1</v>
      </c>
      <c r="I717" t="s">
        <v>999</v>
      </c>
      <c r="J717" t="s">
        <v>1000</v>
      </c>
      <c r="K717" s="2" t="str">
        <f t="shared" si="127"/>
        <v>06410</v>
      </c>
    </row>
    <row r="718" spans="1:11" x14ac:dyDescent="0.25">
      <c r="A718" t="str">
        <f t="shared" si="123"/>
        <v>06</v>
      </c>
      <c r="B718" t="s">
        <v>34</v>
      </c>
      <c r="C718" t="str">
        <f t="shared" si="126"/>
        <v>120</v>
      </c>
      <c r="D718" t="s">
        <v>155</v>
      </c>
      <c r="E718" t="str">
        <f t="shared" si="125"/>
        <v>01</v>
      </c>
      <c r="F718" t="str">
        <f>"003"</f>
        <v>003</v>
      </c>
      <c r="G718" t="str">
        <f>""</f>
        <v/>
      </c>
      <c r="H718" t="s">
        <v>0</v>
      </c>
      <c r="I718" t="s">
        <v>999</v>
      </c>
      <c r="J718" t="s">
        <v>1000</v>
      </c>
      <c r="K718" s="2" t="str">
        <f t="shared" si="127"/>
        <v>06410</v>
      </c>
    </row>
    <row r="719" spans="1:11" x14ac:dyDescent="0.25">
      <c r="A719" t="str">
        <f t="shared" si="123"/>
        <v>06</v>
      </c>
      <c r="B719" t="s">
        <v>34</v>
      </c>
      <c r="C719" t="str">
        <f>"121"</f>
        <v>121</v>
      </c>
      <c r="D719" t="s">
        <v>156</v>
      </c>
      <c r="E719" t="str">
        <f t="shared" si="125"/>
        <v>01</v>
      </c>
      <c r="F719" t="str">
        <f>"001"</f>
        <v>001</v>
      </c>
      <c r="G719" t="str">
        <f>""</f>
        <v/>
      </c>
      <c r="H719" t="s">
        <v>3</v>
      </c>
      <c r="I719" t="s">
        <v>1001</v>
      </c>
      <c r="J719" t="s">
        <v>1002</v>
      </c>
      <c r="K719" s="2" t="str">
        <f>"06150"</f>
        <v>06150</v>
      </c>
    </row>
    <row r="720" spans="1:11" x14ac:dyDescent="0.25">
      <c r="A720" t="str">
        <f t="shared" si="123"/>
        <v>06</v>
      </c>
      <c r="B720" t="s">
        <v>34</v>
      </c>
      <c r="C720" t="str">
        <f>"121"</f>
        <v>121</v>
      </c>
      <c r="D720" t="s">
        <v>156</v>
      </c>
      <c r="E720" t="str">
        <f t="shared" si="125"/>
        <v>01</v>
      </c>
      <c r="F720" t="str">
        <f>"002"</f>
        <v>002</v>
      </c>
      <c r="G720" t="str">
        <f>""</f>
        <v/>
      </c>
      <c r="H720" t="s">
        <v>1</v>
      </c>
      <c r="I720" t="s">
        <v>1001</v>
      </c>
      <c r="J720" t="s">
        <v>1002</v>
      </c>
      <c r="K720" s="2" t="str">
        <f>"06150"</f>
        <v>06150</v>
      </c>
    </row>
    <row r="721" spans="1:11" x14ac:dyDescent="0.25">
      <c r="A721" t="str">
        <f t="shared" si="123"/>
        <v>06</v>
      </c>
      <c r="B721" t="s">
        <v>34</v>
      </c>
      <c r="C721" t="str">
        <f>"121"</f>
        <v>121</v>
      </c>
      <c r="D721" t="s">
        <v>156</v>
      </c>
      <c r="E721" t="str">
        <f t="shared" si="125"/>
        <v>01</v>
      </c>
      <c r="F721" t="str">
        <f>"002"</f>
        <v>002</v>
      </c>
      <c r="G721" t="str">
        <f>""</f>
        <v/>
      </c>
      <c r="H721" t="s">
        <v>0</v>
      </c>
      <c r="I721" t="s">
        <v>1001</v>
      </c>
      <c r="J721" t="s">
        <v>1002</v>
      </c>
      <c r="K721" s="2" t="str">
        <f>"06150"</f>
        <v>06150</v>
      </c>
    </row>
    <row r="722" spans="1:11" x14ac:dyDescent="0.25">
      <c r="A722" t="str">
        <f t="shared" si="123"/>
        <v>06</v>
      </c>
      <c r="B722" t="s">
        <v>34</v>
      </c>
      <c r="C722" t="str">
        <f>"121"</f>
        <v>121</v>
      </c>
      <c r="D722" t="s">
        <v>156</v>
      </c>
      <c r="E722" t="str">
        <f>"02"</f>
        <v>02</v>
      </c>
      <c r="F722" t="str">
        <f>"001"</f>
        <v>001</v>
      </c>
      <c r="G722" t="str">
        <f>""</f>
        <v/>
      </c>
      <c r="H722" t="s">
        <v>1</v>
      </c>
      <c r="I722" t="s">
        <v>1001</v>
      </c>
      <c r="J722" t="s">
        <v>1002</v>
      </c>
      <c r="K722" s="2" t="str">
        <f>"06150"</f>
        <v>06150</v>
      </c>
    </row>
    <row r="723" spans="1:11" x14ac:dyDescent="0.25">
      <c r="A723" t="str">
        <f t="shared" si="123"/>
        <v>06</v>
      </c>
      <c r="B723" t="s">
        <v>34</v>
      </c>
      <c r="C723" t="str">
        <f>"121"</f>
        <v>121</v>
      </c>
      <c r="D723" t="s">
        <v>156</v>
      </c>
      <c r="E723" t="str">
        <f>"02"</f>
        <v>02</v>
      </c>
      <c r="F723" t="str">
        <f>"001"</f>
        <v>001</v>
      </c>
      <c r="G723" t="str">
        <f>""</f>
        <v/>
      </c>
      <c r="H723" t="s">
        <v>0</v>
      </c>
      <c r="I723" t="s">
        <v>1001</v>
      </c>
      <c r="J723" t="s">
        <v>1002</v>
      </c>
      <c r="K723" s="2" t="str">
        <f>"06150"</f>
        <v>06150</v>
      </c>
    </row>
    <row r="724" spans="1:11" x14ac:dyDescent="0.25">
      <c r="A724" t="str">
        <f t="shared" si="123"/>
        <v>06</v>
      </c>
      <c r="B724" t="s">
        <v>34</v>
      </c>
      <c r="C724" t="str">
        <f t="shared" ref="C724:C734" si="128">"122"</f>
        <v>122</v>
      </c>
      <c r="D724" t="s">
        <v>157</v>
      </c>
      <c r="E724" t="str">
        <f>"01"</f>
        <v>01</v>
      </c>
      <c r="F724" t="str">
        <f>"001"</f>
        <v>001</v>
      </c>
      <c r="G724" t="str">
        <f>""</f>
        <v/>
      </c>
      <c r="H724" t="s">
        <v>1</v>
      </c>
      <c r="I724" t="s">
        <v>18</v>
      </c>
      <c r="J724" t="s">
        <v>1003</v>
      </c>
      <c r="K724" s="2" t="str">
        <f t="shared" ref="K724:K734" si="129">"06230"</f>
        <v>06230</v>
      </c>
    </row>
    <row r="725" spans="1:11" x14ac:dyDescent="0.25">
      <c r="A725" t="str">
        <f t="shared" si="123"/>
        <v>06</v>
      </c>
      <c r="B725" t="s">
        <v>34</v>
      </c>
      <c r="C725" t="str">
        <f t="shared" si="128"/>
        <v>122</v>
      </c>
      <c r="D725" t="s">
        <v>157</v>
      </c>
      <c r="E725" t="str">
        <f>"01"</f>
        <v>01</v>
      </c>
      <c r="F725" t="str">
        <f>"001"</f>
        <v>001</v>
      </c>
      <c r="G725" t="str">
        <f>""</f>
        <v/>
      </c>
      <c r="H725" t="s">
        <v>0</v>
      </c>
      <c r="I725" t="s">
        <v>18</v>
      </c>
      <c r="J725" t="s">
        <v>1003</v>
      </c>
      <c r="K725" s="2" t="str">
        <f t="shared" si="129"/>
        <v>06230</v>
      </c>
    </row>
    <row r="726" spans="1:11" x14ac:dyDescent="0.25">
      <c r="A726" t="str">
        <f t="shared" si="123"/>
        <v>06</v>
      </c>
      <c r="B726" t="s">
        <v>34</v>
      </c>
      <c r="C726" t="str">
        <f t="shared" si="128"/>
        <v>122</v>
      </c>
      <c r="D726" t="s">
        <v>157</v>
      </c>
      <c r="E726" t="str">
        <f>"01"</f>
        <v>01</v>
      </c>
      <c r="F726" t="str">
        <f>"002"</f>
        <v>002</v>
      </c>
      <c r="G726" t="str">
        <f>""</f>
        <v/>
      </c>
      <c r="H726" t="s">
        <v>3</v>
      </c>
      <c r="I726" t="s">
        <v>1004</v>
      </c>
      <c r="J726" t="s">
        <v>1005</v>
      </c>
      <c r="K726" s="2" t="str">
        <f t="shared" si="129"/>
        <v>06230</v>
      </c>
    </row>
    <row r="727" spans="1:11" x14ac:dyDescent="0.25">
      <c r="A727" t="str">
        <f t="shared" si="123"/>
        <v>06</v>
      </c>
      <c r="B727" t="s">
        <v>34</v>
      </c>
      <c r="C727" t="str">
        <f t="shared" si="128"/>
        <v>122</v>
      </c>
      <c r="D727" t="s">
        <v>157</v>
      </c>
      <c r="E727" t="str">
        <f>"02"</f>
        <v>02</v>
      </c>
      <c r="F727" t="str">
        <f>"001"</f>
        <v>001</v>
      </c>
      <c r="G727" t="str">
        <f>""</f>
        <v/>
      </c>
      <c r="H727" t="s">
        <v>1</v>
      </c>
      <c r="I727" t="s">
        <v>1006</v>
      </c>
      <c r="J727" t="s">
        <v>1007</v>
      </c>
      <c r="K727" s="2" t="str">
        <f t="shared" si="129"/>
        <v>06230</v>
      </c>
    </row>
    <row r="728" spans="1:11" x14ac:dyDescent="0.25">
      <c r="A728" t="str">
        <f t="shared" si="123"/>
        <v>06</v>
      </c>
      <c r="B728" t="s">
        <v>34</v>
      </c>
      <c r="C728" t="str">
        <f t="shared" si="128"/>
        <v>122</v>
      </c>
      <c r="D728" t="s">
        <v>157</v>
      </c>
      <c r="E728" t="str">
        <f>"02"</f>
        <v>02</v>
      </c>
      <c r="F728" t="str">
        <f>"001"</f>
        <v>001</v>
      </c>
      <c r="G728" t="str">
        <f>""</f>
        <v/>
      </c>
      <c r="H728" t="s">
        <v>0</v>
      </c>
      <c r="I728" t="s">
        <v>1006</v>
      </c>
      <c r="J728" t="s">
        <v>1007</v>
      </c>
      <c r="K728" s="2" t="str">
        <f t="shared" si="129"/>
        <v>06230</v>
      </c>
    </row>
    <row r="729" spans="1:11" x14ac:dyDescent="0.25">
      <c r="A729" t="str">
        <f t="shared" si="123"/>
        <v>06</v>
      </c>
      <c r="B729" t="s">
        <v>34</v>
      </c>
      <c r="C729" t="str">
        <f t="shared" si="128"/>
        <v>122</v>
      </c>
      <c r="D729" t="s">
        <v>157</v>
      </c>
      <c r="E729" t="str">
        <f>"02"</f>
        <v>02</v>
      </c>
      <c r="F729" t="str">
        <f>"002"</f>
        <v>002</v>
      </c>
      <c r="G729" t="str">
        <f>""</f>
        <v/>
      </c>
      <c r="H729" t="s">
        <v>1</v>
      </c>
      <c r="I729" t="s">
        <v>1008</v>
      </c>
      <c r="J729" t="s">
        <v>1009</v>
      </c>
      <c r="K729" s="2" t="str">
        <f t="shared" si="129"/>
        <v>06230</v>
      </c>
    </row>
    <row r="730" spans="1:11" x14ac:dyDescent="0.25">
      <c r="A730" t="str">
        <f t="shared" si="123"/>
        <v>06</v>
      </c>
      <c r="B730" t="s">
        <v>34</v>
      </c>
      <c r="C730" t="str">
        <f t="shared" si="128"/>
        <v>122</v>
      </c>
      <c r="D730" t="s">
        <v>157</v>
      </c>
      <c r="E730" t="str">
        <f>"02"</f>
        <v>02</v>
      </c>
      <c r="F730" t="str">
        <f>"002"</f>
        <v>002</v>
      </c>
      <c r="G730" t="str">
        <f>""</f>
        <v/>
      </c>
      <c r="H730" t="s">
        <v>0</v>
      </c>
      <c r="I730" t="s">
        <v>1008</v>
      </c>
      <c r="J730" t="s">
        <v>1009</v>
      </c>
      <c r="K730" s="2" t="str">
        <f t="shared" si="129"/>
        <v>06230</v>
      </c>
    </row>
    <row r="731" spans="1:11" x14ac:dyDescent="0.25">
      <c r="A731" t="str">
        <f t="shared" si="123"/>
        <v>06</v>
      </c>
      <c r="B731" t="s">
        <v>34</v>
      </c>
      <c r="C731" t="str">
        <f t="shared" si="128"/>
        <v>122</v>
      </c>
      <c r="D731" t="s">
        <v>157</v>
      </c>
      <c r="E731" t="str">
        <f>"03"</f>
        <v>03</v>
      </c>
      <c r="F731" t="str">
        <f>"001"</f>
        <v>001</v>
      </c>
      <c r="G731" t="str">
        <f>""</f>
        <v/>
      </c>
      <c r="H731" t="s">
        <v>1</v>
      </c>
      <c r="I731" t="s">
        <v>1010</v>
      </c>
      <c r="J731" t="s">
        <v>1011</v>
      </c>
      <c r="K731" s="2" t="str">
        <f t="shared" si="129"/>
        <v>06230</v>
      </c>
    </row>
    <row r="732" spans="1:11" x14ac:dyDescent="0.25">
      <c r="A732" t="str">
        <f t="shared" si="123"/>
        <v>06</v>
      </c>
      <c r="B732" t="s">
        <v>34</v>
      </c>
      <c r="C732" t="str">
        <f t="shared" si="128"/>
        <v>122</v>
      </c>
      <c r="D732" t="s">
        <v>157</v>
      </c>
      <c r="E732" t="str">
        <f>"03"</f>
        <v>03</v>
      </c>
      <c r="F732" t="str">
        <f>"001"</f>
        <v>001</v>
      </c>
      <c r="G732" t="str">
        <f>""</f>
        <v/>
      </c>
      <c r="H732" t="s">
        <v>0</v>
      </c>
      <c r="I732" t="s">
        <v>1010</v>
      </c>
      <c r="J732" t="s">
        <v>1011</v>
      </c>
      <c r="K732" s="2" t="str">
        <f t="shared" si="129"/>
        <v>06230</v>
      </c>
    </row>
    <row r="733" spans="1:11" x14ac:dyDescent="0.25">
      <c r="A733" t="str">
        <f t="shared" si="123"/>
        <v>06</v>
      </c>
      <c r="B733" t="s">
        <v>34</v>
      </c>
      <c r="C733" t="str">
        <f t="shared" si="128"/>
        <v>122</v>
      </c>
      <c r="D733" t="s">
        <v>157</v>
      </c>
      <c r="E733" t="str">
        <f>"03"</f>
        <v>03</v>
      </c>
      <c r="F733" t="str">
        <f>"002"</f>
        <v>002</v>
      </c>
      <c r="G733" t="str">
        <f>""</f>
        <v/>
      </c>
      <c r="H733" t="s">
        <v>1</v>
      </c>
      <c r="I733" t="s">
        <v>1012</v>
      </c>
      <c r="J733" t="s">
        <v>1013</v>
      </c>
      <c r="K733" s="2" t="str">
        <f t="shared" si="129"/>
        <v>06230</v>
      </c>
    </row>
    <row r="734" spans="1:11" x14ac:dyDescent="0.25">
      <c r="A734" t="str">
        <f t="shared" si="123"/>
        <v>06</v>
      </c>
      <c r="B734" t="s">
        <v>34</v>
      </c>
      <c r="C734" t="str">
        <f t="shared" si="128"/>
        <v>122</v>
      </c>
      <c r="D734" t="s">
        <v>157</v>
      </c>
      <c r="E734" t="str">
        <f>"03"</f>
        <v>03</v>
      </c>
      <c r="F734" t="str">
        <f>"002"</f>
        <v>002</v>
      </c>
      <c r="G734" t="str">
        <f>""</f>
        <v/>
      </c>
      <c r="H734" t="s">
        <v>0</v>
      </c>
      <c r="I734" t="s">
        <v>1012</v>
      </c>
      <c r="J734" t="s">
        <v>1013</v>
      </c>
      <c r="K734" s="2" t="str">
        <f t="shared" si="129"/>
        <v>06230</v>
      </c>
    </row>
    <row r="735" spans="1:11" x14ac:dyDescent="0.25">
      <c r="A735" t="str">
        <f t="shared" si="123"/>
        <v>06</v>
      </c>
      <c r="B735" t="s">
        <v>34</v>
      </c>
      <c r="C735" t="str">
        <f t="shared" ref="C735:C741" si="130">"123"</f>
        <v>123</v>
      </c>
      <c r="D735" t="s">
        <v>158</v>
      </c>
      <c r="E735" t="str">
        <f>"01"</f>
        <v>01</v>
      </c>
      <c r="F735" t="str">
        <f>"001"</f>
        <v>001</v>
      </c>
      <c r="G735" t="str">
        <f>""</f>
        <v/>
      </c>
      <c r="H735" t="s">
        <v>1</v>
      </c>
      <c r="I735" t="s">
        <v>1014</v>
      </c>
      <c r="J735" t="s">
        <v>1015</v>
      </c>
      <c r="K735" s="2" t="str">
        <f t="shared" ref="K735:K741" si="131">"06500"</f>
        <v>06500</v>
      </c>
    </row>
    <row r="736" spans="1:11" x14ac:dyDescent="0.25">
      <c r="A736" t="str">
        <f t="shared" si="123"/>
        <v>06</v>
      </c>
      <c r="B736" t="s">
        <v>34</v>
      </c>
      <c r="C736" t="str">
        <f t="shared" si="130"/>
        <v>123</v>
      </c>
      <c r="D736" t="s">
        <v>158</v>
      </c>
      <c r="E736" t="str">
        <f>"01"</f>
        <v>01</v>
      </c>
      <c r="F736" t="str">
        <f>"001"</f>
        <v>001</v>
      </c>
      <c r="G736" t="str">
        <f>""</f>
        <v/>
      </c>
      <c r="H736" t="s">
        <v>0</v>
      </c>
      <c r="I736" t="s">
        <v>1014</v>
      </c>
      <c r="J736" t="s">
        <v>1015</v>
      </c>
      <c r="K736" s="2" t="str">
        <f t="shared" si="131"/>
        <v>06500</v>
      </c>
    </row>
    <row r="737" spans="1:11" x14ac:dyDescent="0.25">
      <c r="A737" t="str">
        <f t="shared" si="123"/>
        <v>06</v>
      </c>
      <c r="B737" t="s">
        <v>34</v>
      </c>
      <c r="C737" t="str">
        <f t="shared" si="130"/>
        <v>123</v>
      </c>
      <c r="D737" t="s">
        <v>158</v>
      </c>
      <c r="E737" t="str">
        <f>"01"</f>
        <v>01</v>
      </c>
      <c r="F737" t="str">
        <f>"002"</f>
        <v>002</v>
      </c>
      <c r="G737" t="str">
        <f>""</f>
        <v/>
      </c>
      <c r="H737" t="s">
        <v>3</v>
      </c>
      <c r="I737" t="s">
        <v>1014</v>
      </c>
      <c r="J737" t="s">
        <v>1015</v>
      </c>
      <c r="K737" s="2" t="str">
        <f t="shared" si="131"/>
        <v>06500</v>
      </c>
    </row>
    <row r="738" spans="1:11" x14ac:dyDescent="0.25">
      <c r="A738" t="str">
        <f t="shared" si="123"/>
        <v>06</v>
      </c>
      <c r="B738" t="s">
        <v>34</v>
      </c>
      <c r="C738" t="str">
        <f t="shared" si="130"/>
        <v>123</v>
      </c>
      <c r="D738" t="s">
        <v>158</v>
      </c>
      <c r="E738" t="str">
        <f>"02"</f>
        <v>02</v>
      </c>
      <c r="F738" t="str">
        <f t="shared" ref="F738:F747" si="132">"001"</f>
        <v>001</v>
      </c>
      <c r="G738" t="str">
        <f>""</f>
        <v/>
      </c>
      <c r="H738" t="s">
        <v>1</v>
      </c>
      <c r="I738" t="s">
        <v>1014</v>
      </c>
      <c r="J738" t="s">
        <v>1015</v>
      </c>
      <c r="K738" s="2" t="str">
        <f t="shared" si="131"/>
        <v>06500</v>
      </c>
    </row>
    <row r="739" spans="1:11" x14ac:dyDescent="0.25">
      <c r="A739" t="str">
        <f t="shared" si="123"/>
        <v>06</v>
      </c>
      <c r="B739" t="s">
        <v>34</v>
      </c>
      <c r="C739" t="str">
        <f t="shared" si="130"/>
        <v>123</v>
      </c>
      <c r="D739" t="s">
        <v>158</v>
      </c>
      <c r="E739" t="str">
        <f>"02"</f>
        <v>02</v>
      </c>
      <c r="F739" t="str">
        <f t="shared" si="132"/>
        <v>001</v>
      </c>
      <c r="G739" t="str">
        <f>""</f>
        <v/>
      </c>
      <c r="H739" t="s">
        <v>0</v>
      </c>
      <c r="I739" t="s">
        <v>1014</v>
      </c>
      <c r="J739" t="s">
        <v>1015</v>
      </c>
      <c r="K739" s="2" t="str">
        <f t="shared" si="131"/>
        <v>06500</v>
      </c>
    </row>
    <row r="740" spans="1:11" x14ac:dyDescent="0.25">
      <c r="A740" t="str">
        <f t="shared" si="123"/>
        <v>06</v>
      </c>
      <c r="B740" t="s">
        <v>34</v>
      </c>
      <c r="C740" t="str">
        <f t="shared" si="130"/>
        <v>123</v>
      </c>
      <c r="D740" t="s">
        <v>158</v>
      </c>
      <c r="E740" t="str">
        <f>"03"</f>
        <v>03</v>
      </c>
      <c r="F740" t="str">
        <f t="shared" si="132"/>
        <v>001</v>
      </c>
      <c r="G740" t="str">
        <f>""</f>
        <v/>
      </c>
      <c r="H740" t="s">
        <v>1</v>
      </c>
      <c r="I740" t="s">
        <v>1014</v>
      </c>
      <c r="J740" t="s">
        <v>1015</v>
      </c>
      <c r="K740" s="2" t="str">
        <f t="shared" si="131"/>
        <v>06500</v>
      </c>
    </row>
    <row r="741" spans="1:11" x14ac:dyDescent="0.25">
      <c r="A741" t="str">
        <f t="shared" si="123"/>
        <v>06</v>
      </c>
      <c r="B741" t="s">
        <v>34</v>
      </c>
      <c r="C741" t="str">
        <f t="shared" si="130"/>
        <v>123</v>
      </c>
      <c r="D741" t="s">
        <v>158</v>
      </c>
      <c r="E741" t="str">
        <f>"03"</f>
        <v>03</v>
      </c>
      <c r="F741" t="str">
        <f t="shared" si="132"/>
        <v>001</v>
      </c>
      <c r="G741" t="str">
        <f>""</f>
        <v/>
      </c>
      <c r="H741" t="s">
        <v>0</v>
      </c>
      <c r="I741" t="s">
        <v>1014</v>
      </c>
      <c r="J741" t="s">
        <v>1015</v>
      </c>
      <c r="K741" s="2" t="str">
        <f t="shared" si="131"/>
        <v>06500</v>
      </c>
    </row>
    <row r="742" spans="1:11" x14ac:dyDescent="0.25">
      <c r="A742" t="str">
        <f t="shared" si="123"/>
        <v>06</v>
      </c>
      <c r="B742" t="s">
        <v>34</v>
      </c>
      <c r="C742" t="str">
        <f>"124"</f>
        <v>124</v>
      </c>
      <c r="D742" t="s">
        <v>159</v>
      </c>
      <c r="E742" t="str">
        <f>"01"</f>
        <v>01</v>
      </c>
      <c r="F742" t="str">
        <f t="shared" si="132"/>
        <v>001</v>
      </c>
      <c r="G742" t="str">
        <f>""</f>
        <v/>
      </c>
      <c r="H742" t="s">
        <v>3</v>
      </c>
      <c r="I742" t="s">
        <v>28</v>
      </c>
      <c r="J742" t="s">
        <v>1016</v>
      </c>
      <c r="K742" s="2" t="str">
        <f>"06270"</f>
        <v>06270</v>
      </c>
    </row>
    <row r="743" spans="1:11" x14ac:dyDescent="0.25">
      <c r="A743" t="str">
        <f t="shared" si="123"/>
        <v>06</v>
      </c>
      <c r="B743" t="s">
        <v>34</v>
      </c>
      <c r="C743" t="str">
        <f>"124"</f>
        <v>124</v>
      </c>
      <c r="D743" t="s">
        <v>159</v>
      </c>
      <c r="E743" t="str">
        <f>"02"</f>
        <v>02</v>
      </c>
      <c r="F743" t="str">
        <f t="shared" si="132"/>
        <v>001</v>
      </c>
      <c r="G743" t="str">
        <f>""</f>
        <v/>
      </c>
      <c r="H743" t="s">
        <v>3</v>
      </c>
      <c r="I743" t="s">
        <v>28</v>
      </c>
      <c r="J743" t="s">
        <v>1016</v>
      </c>
      <c r="K743" s="2" t="str">
        <f>"06270"</f>
        <v>06270</v>
      </c>
    </row>
    <row r="744" spans="1:11" x14ac:dyDescent="0.25">
      <c r="A744" t="str">
        <f t="shared" si="123"/>
        <v>06</v>
      </c>
      <c r="B744" t="s">
        <v>34</v>
      </c>
      <c r="C744" t="str">
        <f>"125"</f>
        <v>125</v>
      </c>
      <c r="D744" t="s">
        <v>160</v>
      </c>
      <c r="E744" t="str">
        <f>"01"</f>
        <v>01</v>
      </c>
      <c r="F744" t="str">
        <f t="shared" si="132"/>
        <v>001</v>
      </c>
      <c r="G744" t="str">
        <f>""</f>
        <v/>
      </c>
      <c r="H744" t="s">
        <v>3</v>
      </c>
      <c r="I744" t="s">
        <v>1017</v>
      </c>
      <c r="J744" t="s">
        <v>1018</v>
      </c>
      <c r="K744" s="2" t="str">
        <f>"06650"</f>
        <v>06650</v>
      </c>
    </row>
    <row r="745" spans="1:11" x14ac:dyDescent="0.25">
      <c r="A745" t="str">
        <f t="shared" si="123"/>
        <v>06</v>
      </c>
      <c r="B745" t="s">
        <v>34</v>
      </c>
      <c r="C745" t="str">
        <f>"125"</f>
        <v>125</v>
      </c>
      <c r="D745" t="s">
        <v>160</v>
      </c>
      <c r="E745" t="str">
        <f>"02"</f>
        <v>02</v>
      </c>
      <c r="F745" t="str">
        <f t="shared" si="132"/>
        <v>001</v>
      </c>
      <c r="G745" t="str">
        <f>""</f>
        <v/>
      </c>
      <c r="H745" t="s">
        <v>1</v>
      </c>
      <c r="I745" t="s">
        <v>1019</v>
      </c>
      <c r="J745" t="s">
        <v>1018</v>
      </c>
      <c r="K745" s="2" t="str">
        <f>"06650"</f>
        <v>06650</v>
      </c>
    </row>
    <row r="746" spans="1:11" x14ac:dyDescent="0.25">
      <c r="A746" t="str">
        <f t="shared" si="123"/>
        <v>06</v>
      </c>
      <c r="B746" t="s">
        <v>34</v>
      </c>
      <c r="C746" t="str">
        <f>"125"</f>
        <v>125</v>
      </c>
      <c r="D746" t="s">
        <v>160</v>
      </c>
      <c r="E746" t="str">
        <f>"02"</f>
        <v>02</v>
      </c>
      <c r="F746" t="str">
        <f t="shared" si="132"/>
        <v>001</v>
      </c>
      <c r="G746" t="str">
        <f>""</f>
        <v/>
      </c>
      <c r="H746" t="s">
        <v>0</v>
      </c>
      <c r="I746" t="s">
        <v>1020</v>
      </c>
      <c r="J746" t="s">
        <v>1018</v>
      </c>
      <c r="K746" s="2" t="str">
        <f>"06650"</f>
        <v>06650</v>
      </c>
    </row>
    <row r="747" spans="1:11" x14ac:dyDescent="0.25">
      <c r="A747" t="str">
        <f t="shared" si="123"/>
        <v>06</v>
      </c>
      <c r="B747" t="s">
        <v>34</v>
      </c>
      <c r="C747" t="str">
        <f>"126"</f>
        <v>126</v>
      </c>
      <c r="D747" t="s">
        <v>161</v>
      </c>
      <c r="E747" t="str">
        <f t="shared" ref="E747:E784" si="133">"01"</f>
        <v>01</v>
      </c>
      <c r="F747" t="str">
        <f t="shared" si="132"/>
        <v>001</v>
      </c>
      <c r="G747" t="str">
        <f>""</f>
        <v/>
      </c>
      <c r="H747" t="s">
        <v>3</v>
      </c>
      <c r="I747" t="s">
        <v>1021</v>
      </c>
      <c r="J747" t="s">
        <v>1022</v>
      </c>
      <c r="K747" s="2" t="str">
        <f>"06209"</f>
        <v>06209</v>
      </c>
    </row>
    <row r="748" spans="1:11" x14ac:dyDescent="0.25">
      <c r="A748" t="str">
        <f t="shared" si="123"/>
        <v>06</v>
      </c>
      <c r="B748" t="s">
        <v>34</v>
      </c>
      <c r="C748" t="str">
        <f>"126"</f>
        <v>126</v>
      </c>
      <c r="D748" t="s">
        <v>161</v>
      </c>
      <c r="E748" t="str">
        <f t="shared" si="133"/>
        <v>01</v>
      </c>
      <c r="F748" t="str">
        <f>"002"</f>
        <v>002</v>
      </c>
      <c r="G748" t="str">
        <f>"01"</f>
        <v>01</v>
      </c>
      <c r="H748" t="s">
        <v>1</v>
      </c>
      <c r="I748" t="s">
        <v>1021</v>
      </c>
      <c r="J748" t="s">
        <v>1022</v>
      </c>
      <c r="K748" s="2" t="str">
        <f>"06209"</f>
        <v>06209</v>
      </c>
    </row>
    <row r="749" spans="1:11" x14ac:dyDescent="0.25">
      <c r="A749" t="str">
        <f t="shared" si="123"/>
        <v>06</v>
      </c>
      <c r="B749" t="s">
        <v>34</v>
      </c>
      <c r="C749" t="str">
        <f>"126"</f>
        <v>126</v>
      </c>
      <c r="D749" t="s">
        <v>161</v>
      </c>
      <c r="E749" t="str">
        <f t="shared" si="133"/>
        <v>01</v>
      </c>
      <c r="F749" t="str">
        <f>"002"</f>
        <v>002</v>
      </c>
      <c r="G749" t="str">
        <f>"02"</f>
        <v>02</v>
      </c>
      <c r="H749" t="s">
        <v>0</v>
      </c>
      <c r="I749" t="s">
        <v>1023</v>
      </c>
      <c r="J749" t="s">
        <v>1024</v>
      </c>
      <c r="K749" s="2" t="str">
        <f>"06196"</f>
        <v>06196</v>
      </c>
    </row>
    <row r="750" spans="1:11" x14ac:dyDescent="0.25">
      <c r="A750" t="str">
        <f t="shared" si="123"/>
        <v>06</v>
      </c>
      <c r="B750" t="s">
        <v>34</v>
      </c>
      <c r="C750" t="str">
        <f>"127"</f>
        <v>127</v>
      </c>
      <c r="D750" t="s">
        <v>162</v>
      </c>
      <c r="E750" t="str">
        <f t="shared" si="133"/>
        <v>01</v>
      </c>
      <c r="F750" t="str">
        <f>"001"</f>
        <v>001</v>
      </c>
      <c r="G750" t="str">
        <f>""</f>
        <v/>
      </c>
      <c r="H750" t="s">
        <v>3</v>
      </c>
      <c r="I750" t="s">
        <v>1025</v>
      </c>
      <c r="J750" t="s">
        <v>1026</v>
      </c>
      <c r="K750" s="2" t="str">
        <f>"06640"</f>
        <v>06640</v>
      </c>
    </row>
    <row r="751" spans="1:11" x14ac:dyDescent="0.25">
      <c r="A751" t="str">
        <f t="shared" si="123"/>
        <v>06</v>
      </c>
      <c r="B751" t="s">
        <v>34</v>
      </c>
      <c r="C751" t="str">
        <f>"127"</f>
        <v>127</v>
      </c>
      <c r="D751" t="s">
        <v>162</v>
      </c>
      <c r="E751" t="str">
        <f t="shared" si="133"/>
        <v>01</v>
      </c>
      <c r="F751" t="str">
        <f>"002"</f>
        <v>002</v>
      </c>
      <c r="G751" t="str">
        <f>""</f>
        <v/>
      </c>
      <c r="H751" t="s">
        <v>3</v>
      </c>
      <c r="I751" t="s">
        <v>1027</v>
      </c>
      <c r="J751" t="s">
        <v>1028</v>
      </c>
      <c r="K751" s="2" t="str">
        <f>"06640"</f>
        <v>06640</v>
      </c>
    </row>
    <row r="752" spans="1:11" x14ac:dyDescent="0.25">
      <c r="A752" t="str">
        <f t="shared" si="123"/>
        <v>06</v>
      </c>
      <c r="B752" t="s">
        <v>34</v>
      </c>
      <c r="C752" t="str">
        <f>"127"</f>
        <v>127</v>
      </c>
      <c r="D752" t="s">
        <v>162</v>
      </c>
      <c r="E752" t="str">
        <f t="shared" si="133"/>
        <v>01</v>
      </c>
      <c r="F752" t="str">
        <f>"003"</f>
        <v>003</v>
      </c>
      <c r="G752" t="str">
        <f>""</f>
        <v/>
      </c>
      <c r="H752" t="s">
        <v>1</v>
      </c>
      <c r="I752" t="s">
        <v>1029</v>
      </c>
      <c r="J752" t="s">
        <v>1030</v>
      </c>
      <c r="K752" s="2" t="str">
        <f>"06640"</f>
        <v>06640</v>
      </c>
    </row>
    <row r="753" spans="1:11" x14ac:dyDescent="0.25">
      <c r="A753" t="str">
        <f t="shared" si="123"/>
        <v>06</v>
      </c>
      <c r="B753" t="s">
        <v>34</v>
      </c>
      <c r="C753" t="str">
        <f>"127"</f>
        <v>127</v>
      </c>
      <c r="D753" t="s">
        <v>162</v>
      </c>
      <c r="E753" t="str">
        <f t="shared" si="133"/>
        <v>01</v>
      </c>
      <c r="F753" t="str">
        <f>"003"</f>
        <v>003</v>
      </c>
      <c r="G753" t="str">
        <f>""</f>
        <v/>
      </c>
      <c r="H753" t="s">
        <v>0</v>
      </c>
      <c r="I753" t="s">
        <v>1029</v>
      </c>
      <c r="J753" t="s">
        <v>1030</v>
      </c>
      <c r="K753" s="2" t="str">
        <f>"06640"</f>
        <v>06640</v>
      </c>
    </row>
    <row r="754" spans="1:11" x14ac:dyDescent="0.25">
      <c r="A754" t="str">
        <f t="shared" si="123"/>
        <v>06</v>
      </c>
      <c r="B754" t="s">
        <v>34</v>
      </c>
      <c r="C754" t="str">
        <f t="shared" ref="C754:C759" si="134">"128"</f>
        <v>128</v>
      </c>
      <c r="D754" t="s">
        <v>163</v>
      </c>
      <c r="E754" t="str">
        <f t="shared" si="133"/>
        <v>01</v>
      </c>
      <c r="F754" t="str">
        <f>"001"</f>
        <v>001</v>
      </c>
      <c r="G754" t="str">
        <f>""</f>
        <v/>
      </c>
      <c r="H754" t="s">
        <v>3</v>
      </c>
      <c r="I754" t="s">
        <v>1031</v>
      </c>
      <c r="J754" t="s">
        <v>1032</v>
      </c>
      <c r="K754" s="2" t="str">
        <f t="shared" ref="K754:K759" si="135">"06140"</f>
        <v>06140</v>
      </c>
    </row>
    <row r="755" spans="1:11" x14ac:dyDescent="0.25">
      <c r="A755" t="str">
        <f t="shared" si="123"/>
        <v>06</v>
      </c>
      <c r="B755" t="s">
        <v>34</v>
      </c>
      <c r="C755" t="str">
        <f t="shared" si="134"/>
        <v>128</v>
      </c>
      <c r="D755" t="s">
        <v>163</v>
      </c>
      <c r="E755" t="str">
        <f t="shared" si="133"/>
        <v>01</v>
      </c>
      <c r="F755" t="str">
        <f>"002"</f>
        <v>002</v>
      </c>
      <c r="G755" t="str">
        <f>""</f>
        <v/>
      </c>
      <c r="H755" t="s">
        <v>1</v>
      </c>
      <c r="I755" t="s">
        <v>1033</v>
      </c>
      <c r="J755" t="s">
        <v>1034</v>
      </c>
      <c r="K755" s="2" t="str">
        <f t="shared" si="135"/>
        <v>06140</v>
      </c>
    </row>
    <row r="756" spans="1:11" x14ac:dyDescent="0.25">
      <c r="A756" t="str">
        <f t="shared" si="123"/>
        <v>06</v>
      </c>
      <c r="B756" t="s">
        <v>34</v>
      </c>
      <c r="C756" t="str">
        <f t="shared" si="134"/>
        <v>128</v>
      </c>
      <c r="D756" t="s">
        <v>163</v>
      </c>
      <c r="E756" t="str">
        <f t="shared" si="133"/>
        <v>01</v>
      </c>
      <c r="F756" t="str">
        <f>"002"</f>
        <v>002</v>
      </c>
      <c r="G756" t="str">
        <f>""</f>
        <v/>
      </c>
      <c r="H756" t="s">
        <v>0</v>
      </c>
      <c r="I756" t="s">
        <v>1033</v>
      </c>
      <c r="J756" t="s">
        <v>1034</v>
      </c>
      <c r="K756" s="2" t="str">
        <f t="shared" si="135"/>
        <v>06140</v>
      </c>
    </row>
    <row r="757" spans="1:11" x14ac:dyDescent="0.25">
      <c r="A757" t="str">
        <f t="shared" si="123"/>
        <v>06</v>
      </c>
      <c r="B757" t="s">
        <v>34</v>
      </c>
      <c r="C757" t="str">
        <f t="shared" si="134"/>
        <v>128</v>
      </c>
      <c r="D757" t="s">
        <v>163</v>
      </c>
      <c r="E757" t="str">
        <f t="shared" si="133"/>
        <v>01</v>
      </c>
      <c r="F757" t="str">
        <f>"003"</f>
        <v>003</v>
      </c>
      <c r="G757" t="str">
        <f>""</f>
        <v/>
      </c>
      <c r="H757" t="s">
        <v>1</v>
      </c>
      <c r="I757" t="s">
        <v>1035</v>
      </c>
      <c r="J757" t="s">
        <v>1036</v>
      </c>
      <c r="K757" s="2" t="str">
        <f t="shared" si="135"/>
        <v>06140</v>
      </c>
    </row>
    <row r="758" spans="1:11" x14ac:dyDescent="0.25">
      <c r="A758" t="str">
        <f t="shared" si="123"/>
        <v>06</v>
      </c>
      <c r="B758" t="s">
        <v>34</v>
      </c>
      <c r="C758" t="str">
        <f t="shared" si="134"/>
        <v>128</v>
      </c>
      <c r="D758" t="s">
        <v>163</v>
      </c>
      <c r="E758" t="str">
        <f t="shared" si="133"/>
        <v>01</v>
      </c>
      <c r="F758" t="str">
        <f>"003"</f>
        <v>003</v>
      </c>
      <c r="G758" t="str">
        <f>""</f>
        <v/>
      </c>
      <c r="H758" t="s">
        <v>0</v>
      </c>
      <c r="I758" t="s">
        <v>1035</v>
      </c>
      <c r="J758" t="s">
        <v>1036</v>
      </c>
      <c r="K758" s="2" t="str">
        <f t="shared" si="135"/>
        <v>06140</v>
      </c>
    </row>
    <row r="759" spans="1:11" x14ac:dyDescent="0.25">
      <c r="A759" t="str">
        <f t="shared" si="123"/>
        <v>06</v>
      </c>
      <c r="B759" t="s">
        <v>34</v>
      </c>
      <c r="C759" t="str">
        <f t="shared" si="134"/>
        <v>128</v>
      </c>
      <c r="D759" t="s">
        <v>163</v>
      </c>
      <c r="E759" t="str">
        <f t="shared" si="133"/>
        <v>01</v>
      </c>
      <c r="F759" t="str">
        <f>"004"</f>
        <v>004</v>
      </c>
      <c r="G759" t="str">
        <f>""</f>
        <v/>
      </c>
      <c r="H759" t="s">
        <v>3</v>
      </c>
      <c r="I759" t="s">
        <v>1031</v>
      </c>
      <c r="J759" t="s">
        <v>1032</v>
      </c>
      <c r="K759" s="2" t="str">
        <f t="shared" si="135"/>
        <v>06140</v>
      </c>
    </row>
    <row r="760" spans="1:11" x14ac:dyDescent="0.25">
      <c r="A760" t="str">
        <f t="shared" si="123"/>
        <v>06</v>
      </c>
      <c r="B760" t="s">
        <v>34</v>
      </c>
      <c r="C760" t="str">
        <f>"129"</f>
        <v>129</v>
      </c>
      <c r="D760" t="s">
        <v>164</v>
      </c>
      <c r="E760" t="str">
        <f t="shared" si="133"/>
        <v>01</v>
      </c>
      <c r="F760" t="str">
        <f t="shared" ref="F760:F771" si="136">"001"</f>
        <v>001</v>
      </c>
      <c r="G760" t="str">
        <f>""</f>
        <v/>
      </c>
      <c r="H760" t="s">
        <v>3</v>
      </c>
      <c r="I760" t="s">
        <v>28</v>
      </c>
      <c r="J760" t="s">
        <v>724</v>
      </c>
      <c r="K760" s="2" t="str">
        <f>"06133"</f>
        <v>06133</v>
      </c>
    </row>
    <row r="761" spans="1:11" x14ac:dyDescent="0.25">
      <c r="A761" t="str">
        <f t="shared" si="123"/>
        <v>06</v>
      </c>
      <c r="B761" t="s">
        <v>34</v>
      </c>
      <c r="C761" t="str">
        <f>"130"</f>
        <v>130</v>
      </c>
      <c r="D761" t="s">
        <v>165</v>
      </c>
      <c r="E761" t="str">
        <f t="shared" si="133"/>
        <v>01</v>
      </c>
      <c r="F761" t="str">
        <f t="shared" si="136"/>
        <v>001</v>
      </c>
      <c r="G761" t="str">
        <f>""</f>
        <v/>
      </c>
      <c r="H761" t="s">
        <v>3</v>
      </c>
      <c r="I761" t="s">
        <v>31</v>
      </c>
      <c r="J761" t="s">
        <v>1037</v>
      </c>
      <c r="K761" s="2" t="str">
        <f>"06658"</f>
        <v>06658</v>
      </c>
    </row>
    <row r="762" spans="1:11" x14ac:dyDescent="0.25">
      <c r="A762" t="str">
        <f t="shared" si="123"/>
        <v>06</v>
      </c>
      <c r="B762" t="s">
        <v>34</v>
      </c>
      <c r="C762" t="str">
        <f>"131"</f>
        <v>131</v>
      </c>
      <c r="D762" t="s">
        <v>166</v>
      </c>
      <c r="E762" t="str">
        <f t="shared" si="133"/>
        <v>01</v>
      </c>
      <c r="F762" t="str">
        <f t="shared" si="136"/>
        <v>001</v>
      </c>
      <c r="G762" t="str">
        <f>""</f>
        <v/>
      </c>
      <c r="H762" t="s">
        <v>1</v>
      </c>
      <c r="I762" t="s">
        <v>1038</v>
      </c>
      <c r="J762" t="s">
        <v>1039</v>
      </c>
      <c r="K762" s="2" t="str">
        <f>"06172"</f>
        <v>06172</v>
      </c>
    </row>
    <row r="763" spans="1:11" x14ac:dyDescent="0.25">
      <c r="A763" t="str">
        <f t="shared" si="123"/>
        <v>06</v>
      </c>
      <c r="B763" t="s">
        <v>34</v>
      </c>
      <c r="C763" t="str">
        <f>"131"</f>
        <v>131</v>
      </c>
      <c r="D763" t="s">
        <v>166</v>
      </c>
      <c r="E763" t="str">
        <f t="shared" si="133"/>
        <v>01</v>
      </c>
      <c r="F763" t="str">
        <f t="shared" si="136"/>
        <v>001</v>
      </c>
      <c r="G763" t="str">
        <f>""</f>
        <v/>
      </c>
      <c r="H763" t="s">
        <v>0</v>
      </c>
      <c r="I763" t="s">
        <v>1038</v>
      </c>
      <c r="J763" t="s">
        <v>1039</v>
      </c>
      <c r="K763" s="2" t="str">
        <f>"06172"</f>
        <v>06172</v>
      </c>
    </row>
    <row r="764" spans="1:11" x14ac:dyDescent="0.25">
      <c r="A764" t="str">
        <f t="shared" si="123"/>
        <v>06</v>
      </c>
      <c r="B764" t="s">
        <v>34</v>
      </c>
      <c r="C764" t="str">
        <f>"132"</f>
        <v>132</v>
      </c>
      <c r="D764" t="s">
        <v>167</v>
      </c>
      <c r="E764" t="str">
        <f t="shared" si="133"/>
        <v>01</v>
      </c>
      <c r="F764" t="str">
        <f t="shared" si="136"/>
        <v>001</v>
      </c>
      <c r="G764" t="str">
        <f>""</f>
        <v/>
      </c>
      <c r="H764" t="s">
        <v>3</v>
      </c>
      <c r="I764" t="s">
        <v>1040</v>
      </c>
      <c r="J764" t="s">
        <v>1041</v>
      </c>
      <c r="K764" s="2" t="str">
        <f>"06880"</f>
        <v>06880</v>
      </c>
    </row>
    <row r="765" spans="1:11" x14ac:dyDescent="0.25">
      <c r="A765" t="str">
        <f t="shared" si="123"/>
        <v>06</v>
      </c>
      <c r="B765" t="s">
        <v>34</v>
      </c>
      <c r="C765" t="str">
        <f>"133"</f>
        <v>133</v>
      </c>
      <c r="D765" t="s">
        <v>168</v>
      </c>
      <c r="E765" t="str">
        <f t="shared" si="133"/>
        <v>01</v>
      </c>
      <c r="F765" t="str">
        <f t="shared" si="136"/>
        <v>001</v>
      </c>
      <c r="G765" t="str">
        <f>""</f>
        <v/>
      </c>
      <c r="H765" t="s">
        <v>1</v>
      </c>
      <c r="I765" t="s">
        <v>1042</v>
      </c>
      <c r="J765" t="s">
        <v>1043</v>
      </c>
      <c r="K765" s="2" t="str">
        <f>"06210"</f>
        <v>06210</v>
      </c>
    </row>
    <row r="766" spans="1:11" x14ac:dyDescent="0.25">
      <c r="A766" t="str">
        <f t="shared" si="123"/>
        <v>06</v>
      </c>
      <c r="B766" t="s">
        <v>34</v>
      </c>
      <c r="C766" t="str">
        <f>"133"</f>
        <v>133</v>
      </c>
      <c r="D766" t="s">
        <v>168</v>
      </c>
      <c r="E766" t="str">
        <f t="shared" si="133"/>
        <v>01</v>
      </c>
      <c r="F766" t="str">
        <f t="shared" si="136"/>
        <v>001</v>
      </c>
      <c r="G766" t="str">
        <f>""</f>
        <v/>
      </c>
      <c r="H766" t="s">
        <v>0</v>
      </c>
      <c r="I766" t="s">
        <v>1042</v>
      </c>
      <c r="J766" t="s">
        <v>1043</v>
      </c>
      <c r="K766" s="2" t="str">
        <f>"06210"</f>
        <v>06210</v>
      </c>
    </row>
    <row r="767" spans="1:11" x14ac:dyDescent="0.25">
      <c r="A767" t="str">
        <f t="shared" si="123"/>
        <v>06</v>
      </c>
      <c r="B767" t="s">
        <v>34</v>
      </c>
      <c r="C767" t="str">
        <f>"133"</f>
        <v>133</v>
      </c>
      <c r="D767" t="s">
        <v>168</v>
      </c>
      <c r="E767" t="str">
        <f t="shared" si="133"/>
        <v>01</v>
      </c>
      <c r="F767" t="str">
        <f t="shared" si="136"/>
        <v>001</v>
      </c>
      <c r="G767" t="str">
        <f>""</f>
        <v/>
      </c>
      <c r="H767" t="s">
        <v>2</v>
      </c>
      <c r="I767" t="s">
        <v>1042</v>
      </c>
      <c r="J767" t="s">
        <v>1043</v>
      </c>
      <c r="K767" s="2" t="str">
        <f>"06210"</f>
        <v>06210</v>
      </c>
    </row>
    <row r="768" spans="1:11" x14ac:dyDescent="0.25">
      <c r="A768" t="str">
        <f t="shared" si="123"/>
        <v>06</v>
      </c>
      <c r="B768" t="s">
        <v>34</v>
      </c>
      <c r="C768" t="str">
        <f>"134"</f>
        <v>134</v>
      </c>
      <c r="D768" t="s">
        <v>169</v>
      </c>
      <c r="E768" t="str">
        <f t="shared" si="133"/>
        <v>01</v>
      </c>
      <c r="F768" t="str">
        <f t="shared" si="136"/>
        <v>001</v>
      </c>
      <c r="G768" t="str">
        <f>""</f>
        <v/>
      </c>
      <c r="H768" t="s">
        <v>3</v>
      </c>
      <c r="I768" t="s">
        <v>1044</v>
      </c>
      <c r="J768" t="s">
        <v>1045</v>
      </c>
      <c r="K768" s="2" t="str">
        <f>"06909"</f>
        <v>06909</v>
      </c>
    </row>
    <row r="769" spans="1:11" x14ac:dyDescent="0.25">
      <c r="A769" t="str">
        <f t="shared" si="123"/>
        <v>06</v>
      </c>
      <c r="B769" t="s">
        <v>34</v>
      </c>
      <c r="C769" t="str">
        <f>"135"</f>
        <v>135</v>
      </c>
      <c r="D769" t="s">
        <v>170</v>
      </c>
      <c r="E769" t="str">
        <f t="shared" si="133"/>
        <v>01</v>
      </c>
      <c r="F769" t="str">
        <f t="shared" si="136"/>
        <v>001</v>
      </c>
      <c r="G769" t="str">
        <f>""</f>
        <v/>
      </c>
      <c r="H769" t="s">
        <v>1</v>
      </c>
      <c r="I769" t="s">
        <v>28</v>
      </c>
      <c r="J769" t="s">
        <v>1046</v>
      </c>
      <c r="K769" s="2" t="str">
        <f>"06892"</f>
        <v>06892</v>
      </c>
    </row>
    <row r="770" spans="1:11" x14ac:dyDescent="0.25">
      <c r="A770" t="str">
        <f t="shared" si="123"/>
        <v>06</v>
      </c>
      <c r="B770" t="s">
        <v>34</v>
      </c>
      <c r="C770" t="str">
        <f>"135"</f>
        <v>135</v>
      </c>
      <c r="D770" t="s">
        <v>170</v>
      </c>
      <c r="E770" t="str">
        <f t="shared" si="133"/>
        <v>01</v>
      </c>
      <c r="F770" t="str">
        <f t="shared" si="136"/>
        <v>001</v>
      </c>
      <c r="G770" t="str">
        <f>""</f>
        <v/>
      </c>
      <c r="H770" t="s">
        <v>0</v>
      </c>
      <c r="I770" t="s">
        <v>28</v>
      </c>
      <c r="J770" t="s">
        <v>1046</v>
      </c>
      <c r="K770" s="2" t="str">
        <f>"06892"</f>
        <v>06892</v>
      </c>
    </row>
    <row r="771" spans="1:11" x14ac:dyDescent="0.25">
      <c r="A771" t="str">
        <f t="shared" ref="A771:A834" si="137">"06"</f>
        <v>06</v>
      </c>
      <c r="B771" t="s">
        <v>34</v>
      </c>
      <c r="C771" t="str">
        <f>"136"</f>
        <v>136</v>
      </c>
      <c r="D771" t="s">
        <v>171</v>
      </c>
      <c r="E771" t="str">
        <f t="shared" si="133"/>
        <v>01</v>
      </c>
      <c r="F771" t="str">
        <f t="shared" si="136"/>
        <v>001</v>
      </c>
      <c r="G771" t="str">
        <f>""</f>
        <v/>
      </c>
      <c r="H771" t="s">
        <v>3</v>
      </c>
      <c r="I771" t="s">
        <v>1047</v>
      </c>
      <c r="J771" t="s">
        <v>1048</v>
      </c>
      <c r="K771" s="2" t="str">
        <f>"06290"</f>
        <v>06290</v>
      </c>
    </row>
    <row r="772" spans="1:11" x14ac:dyDescent="0.25">
      <c r="A772" t="str">
        <f t="shared" si="137"/>
        <v>06</v>
      </c>
      <c r="B772" t="s">
        <v>34</v>
      </c>
      <c r="C772" t="str">
        <f>"136"</f>
        <v>136</v>
      </c>
      <c r="D772" t="s">
        <v>171</v>
      </c>
      <c r="E772" t="str">
        <f t="shared" si="133"/>
        <v>01</v>
      </c>
      <c r="F772" t="str">
        <f>"002"</f>
        <v>002</v>
      </c>
      <c r="G772" t="str">
        <f>""</f>
        <v/>
      </c>
      <c r="H772" t="s">
        <v>3</v>
      </c>
      <c r="I772" t="s">
        <v>1047</v>
      </c>
      <c r="J772" t="s">
        <v>1048</v>
      </c>
      <c r="K772" s="2" t="str">
        <f>"06290"</f>
        <v>06290</v>
      </c>
    </row>
    <row r="773" spans="1:11" x14ac:dyDescent="0.25">
      <c r="A773" t="str">
        <f t="shared" si="137"/>
        <v>06</v>
      </c>
      <c r="B773" t="s">
        <v>34</v>
      </c>
      <c r="C773" t="str">
        <f>"137"</f>
        <v>137</v>
      </c>
      <c r="D773" t="s">
        <v>172</v>
      </c>
      <c r="E773" t="str">
        <f t="shared" si="133"/>
        <v>01</v>
      </c>
      <c r="F773" t="str">
        <f t="shared" ref="F773:F779" si="138">"001"</f>
        <v>001</v>
      </c>
      <c r="G773" t="str">
        <f>""</f>
        <v/>
      </c>
      <c r="H773" t="s">
        <v>1</v>
      </c>
      <c r="I773" t="s">
        <v>1049</v>
      </c>
      <c r="J773" t="s">
        <v>1050</v>
      </c>
      <c r="K773" s="2" t="str">
        <f>"06689"</f>
        <v>06689</v>
      </c>
    </row>
    <row r="774" spans="1:11" x14ac:dyDescent="0.25">
      <c r="A774" t="str">
        <f t="shared" si="137"/>
        <v>06</v>
      </c>
      <c r="B774" t="s">
        <v>34</v>
      </c>
      <c r="C774" t="str">
        <f>"137"</f>
        <v>137</v>
      </c>
      <c r="D774" t="s">
        <v>172</v>
      </c>
      <c r="E774" t="str">
        <f t="shared" si="133"/>
        <v>01</v>
      </c>
      <c r="F774" t="str">
        <f t="shared" si="138"/>
        <v>001</v>
      </c>
      <c r="G774" t="str">
        <f>""</f>
        <v/>
      </c>
      <c r="H774" t="s">
        <v>0</v>
      </c>
      <c r="I774" t="s">
        <v>1049</v>
      </c>
      <c r="J774" t="s">
        <v>1050</v>
      </c>
      <c r="K774" s="2" t="str">
        <f>"06689"</f>
        <v>06689</v>
      </c>
    </row>
    <row r="775" spans="1:11" x14ac:dyDescent="0.25">
      <c r="A775" t="str">
        <f t="shared" si="137"/>
        <v>06</v>
      </c>
      <c r="B775" t="s">
        <v>34</v>
      </c>
      <c r="C775" t="str">
        <f>"138"</f>
        <v>138</v>
      </c>
      <c r="D775" t="s">
        <v>173</v>
      </c>
      <c r="E775" t="str">
        <f t="shared" si="133"/>
        <v>01</v>
      </c>
      <c r="F775" t="str">
        <f t="shared" si="138"/>
        <v>001</v>
      </c>
      <c r="G775" t="str">
        <f>""</f>
        <v/>
      </c>
      <c r="H775" t="s">
        <v>1</v>
      </c>
      <c r="I775" t="s">
        <v>1051</v>
      </c>
      <c r="J775" t="s">
        <v>1052</v>
      </c>
      <c r="K775" s="2" t="str">
        <f>"06474"</f>
        <v>06474</v>
      </c>
    </row>
    <row r="776" spans="1:11" x14ac:dyDescent="0.25">
      <c r="A776" t="str">
        <f t="shared" si="137"/>
        <v>06</v>
      </c>
      <c r="B776" t="s">
        <v>34</v>
      </c>
      <c r="C776" t="str">
        <f>"138"</f>
        <v>138</v>
      </c>
      <c r="D776" t="s">
        <v>173</v>
      </c>
      <c r="E776" t="str">
        <f t="shared" si="133"/>
        <v>01</v>
      </c>
      <c r="F776" t="str">
        <f t="shared" si="138"/>
        <v>001</v>
      </c>
      <c r="G776" t="str">
        <f>""</f>
        <v/>
      </c>
      <c r="H776" t="s">
        <v>0</v>
      </c>
      <c r="I776" t="s">
        <v>1051</v>
      </c>
      <c r="J776" t="s">
        <v>1052</v>
      </c>
      <c r="K776" s="2" t="str">
        <f>"06474"</f>
        <v>06474</v>
      </c>
    </row>
    <row r="777" spans="1:11" x14ac:dyDescent="0.25">
      <c r="A777" t="str">
        <f t="shared" si="137"/>
        <v>06</v>
      </c>
      <c r="B777" t="s">
        <v>34</v>
      </c>
      <c r="C777" t="str">
        <f>"139"</f>
        <v>139</v>
      </c>
      <c r="D777" t="s">
        <v>174</v>
      </c>
      <c r="E777" t="str">
        <f t="shared" si="133"/>
        <v>01</v>
      </c>
      <c r="F777" t="str">
        <f t="shared" si="138"/>
        <v>001</v>
      </c>
      <c r="G777" t="str">
        <f>""</f>
        <v/>
      </c>
      <c r="H777" t="s">
        <v>3</v>
      </c>
      <c r="I777" t="s">
        <v>31</v>
      </c>
      <c r="J777" t="s">
        <v>636</v>
      </c>
      <c r="K777" s="2" t="str">
        <f>"06444"</f>
        <v>06444</v>
      </c>
    </row>
    <row r="778" spans="1:11" x14ac:dyDescent="0.25">
      <c r="A778" t="str">
        <f t="shared" si="137"/>
        <v>06</v>
      </c>
      <c r="B778" t="s">
        <v>34</v>
      </c>
      <c r="C778" t="str">
        <f>"140"</f>
        <v>140</v>
      </c>
      <c r="D778" t="s">
        <v>175</v>
      </c>
      <c r="E778" t="str">
        <f t="shared" si="133"/>
        <v>01</v>
      </c>
      <c r="F778" t="str">
        <f t="shared" si="138"/>
        <v>001</v>
      </c>
      <c r="G778" t="str">
        <f>""</f>
        <v/>
      </c>
      <c r="H778" t="s">
        <v>3</v>
      </c>
      <c r="I778" t="s">
        <v>31</v>
      </c>
      <c r="J778" t="s">
        <v>636</v>
      </c>
      <c r="K778" s="2" t="str">
        <f>"06134"</f>
        <v>06134</v>
      </c>
    </row>
    <row r="779" spans="1:11" x14ac:dyDescent="0.25">
      <c r="A779" t="str">
        <f t="shared" si="137"/>
        <v>06</v>
      </c>
      <c r="B779" t="s">
        <v>34</v>
      </c>
      <c r="C779" t="str">
        <f>"141"</f>
        <v>141</v>
      </c>
      <c r="D779" t="s">
        <v>176</v>
      </c>
      <c r="E779" t="str">
        <f t="shared" si="133"/>
        <v>01</v>
      </c>
      <c r="F779" t="str">
        <f t="shared" si="138"/>
        <v>001</v>
      </c>
      <c r="G779" t="str">
        <f>""</f>
        <v/>
      </c>
      <c r="H779" t="s">
        <v>3</v>
      </c>
      <c r="I779" t="s">
        <v>1053</v>
      </c>
      <c r="J779" t="s">
        <v>981</v>
      </c>
      <c r="K779" s="2" t="str">
        <f>"06330"</f>
        <v>06330</v>
      </c>
    </row>
    <row r="780" spans="1:11" x14ac:dyDescent="0.25">
      <c r="A780" t="str">
        <f t="shared" si="137"/>
        <v>06</v>
      </c>
      <c r="B780" t="s">
        <v>34</v>
      </c>
      <c r="C780" t="str">
        <f>"141"</f>
        <v>141</v>
      </c>
      <c r="D780" t="s">
        <v>176</v>
      </c>
      <c r="E780" t="str">
        <f t="shared" si="133"/>
        <v>01</v>
      </c>
      <c r="F780" t="str">
        <f>"002"</f>
        <v>002</v>
      </c>
      <c r="G780" t="str">
        <f>""</f>
        <v/>
      </c>
      <c r="H780" t="s">
        <v>1</v>
      </c>
      <c r="I780" t="s">
        <v>1053</v>
      </c>
      <c r="J780" t="s">
        <v>981</v>
      </c>
      <c r="K780" s="2" t="str">
        <f>"06330"</f>
        <v>06330</v>
      </c>
    </row>
    <row r="781" spans="1:11" x14ac:dyDescent="0.25">
      <c r="A781" t="str">
        <f t="shared" si="137"/>
        <v>06</v>
      </c>
      <c r="B781" t="s">
        <v>34</v>
      </c>
      <c r="C781" t="str">
        <f>"141"</f>
        <v>141</v>
      </c>
      <c r="D781" t="s">
        <v>176</v>
      </c>
      <c r="E781" t="str">
        <f t="shared" si="133"/>
        <v>01</v>
      </c>
      <c r="F781" t="str">
        <f>"002"</f>
        <v>002</v>
      </c>
      <c r="G781" t="str">
        <f>""</f>
        <v/>
      </c>
      <c r="H781" t="s">
        <v>0</v>
      </c>
      <c r="I781" t="s">
        <v>1053</v>
      </c>
      <c r="J781" t="s">
        <v>981</v>
      </c>
      <c r="K781" s="2" t="str">
        <f>"06330"</f>
        <v>06330</v>
      </c>
    </row>
    <row r="782" spans="1:11" x14ac:dyDescent="0.25">
      <c r="A782" t="str">
        <f t="shared" si="137"/>
        <v>06</v>
      </c>
      <c r="B782" t="s">
        <v>34</v>
      </c>
      <c r="C782" t="str">
        <f>"142"</f>
        <v>142</v>
      </c>
      <c r="D782" t="s">
        <v>177</v>
      </c>
      <c r="E782" t="str">
        <f t="shared" si="133"/>
        <v>01</v>
      </c>
      <c r="F782" t="str">
        <f>"001"</f>
        <v>001</v>
      </c>
      <c r="G782" t="str">
        <f>""</f>
        <v/>
      </c>
      <c r="H782" t="s">
        <v>3</v>
      </c>
      <c r="I782" t="s">
        <v>1054</v>
      </c>
      <c r="J782" t="s">
        <v>1055</v>
      </c>
      <c r="K782" s="2" t="str">
        <f>"06378"</f>
        <v>06378</v>
      </c>
    </row>
    <row r="783" spans="1:11" x14ac:dyDescent="0.25">
      <c r="A783" t="str">
        <f t="shared" si="137"/>
        <v>06</v>
      </c>
      <c r="B783" t="s">
        <v>34</v>
      </c>
      <c r="C783" t="str">
        <f t="shared" ref="C783:C788" si="139">"143"</f>
        <v>143</v>
      </c>
      <c r="D783" t="s">
        <v>178</v>
      </c>
      <c r="E783" t="str">
        <f t="shared" si="133"/>
        <v>01</v>
      </c>
      <c r="F783" t="str">
        <f>"001"</f>
        <v>001</v>
      </c>
      <c r="G783" t="str">
        <f>""</f>
        <v/>
      </c>
      <c r="H783" t="s">
        <v>1</v>
      </c>
      <c r="I783" t="s">
        <v>487</v>
      </c>
      <c r="J783" t="s">
        <v>1056</v>
      </c>
      <c r="K783" s="2" t="str">
        <f t="shared" ref="K783:K788" si="140">"06130"</f>
        <v>06130</v>
      </c>
    </row>
    <row r="784" spans="1:11" x14ac:dyDescent="0.25">
      <c r="A784" t="str">
        <f t="shared" si="137"/>
        <v>06</v>
      </c>
      <c r="B784" t="s">
        <v>34</v>
      </c>
      <c r="C784" t="str">
        <f t="shared" si="139"/>
        <v>143</v>
      </c>
      <c r="D784" t="s">
        <v>178</v>
      </c>
      <c r="E784" t="str">
        <f t="shared" si="133"/>
        <v>01</v>
      </c>
      <c r="F784" t="str">
        <f>"001"</f>
        <v>001</v>
      </c>
      <c r="G784" t="str">
        <f>""</f>
        <v/>
      </c>
      <c r="H784" t="s">
        <v>0</v>
      </c>
      <c r="I784" t="s">
        <v>487</v>
      </c>
      <c r="J784" t="s">
        <v>1056</v>
      </c>
      <c r="K784" s="2" t="str">
        <f t="shared" si="140"/>
        <v>06130</v>
      </c>
    </row>
    <row r="785" spans="1:11" x14ac:dyDescent="0.25">
      <c r="A785" t="str">
        <f t="shared" si="137"/>
        <v>06</v>
      </c>
      <c r="B785" t="s">
        <v>34</v>
      </c>
      <c r="C785" t="str">
        <f t="shared" si="139"/>
        <v>143</v>
      </c>
      <c r="D785" t="s">
        <v>178</v>
      </c>
      <c r="E785" t="str">
        <f>"02"</f>
        <v>02</v>
      </c>
      <c r="F785" t="str">
        <f>"001"</f>
        <v>001</v>
      </c>
      <c r="G785" t="str">
        <f>""</f>
        <v/>
      </c>
      <c r="H785" t="s">
        <v>1</v>
      </c>
      <c r="I785" t="s">
        <v>28</v>
      </c>
      <c r="J785" t="s">
        <v>1057</v>
      </c>
      <c r="K785" s="2" t="str">
        <f t="shared" si="140"/>
        <v>06130</v>
      </c>
    </row>
    <row r="786" spans="1:11" x14ac:dyDescent="0.25">
      <c r="A786" t="str">
        <f t="shared" si="137"/>
        <v>06</v>
      </c>
      <c r="B786" t="s">
        <v>34</v>
      </c>
      <c r="C786" t="str">
        <f t="shared" si="139"/>
        <v>143</v>
      </c>
      <c r="D786" t="s">
        <v>178</v>
      </c>
      <c r="E786" t="str">
        <f>"02"</f>
        <v>02</v>
      </c>
      <c r="F786" t="str">
        <f>"001"</f>
        <v>001</v>
      </c>
      <c r="G786" t="str">
        <f>""</f>
        <v/>
      </c>
      <c r="H786" t="s">
        <v>0</v>
      </c>
      <c r="I786" t="s">
        <v>28</v>
      </c>
      <c r="J786" t="s">
        <v>1057</v>
      </c>
      <c r="K786" s="2" t="str">
        <f t="shared" si="140"/>
        <v>06130</v>
      </c>
    </row>
    <row r="787" spans="1:11" x14ac:dyDescent="0.25">
      <c r="A787" t="str">
        <f t="shared" si="137"/>
        <v>06</v>
      </c>
      <c r="B787" t="s">
        <v>34</v>
      </c>
      <c r="C787" t="str">
        <f t="shared" si="139"/>
        <v>143</v>
      </c>
      <c r="D787" t="s">
        <v>178</v>
      </c>
      <c r="E787" t="str">
        <f>"02"</f>
        <v>02</v>
      </c>
      <c r="F787" t="str">
        <f>"002"</f>
        <v>002</v>
      </c>
      <c r="G787" t="str">
        <f>""</f>
        <v/>
      </c>
      <c r="H787" t="s">
        <v>1</v>
      </c>
      <c r="I787" t="s">
        <v>1058</v>
      </c>
      <c r="J787" t="s">
        <v>1059</v>
      </c>
      <c r="K787" s="2" t="str">
        <f t="shared" si="140"/>
        <v>06130</v>
      </c>
    </row>
    <row r="788" spans="1:11" x14ac:dyDescent="0.25">
      <c r="A788" t="str">
        <f t="shared" si="137"/>
        <v>06</v>
      </c>
      <c r="B788" t="s">
        <v>34</v>
      </c>
      <c r="C788" t="str">
        <f t="shared" si="139"/>
        <v>143</v>
      </c>
      <c r="D788" t="s">
        <v>178</v>
      </c>
      <c r="E788" t="str">
        <f>"02"</f>
        <v>02</v>
      </c>
      <c r="F788" t="str">
        <f>"002"</f>
        <v>002</v>
      </c>
      <c r="G788" t="str">
        <f>""</f>
        <v/>
      </c>
      <c r="H788" t="s">
        <v>0</v>
      </c>
      <c r="I788" t="s">
        <v>1058</v>
      </c>
      <c r="J788" t="s">
        <v>1059</v>
      </c>
      <c r="K788" s="2" t="str">
        <f t="shared" si="140"/>
        <v>06130</v>
      </c>
    </row>
    <row r="789" spans="1:11" x14ac:dyDescent="0.25">
      <c r="A789" t="str">
        <f t="shared" si="137"/>
        <v>06</v>
      </c>
      <c r="B789" t="s">
        <v>34</v>
      </c>
      <c r="C789" t="str">
        <f>"144"</f>
        <v>144</v>
      </c>
      <c r="D789" t="s">
        <v>179</v>
      </c>
      <c r="E789" t="str">
        <f t="shared" ref="E789:E799" si="141">"01"</f>
        <v>01</v>
      </c>
      <c r="F789" t="str">
        <f t="shared" ref="F789:F798" si="142">"001"</f>
        <v>001</v>
      </c>
      <c r="G789" t="str">
        <f>""</f>
        <v/>
      </c>
      <c r="H789" t="s">
        <v>3</v>
      </c>
      <c r="I789" t="s">
        <v>1060</v>
      </c>
      <c r="J789" t="s">
        <v>1061</v>
      </c>
      <c r="K789" s="2" t="str">
        <f>"06927"</f>
        <v>06927</v>
      </c>
    </row>
    <row r="790" spans="1:11" x14ac:dyDescent="0.25">
      <c r="A790" t="str">
        <f t="shared" si="137"/>
        <v>06</v>
      </c>
      <c r="B790" t="s">
        <v>34</v>
      </c>
      <c r="C790" t="str">
        <f>"145"</f>
        <v>145</v>
      </c>
      <c r="D790" t="s">
        <v>180</v>
      </c>
      <c r="E790" t="str">
        <f t="shared" si="141"/>
        <v>01</v>
      </c>
      <c r="F790" t="str">
        <f t="shared" si="142"/>
        <v>001</v>
      </c>
      <c r="G790" t="str">
        <f>""</f>
        <v/>
      </c>
      <c r="H790" t="s">
        <v>1</v>
      </c>
      <c r="I790" t="s">
        <v>31</v>
      </c>
      <c r="J790" t="s">
        <v>636</v>
      </c>
      <c r="K790" s="2" t="str">
        <f>"06890"</f>
        <v>06890</v>
      </c>
    </row>
    <row r="791" spans="1:11" x14ac:dyDescent="0.25">
      <c r="A791" t="str">
        <f t="shared" si="137"/>
        <v>06</v>
      </c>
      <c r="B791" t="s">
        <v>34</v>
      </c>
      <c r="C791" t="str">
        <f>"145"</f>
        <v>145</v>
      </c>
      <c r="D791" t="s">
        <v>180</v>
      </c>
      <c r="E791" t="str">
        <f t="shared" si="141"/>
        <v>01</v>
      </c>
      <c r="F791" t="str">
        <f t="shared" si="142"/>
        <v>001</v>
      </c>
      <c r="G791" t="str">
        <f>""</f>
        <v/>
      </c>
      <c r="H791" t="s">
        <v>0</v>
      </c>
      <c r="I791" t="s">
        <v>31</v>
      </c>
      <c r="J791" t="s">
        <v>636</v>
      </c>
      <c r="K791" s="2" t="str">
        <f>"06890"</f>
        <v>06890</v>
      </c>
    </row>
    <row r="792" spans="1:11" x14ac:dyDescent="0.25">
      <c r="A792" t="str">
        <f t="shared" si="137"/>
        <v>06</v>
      </c>
      <c r="B792" t="s">
        <v>34</v>
      </c>
      <c r="C792" t="str">
        <f>"146"</f>
        <v>146</v>
      </c>
      <c r="D792" t="s">
        <v>181</v>
      </c>
      <c r="E792" t="str">
        <f t="shared" si="141"/>
        <v>01</v>
      </c>
      <c r="F792" t="str">
        <f t="shared" si="142"/>
        <v>001</v>
      </c>
      <c r="G792" t="str">
        <f>""</f>
        <v/>
      </c>
      <c r="H792" t="s">
        <v>1</v>
      </c>
      <c r="I792" t="s">
        <v>28</v>
      </c>
      <c r="J792" t="s">
        <v>1062</v>
      </c>
      <c r="K792" s="2" t="str">
        <f>"06458"</f>
        <v>06458</v>
      </c>
    </row>
    <row r="793" spans="1:11" x14ac:dyDescent="0.25">
      <c r="A793" t="str">
        <f t="shared" si="137"/>
        <v>06</v>
      </c>
      <c r="B793" t="s">
        <v>34</v>
      </c>
      <c r="C793" t="str">
        <f>"146"</f>
        <v>146</v>
      </c>
      <c r="D793" t="s">
        <v>181</v>
      </c>
      <c r="E793" t="str">
        <f t="shared" si="141"/>
        <v>01</v>
      </c>
      <c r="F793" t="str">
        <f t="shared" si="142"/>
        <v>001</v>
      </c>
      <c r="G793" t="str">
        <f>""</f>
        <v/>
      </c>
      <c r="H793" t="s">
        <v>0</v>
      </c>
      <c r="I793" t="s">
        <v>1063</v>
      </c>
      <c r="J793" t="s">
        <v>1064</v>
      </c>
      <c r="K793" s="2" t="str">
        <f>"06458"</f>
        <v>06458</v>
      </c>
    </row>
    <row r="794" spans="1:11" x14ac:dyDescent="0.25">
      <c r="A794" t="str">
        <f t="shared" si="137"/>
        <v>06</v>
      </c>
      <c r="B794" t="s">
        <v>34</v>
      </c>
      <c r="C794" t="str">
        <f>"147"</f>
        <v>147</v>
      </c>
      <c r="D794" t="s">
        <v>182</v>
      </c>
      <c r="E794" t="str">
        <f t="shared" si="141"/>
        <v>01</v>
      </c>
      <c r="F794" t="str">
        <f t="shared" si="142"/>
        <v>001</v>
      </c>
      <c r="G794" t="str">
        <f>""</f>
        <v/>
      </c>
      <c r="H794" t="s">
        <v>3</v>
      </c>
      <c r="I794" t="s">
        <v>31</v>
      </c>
      <c r="J794" t="s">
        <v>724</v>
      </c>
      <c r="K794" s="2" t="str">
        <f>"06177"</f>
        <v>06177</v>
      </c>
    </row>
    <row r="795" spans="1:11" x14ac:dyDescent="0.25">
      <c r="A795" t="str">
        <f t="shared" si="137"/>
        <v>06</v>
      </c>
      <c r="B795" t="s">
        <v>34</v>
      </c>
      <c r="C795" t="str">
        <f>"148"</f>
        <v>148</v>
      </c>
      <c r="D795" t="s">
        <v>183</v>
      </c>
      <c r="E795" t="str">
        <f t="shared" si="141"/>
        <v>01</v>
      </c>
      <c r="F795" t="str">
        <f t="shared" si="142"/>
        <v>001</v>
      </c>
      <c r="G795" t="str">
        <f>""</f>
        <v/>
      </c>
      <c r="H795" t="s">
        <v>1</v>
      </c>
      <c r="I795" t="s">
        <v>1065</v>
      </c>
      <c r="J795" t="s">
        <v>1066</v>
      </c>
      <c r="K795" s="2" t="str">
        <f>"06178"</f>
        <v>06178</v>
      </c>
    </row>
    <row r="796" spans="1:11" x14ac:dyDescent="0.25">
      <c r="A796" t="str">
        <f t="shared" si="137"/>
        <v>06</v>
      </c>
      <c r="B796" t="s">
        <v>34</v>
      </c>
      <c r="C796" t="str">
        <f>"148"</f>
        <v>148</v>
      </c>
      <c r="D796" t="s">
        <v>183</v>
      </c>
      <c r="E796" t="str">
        <f t="shared" si="141"/>
        <v>01</v>
      </c>
      <c r="F796" t="str">
        <f t="shared" si="142"/>
        <v>001</v>
      </c>
      <c r="G796" t="str">
        <f>""</f>
        <v/>
      </c>
      <c r="H796" t="s">
        <v>0</v>
      </c>
      <c r="I796" t="s">
        <v>1065</v>
      </c>
      <c r="J796" t="s">
        <v>1066</v>
      </c>
      <c r="K796" s="2" t="str">
        <f>"06178"</f>
        <v>06178</v>
      </c>
    </row>
    <row r="797" spans="1:11" x14ac:dyDescent="0.25">
      <c r="A797" t="str">
        <f t="shared" si="137"/>
        <v>06</v>
      </c>
      <c r="B797" t="s">
        <v>34</v>
      </c>
      <c r="C797" t="str">
        <f t="shared" ref="C797:C812" si="143">"149"</f>
        <v>149</v>
      </c>
      <c r="D797" t="s">
        <v>184</v>
      </c>
      <c r="E797" t="str">
        <f t="shared" si="141"/>
        <v>01</v>
      </c>
      <c r="F797" t="str">
        <f t="shared" si="142"/>
        <v>001</v>
      </c>
      <c r="G797" t="str">
        <f>""</f>
        <v/>
      </c>
      <c r="H797" t="s">
        <v>1</v>
      </c>
      <c r="I797" t="s">
        <v>31</v>
      </c>
      <c r="J797" t="s">
        <v>431</v>
      </c>
      <c r="K797" s="2" t="str">
        <f t="shared" ref="K797:K812" si="144">"06220"</f>
        <v>06220</v>
      </c>
    </row>
    <row r="798" spans="1:11" x14ac:dyDescent="0.25">
      <c r="A798" t="str">
        <f t="shared" si="137"/>
        <v>06</v>
      </c>
      <c r="B798" t="s">
        <v>34</v>
      </c>
      <c r="C798" t="str">
        <f t="shared" si="143"/>
        <v>149</v>
      </c>
      <c r="D798" t="s">
        <v>184</v>
      </c>
      <c r="E798" t="str">
        <f t="shared" si="141"/>
        <v>01</v>
      </c>
      <c r="F798" t="str">
        <f t="shared" si="142"/>
        <v>001</v>
      </c>
      <c r="G798" t="str">
        <f>""</f>
        <v/>
      </c>
      <c r="H798" t="s">
        <v>0</v>
      </c>
      <c r="I798" t="s">
        <v>31</v>
      </c>
      <c r="J798" t="s">
        <v>431</v>
      </c>
      <c r="K798" s="2" t="str">
        <f t="shared" si="144"/>
        <v>06220</v>
      </c>
    </row>
    <row r="799" spans="1:11" x14ac:dyDescent="0.25">
      <c r="A799" t="str">
        <f t="shared" si="137"/>
        <v>06</v>
      </c>
      <c r="B799" t="s">
        <v>34</v>
      </c>
      <c r="C799" t="str">
        <f t="shared" si="143"/>
        <v>149</v>
      </c>
      <c r="D799" t="s">
        <v>184</v>
      </c>
      <c r="E799" t="str">
        <f t="shared" si="141"/>
        <v>01</v>
      </c>
      <c r="F799" t="str">
        <f>"002"</f>
        <v>002</v>
      </c>
      <c r="G799" t="str">
        <f>""</f>
        <v/>
      </c>
      <c r="H799" t="s">
        <v>3</v>
      </c>
      <c r="I799" t="s">
        <v>1067</v>
      </c>
      <c r="J799" t="s">
        <v>1068</v>
      </c>
      <c r="K799" s="2" t="str">
        <f t="shared" si="144"/>
        <v>06220</v>
      </c>
    </row>
    <row r="800" spans="1:11" x14ac:dyDescent="0.25">
      <c r="A800" t="str">
        <f t="shared" si="137"/>
        <v>06</v>
      </c>
      <c r="B800" t="s">
        <v>34</v>
      </c>
      <c r="C800" t="str">
        <f t="shared" si="143"/>
        <v>149</v>
      </c>
      <c r="D800" t="s">
        <v>184</v>
      </c>
      <c r="E800" t="str">
        <f>"02"</f>
        <v>02</v>
      </c>
      <c r="F800" t="str">
        <f>"001"</f>
        <v>001</v>
      </c>
      <c r="G800" t="str">
        <f>""</f>
        <v/>
      </c>
      <c r="H800" t="s">
        <v>3</v>
      </c>
      <c r="I800" t="s">
        <v>1069</v>
      </c>
      <c r="J800" t="s">
        <v>1070</v>
      </c>
      <c r="K800" s="2" t="str">
        <f t="shared" si="144"/>
        <v>06220</v>
      </c>
    </row>
    <row r="801" spans="1:11" x14ac:dyDescent="0.25">
      <c r="A801" t="str">
        <f t="shared" si="137"/>
        <v>06</v>
      </c>
      <c r="B801" t="s">
        <v>34</v>
      </c>
      <c r="C801" t="str">
        <f t="shared" si="143"/>
        <v>149</v>
      </c>
      <c r="D801" t="s">
        <v>184</v>
      </c>
      <c r="E801" t="str">
        <f>"02"</f>
        <v>02</v>
      </c>
      <c r="F801" t="str">
        <f>"002"</f>
        <v>002</v>
      </c>
      <c r="G801" t="str">
        <f>""</f>
        <v/>
      </c>
      <c r="H801" t="s">
        <v>1</v>
      </c>
      <c r="I801" t="s">
        <v>1071</v>
      </c>
      <c r="J801" t="s">
        <v>1072</v>
      </c>
      <c r="K801" s="2" t="str">
        <f t="shared" si="144"/>
        <v>06220</v>
      </c>
    </row>
    <row r="802" spans="1:11" x14ac:dyDescent="0.25">
      <c r="A802" t="str">
        <f t="shared" si="137"/>
        <v>06</v>
      </c>
      <c r="B802" t="s">
        <v>34</v>
      </c>
      <c r="C802" t="str">
        <f t="shared" si="143"/>
        <v>149</v>
      </c>
      <c r="D802" t="s">
        <v>184</v>
      </c>
      <c r="E802" t="str">
        <f>"02"</f>
        <v>02</v>
      </c>
      <c r="F802" t="str">
        <f>"002"</f>
        <v>002</v>
      </c>
      <c r="G802" t="str">
        <f>""</f>
        <v/>
      </c>
      <c r="H802" t="s">
        <v>0</v>
      </c>
      <c r="I802" t="s">
        <v>1071</v>
      </c>
      <c r="J802" t="s">
        <v>1072</v>
      </c>
      <c r="K802" s="2" t="str">
        <f t="shared" si="144"/>
        <v>06220</v>
      </c>
    </row>
    <row r="803" spans="1:11" x14ac:dyDescent="0.25">
      <c r="A803" t="str">
        <f t="shared" si="137"/>
        <v>06</v>
      </c>
      <c r="B803" t="s">
        <v>34</v>
      </c>
      <c r="C803" t="str">
        <f t="shared" si="143"/>
        <v>149</v>
      </c>
      <c r="D803" t="s">
        <v>184</v>
      </c>
      <c r="E803" t="str">
        <f>"02"</f>
        <v>02</v>
      </c>
      <c r="F803" t="str">
        <f>"003"</f>
        <v>003</v>
      </c>
      <c r="G803" t="str">
        <f>""</f>
        <v/>
      </c>
      <c r="H803" t="s">
        <v>3</v>
      </c>
      <c r="I803" t="s">
        <v>1069</v>
      </c>
      <c r="J803" t="s">
        <v>1070</v>
      </c>
      <c r="K803" s="2" t="str">
        <f t="shared" si="144"/>
        <v>06220</v>
      </c>
    </row>
    <row r="804" spans="1:11" x14ac:dyDescent="0.25">
      <c r="A804" t="str">
        <f t="shared" si="137"/>
        <v>06</v>
      </c>
      <c r="B804" t="s">
        <v>34</v>
      </c>
      <c r="C804" t="str">
        <f t="shared" si="143"/>
        <v>149</v>
      </c>
      <c r="D804" t="s">
        <v>184</v>
      </c>
      <c r="E804" t="str">
        <f>"03"</f>
        <v>03</v>
      </c>
      <c r="F804" t="str">
        <f>"001"</f>
        <v>001</v>
      </c>
      <c r="G804" t="str">
        <f>""</f>
        <v/>
      </c>
      <c r="H804" t="s">
        <v>3</v>
      </c>
      <c r="I804" t="s">
        <v>1073</v>
      </c>
      <c r="J804" t="s">
        <v>1074</v>
      </c>
      <c r="K804" s="2" t="str">
        <f t="shared" si="144"/>
        <v>06220</v>
      </c>
    </row>
    <row r="805" spans="1:11" x14ac:dyDescent="0.25">
      <c r="A805" t="str">
        <f t="shared" si="137"/>
        <v>06</v>
      </c>
      <c r="B805" t="s">
        <v>34</v>
      </c>
      <c r="C805" t="str">
        <f t="shared" si="143"/>
        <v>149</v>
      </c>
      <c r="D805" t="s">
        <v>184</v>
      </c>
      <c r="E805" t="str">
        <f>"03"</f>
        <v>03</v>
      </c>
      <c r="F805" t="str">
        <f>"002"</f>
        <v>002</v>
      </c>
      <c r="G805" t="str">
        <f>""</f>
        <v/>
      </c>
      <c r="H805" t="s">
        <v>1</v>
      </c>
      <c r="I805" t="s">
        <v>1075</v>
      </c>
      <c r="J805" t="s">
        <v>1076</v>
      </c>
      <c r="K805" s="2" t="str">
        <f t="shared" si="144"/>
        <v>06220</v>
      </c>
    </row>
    <row r="806" spans="1:11" x14ac:dyDescent="0.25">
      <c r="A806" t="str">
        <f t="shared" si="137"/>
        <v>06</v>
      </c>
      <c r="B806" t="s">
        <v>34</v>
      </c>
      <c r="C806" t="str">
        <f t="shared" si="143"/>
        <v>149</v>
      </c>
      <c r="D806" t="s">
        <v>184</v>
      </c>
      <c r="E806" t="str">
        <f>"03"</f>
        <v>03</v>
      </c>
      <c r="F806" t="str">
        <f>"002"</f>
        <v>002</v>
      </c>
      <c r="G806" t="str">
        <f>""</f>
        <v/>
      </c>
      <c r="H806" t="s">
        <v>0</v>
      </c>
      <c r="I806" t="s">
        <v>1075</v>
      </c>
      <c r="J806" t="s">
        <v>1076</v>
      </c>
      <c r="K806" s="2" t="str">
        <f t="shared" si="144"/>
        <v>06220</v>
      </c>
    </row>
    <row r="807" spans="1:11" x14ac:dyDescent="0.25">
      <c r="A807" t="str">
        <f t="shared" si="137"/>
        <v>06</v>
      </c>
      <c r="B807" t="s">
        <v>34</v>
      </c>
      <c r="C807" t="str">
        <f t="shared" si="143"/>
        <v>149</v>
      </c>
      <c r="D807" t="s">
        <v>184</v>
      </c>
      <c r="E807" t="str">
        <f>"03"</f>
        <v>03</v>
      </c>
      <c r="F807" t="str">
        <f>"003"</f>
        <v>003</v>
      </c>
      <c r="G807" t="str">
        <f>""</f>
        <v/>
      </c>
      <c r="H807" t="s">
        <v>1</v>
      </c>
      <c r="I807" t="s">
        <v>1073</v>
      </c>
      <c r="J807" t="s">
        <v>1074</v>
      </c>
      <c r="K807" s="2" t="str">
        <f t="shared" si="144"/>
        <v>06220</v>
      </c>
    </row>
    <row r="808" spans="1:11" x14ac:dyDescent="0.25">
      <c r="A808" t="str">
        <f t="shared" si="137"/>
        <v>06</v>
      </c>
      <c r="B808" t="s">
        <v>34</v>
      </c>
      <c r="C808" t="str">
        <f t="shared" si="143"/>
        <v>149</v>
      </c>
      <c r="D808" t="s">
        <v>184</v>
      </c>
      <c r="E808" t="str">
        <f>"03"</f>
        <v>03</v>
      </c>
      <c r="F808" t="str">
        <f>"003"</f>
        <v>003</v>
      </c>
      <c r="G808" t="str">
        <f>""</f>
        <v/>
      </c>
      <c r="H808" t="s">
        <v>0</v>
      </c>
      <c r="I808" t="s">
        <v>1073</v>
      </c>
      <c r="J808" t="s">
        <v>1074</v>
      </c>
      <c r="K808" s="2" t="str">
        <f t="shared" si="144"/>
        <v>06220</v>
      </c>
    </row>
    <row r="809" spans="1:11" x14ac:dyDescent="0.25">
      <c r="A809" t="str">
        <f t="shared" si="137"/>
        <v>06</v>
      </c>
      <c r="B809" t="s">
        <v>34</v>
      </c>
      <c r="C809" t="str">
        <f t="shared" si="143"/>
        <v>149</v>
      </c>
      <c r="D809" t="s">
        <v>184</v>
      </c>
      <c r="E809" t="str">
        <f>"04"</f>
        <v>04</v>
      </c>
      <c r="F809" t="str">
        <f>"001"</f>
        <v>001</v>
      </c>
      <c r="G809" t="str">
        <f>""</f>
        <v/>
      </c>
      <c r="H809" t="s">
        <v>1</v>
      </c>
      <c r="I809" t="s">
        <v>1077</v>
      </c>
      <c r="J809" t="s">
        <v>1078</v>
      </c>
      <c r="K809" s="2" t="str">
        <f t="shared" si="144"/>
        <v>06220</v>
      </c>
    </row>
    <row r="810" spans="1:11" x14ac:dyDescent="0.25">
      <c r="A810" t="str">
        <f t="shared" si="137"/>
        <v>06</v>
      </c>
      <c r="B810" t="s">
        <v>34</v>
      </c>
      <c r="C810" t="str">
        <f t="shared" si="143"/>
        <v>149</v>
      </c>
      <c r="D810" t="s">
        <v>184</v>
      </c>
      <c r="E810" t="str">
        <f>"04"</f>
        <v>04</v>
      </c>
      <c r="F810" t="str">
        <f>"001"</f>
        <v>001</v>
      </c>
      <c r="G810" t="str">
        <f>""</f>
        <v/>
      </c>
      <c r="H810" t="s">
        <v>0</v>
      </c>
      <c r="I810" t="s">
        <v>1077</v>
      </c>
      <c r="J810" t="s">
        <v>1078</v>
      </c>
      <c r="K810" s="2" t="str">
        <f t="shared" si="144"/>
        <v>06220</v>
      </c>
    </row>
    <row r="811" spans="1:11" x14ac:dyDescent="0.25">
      <c r="A811" t="str">
        <f t="shared" si="137"/>
        <v>06</v>
      </c>
      <c r="B811" t="s">
        <v>34</v>
      </c>
      <c r="C811" t="str">
        <f t="shared" si="143"/>
        <v>149</v>
      </c>
      <c r="D811" t="s">
        <v>184</v>
      </c>
      <c r="E811" t="str">
        <f>"04"</f>
        <v>04</v>
      </c>
      <c r="F811" t="str">
        <f>"002"</f>
        <v>002</v>
      </c>
      <c r="G811" t="str">
        <f>""</f>
        <v/>
      </c>
      <c r="H811" t="s">
        <v>1</v>
      </c>
      <c r="I811" t="s">
        <v>1079</v>
      </c>
      <c r="J811" t="s">
        <v>1080</v>
      </c>
      <c r="K811" s="2" t="str">
        <f t="shared" si="144"/>
        <v>06220</v>
      </c>
    </row>
    <row r="812" spans="1:11" x14ac:dyDescent="0.25">
      <c r="A812" t="str">
        <f t="shared" si="137"/>
        <v>06</v>
      </c>
      <c r="B812" t="s">
        <v>34</v>
      </c>
      <c r="C812" t="str">
        <f t="shared" si="143"/>
        <v>149</v>
      </c>
      <c r="D812" t="s">
        <v>184</v>
      </c>
      <c r="E812" t="str">
        <f>"04"</f>
        <v>04</v>
      </c>
      <c r="F812" t="str">
        <f>"002"</f>
        <v>002</v>
      </c>
      <c r="G812" t="str">
        <f>""</f>
        <v/>
      </c>
      <c r="H812" t="s">
        <v>0</v>
      </c>
      <c r="I812" t="s">
        <v>1079</v>
      </c>
      <c r="J812" t="s">
        <v>1080</v>
      </c>
      <c r="K812" s="2" t="str">
        <f t="shared" si="144"/>
        <v>06220</v>
      </c>
    </row>
    <row r="813" spans="1:11" x14ac:dyDescent="0.25">
      <c r="A813" t="str">
        <f t="shared" si="137"/>
        <v>06</v>
      </c>
      <c r="B813" t="s">
        <v>34</v>
      </c>
      <c r="C813" t="str">
        <f>"150"</f>
        <v>150</v>
      </c>
      <c r="D813" t="s">
        <v>185</v>
      </c>
      <c r="E813" t="str">
        <f t="shared" ref="E813:E824" si="145">"01"</f>
        <v>01</v>
      </c>
      <c r="F813" t="str">
        <f>"001"</f>
        <v>001</v>
      </c>
      <c r="G813" t="str">
        <f>""</f>
        <v/>
      </c>
      <c r="H813" t="s">
        <v>3</v>
      </c>
      <c r="I813" t="s">
        <v>18</v>
      </c>
      <c r="J813" t="s">
        <v>1081</v>
      </c>
      <c r="K813" s="2" t="str">
        <f>"06950"</f>
        <v>06950</v>
      </c>
    </row>
    <row r="814" spans="1:11" x14ac:dyDescent="0.25">
      <c r="A814" t="str">
        <f t="shared" si="137"/>
        <v>06</v>
      </c>
      <c r="B814" t="s">
        <v>34</v>
      </c>
      <c r="C814" t="str">
        <f>"151"</f>
        <v>151</v>
      </c>
      <c r="D814" t="s">
        <v>186</v>
      </c>
      <c r="E814" t="str">
        <f t="shared" si="145"/>
        <v>01</v>
      </c>
      <c r="F814" t="str">
        <f>"001"</f>
        <v>001</v>
      </c>
      <c r="G814" t="str">
        <f>""</f>
        <v/>
      </c>
      <c r="H814" t="s">
        <v>1</v>
      </c>
      <c r="I814" t="s">
        <v>28</v>
      </c>
      <c r="J814" t="s">
        <v>1082</v>
      </c>
      <c r="K814" s="2" t="str">
        <f>"06473"</f>
        <v>06473</v>
      </c>
    </row>
    <row r="815" spans="1:11" x14ac:dyDescent="0.25">
      <c r="A815" t="str">
        <f t="shared" si="137"/>
        <v>06</v>
      </c>
      <c r="B815" t="s">
        <v>34</v>
      </c>
      <c r="C815" t="str">
        <f>"151"</f>
        <v>151</v>
      </c>
      <c r="D815" t="s">
        <v>186</v>
      </c>
      <c r="E815" t="str">
        <f t="shared" si="145"/>
        <v>01</v>
      </c>
      <c r="F815" t="str">
        <f>"001"</f>
        <v>001</v>
      </c>
      <c r="G815" t="str">
        <f>""</f>
        <v/>
      </c>
      <c r="H815" t="s">
        <v>0</v>
      </c>
      <c r="I815" t="s">
        <v>28</v>
      </c>
      <c r="J815" t="s">
        <v>1082</v>
      </c>
      <c r="K815" s="2" t="str">
        <f>"06473"</f>
        <v>06473</v>
      </c>
    </row>
    <row r="816" spans="1:11" x14ac:dyDescent="0.25">
      <c r="A816" t="str">
        <f t="shared" si="137"/>
        <v>06</v>
      </c>
      <c r="B816" t="s">
        <v>34</v>
      </c>
      <c r="C816" t="str">
        <f>"152"</f>
        <v>152</v>
      </c>
      <c r="D816" t="s">
        <v>187</v>
      </c>
      <c r="E816" t="str">
        <f t="shared" si="145"/>
        <v>01</v>
      </c>
      <c r="F816" t="str">
        <f>"001"</f>
        <v>001</v>
      </c>
      <c r="G816" t="str">
        <f>""</f>
        <v/>
      </c>
      <c r="H816" t="s">
        <v>3</v>
      </c>
      <c r="I816" t="s">
        <v>28</v>
      </c>
      <c r="J816" t="s">
        <v>646</v>
      </c>
      <c r="K816" s="2" t="str">
        <f>"06208"</f>
        <v>06208</v>
      </c>
    </row>
    <row r="817" spans="1:11" x14ac:dyDescent="0.25">
      <c r="A817" t="str">
        <f t="shared" si="137"/>
        <v>06</v>
      </c>
      <c r="B817" t="s">
        <v>34</v>
      </c>
      <c r="C817" t="str">
        <f>"152"</f>
        <v>152</v>
      </c>
      <c r="D817" t="s">
        <v>187</v>
      </c>
      <c r="E817" t="str">
        <f t="shared" si="145"/>
        <v>01</v>
      </c>
      <c r="F817" t="str">
        <f>"002"</f>
        <v>002</v>
      </c>
      <c r="G817" t="str">
        <f>""</f>
        <v/>
      </c>
      <c r="H817" t="s">
        <v>3</v>
      </c>
      <c r="I817" t="s">
        <v>28</v>
      </c>
      <c r="J817" t="s">
        <v>646</v>
      </c>
      <c r="K817" s="2" t="str">
        <f>"06208"</f>
        <v>06208</v>
      </c>
    </row>
    <row r="818" spans="1:11" x14ac:dyDescent="0.25">
      <c r="A818" t="str">
        <f t="shared" si="137"/>
        <v>06</v>
      </c>
      <c r="B818" t="s">
        <v>34</v>
      </c>
      <c r="C818" t="str">
        <f t="shared" ref="C818:C849" si="146">"153"</f>
        <v>153</v>
      </c>
      <c r="D818" t="s">
        <v>188</v>
      </c>
      <c r="E818" t="str">
        <f t="shared" si="145"/>
        <v>01</v>
      </c>
      <c r="F818" t="str">
        <f>"001"</f>
        <v>001</v>
      </c>
      <c r="G818" t="str">
        <f>""</f>
        <v/>
      </c>
      <c r="H818" t="s">
        <v>3</v>
      </c>
      <c r="I818" t="s">
        <v>1083</v>
      </c>
      <c r="J818" t="s">
        <v>453</v>
      </c>
      <c r="K818" s="2" t="str">
        <f t="shared" ref="K818:K845" si="147">"06700"</f>
        <v>06700</v>
      </c>
    </row>
    <row r="819" spans="1:11" x14ac:dyDescent="0.25">
      <c r="A819" t="str">
        <f t="shared" si="137"/>
        <v>06</v>
      </c>
      <c r="B819" t="s">
        <v>34</v>
      </c>
      <c r="C819" t="str">
        <f t="shared" si="146"/>
        <v>153</v>
      </c>
      <c r="D819" t="s">
        <v>188</v>
      </c>
      <c r="E819" t="str">
        <f t="shared" si="145"/>
        <v>01</v>
      </c>
      <c r="F819" t="str">
        <f>"002"</f>
        <v>002</v>
      </c>
      <c r="G819" t="str">
        <f>""</f>
        <v/>
      </c>
      <c r="H819" t="s">
        <v>1</v>
      </c>
      <c r="I819" t="s">
        <v>1084</v>
      </c>
      <c r="J819" t="s">
        <v>1085</v>
      </c>
      <c r="K819" s="2" t="str">
        <f t="shared" si="147"/>
        <v>06700</v>
      </c>
    </row>
    <row r="820" spans="1:11" x14ac:dyDescent="0.25">
      <c r="A820" t="str">
        <f t="shared" si="137"/>
        <v>06</v>
      </c>
      <c r="B820" t="s">
        <v>34</v>
      </c>
      <c r="C820" t="str">
        <f t="shared" si="146"/>
        <v>153</v>
      </c>
      <c r="D820" t="s">
        <v>188</v>
      </c>
      <c r="E820" t="str">
        <f t="shared" si="145"/>
        <v>01</v>
      </c>
      <c r="F820" t="str">
        <f>"002"</f>
        <v>002</v>
      </c>
      <c r="G820" t="str">
        <f>""</f>
        <v/>
      </c>
      <c r="H820" t="s">
        <v>0</v>
      </c>
      <c r="I820" t="s">
        <v>1084</v>
      </c>
      <c r="J820" t="s">
        <v>1085</v>
      </c>
      <c r="K820" s="2" t="str">
        <f t="shared" si="147"/>
        <v>06700</v>
      </c>
    </row>
    <row r="821" spans="1:11" x14ac:dyDescent="0.25">
      <c r="A821" t="str">
        <f t="shared" si="137"/>
        <v>06</v>
      </c>
      <c r="B821" t="s">
        <v>34</v>
      </c>
      <c r="C821" t="str">
        <f t="shared" si="146"/>
        <v>153</v>
      </c>
      <c r="D821" t="s">
        <v>188</v>
      </c>
      <c r="E821" t="str">
        <f t="shared" si="145"/>
        <v>01</v>
      </c>
      <c r="F821" t="str">
        <f>"003"</f>
        <v>003</v>
      </c>
      <c r="G821" t="str">
        <f>""</f>
        <v/>
      </c>
      <c r="H821" t="s">
        <v>1</v>
      </c>
      <c r="I821" t="s">
        <v>1086</v>
      </c>
      <c r="J821" t="s">
        <v>1087</v>
      </c>
      <c r="K821" s="2" t="str">
        <f t="shared" si="147"/>
        <v>06700</v>
      </c>
    </row>
    <row r="822" spans="1:11" x14ac:dyDescent="0.25">
      <c r="A822" t="str">
        <f t="shared" si="137"/>
        <v>06</v>
      </c>
      <c r="B822" t="s">
        <v>34</v>
      </c>
      <c r="C822" t="str">
        <f t="shared" si="146"/>
        <v>153</v>
      </c>
      <c r="D822" t="s">
        <v>188</v>
      </c>
      <c r="E822" t="str">
        <f t="shared" si="145"/>
        <v>01</v>
      </c>
      <c r="F822" t="str">
        <f>"003"</f>
        <v>003</v>
      </c>
      <c r="G822" t="str">
        <f>""</f>
        <v/>
      </c>
      <c r="H822" t="s">
        <v>0</v>
      </c>
      <c r="I822" t="s">
        <v>1086</v>
      </c>
      <c r="J822" t="s">
        <v>1087</v>
      </c>
      <c r="K822" s="2" t="str">
        <f t="shared" si="147"/>
        <v>06700</v>
      </c>
    </row>
    <row r="823" spans="1:11" x14ac:dyDescent="0.25">
      <c r="A823" t="str">
        <f t="shared" si="137"/>
        <v>06</v>
      </c>
      <c r="B823" t="s">
        <v>34</v>
      </c>
      <c r="C823" t="str">
        <f t="shared" si="146"/>
        <v>153</v>
      </c>
      <c r="D823" t="s">
        <v>188</v>
      </c>
      <c r="E823" t="str">
        <f t="shared" si="145"/>
        <v>01</v>
      </c>
      <c r="F823" t="str">
        <f>"004"</f>
        <v>004</v>
      </c>
      <c r="G823" t="str">
        <f>""</f>
        <v/>
      </c>
      <c r="H823" t="s">
        <v>1</v>
      </c>
      <c r="I823" t="s">
        <v>1088</v>
      </c>
      <c r="J823" t="s">
        <v>1089</v>
      </c>
      <c r="K823" s="2" t="str">
        <f t="shared" si="147"/>
        <v>06700</v>
      </c>
    </row>
    <row r="824" spans="1:11" x14ac:dyDescent="0.25">
      <c r="A824" t="str">
        <f t="shared" si="137"/>
        <v>06</v>
      </c>
      <c r="B824" t="s">
        <v>34</v>
      </c>
      <c r="C824" t="str">
        <f t="shared" si="146"/>
        <v>153</v>
      </c>
      <c r="D824" t="s">
        <v>188</v>
      </c>
      <c r="E824" t="str">
        <f t="shared" si="145"/>
        <v>01</v>
      </c>
      <c r="F824" t="str">
        <f>"004"</f>
        <v>004</v>
      </c>
      <c r="G824" t="str">
        <f>""</f>
        <v/>
      </c>
      <c r="H824" t="s">
        <v>0</v>
      </c>
      <c r="I824" t="s">
        <v>1088</v>
      </c>
      <c r="J824" t="s">
        <v>1089</v>
      </c>
      <c r="K824" s="2" t="str">
        <f t="shared" si="147"/>
        <v>06700</v>
      </c>
    </row>
    <row r="825" spans="1:11" x14ac:dyDescent="0.25">
      <c r="A825" t="str">
        <f t="shared" si="137"/>
        <v>06</v>
      </c>
      <c r="B825" t="s">
        <v>34</v>
      </c>
      <c r="C825" t="str">
        <f t="shared" si="146"/>
        <v>153</v>
      </c>
      <c r="D825" t="s">
        <v>188</v>
      </c>
      <c r="E825" t="str">
        <f t="shared" ref="E825:E835" si="148">"02"</f>
        <v>02</v>
      </c>
      <c r="F825" t="str">
        <f>"001"</f>
        <v>001</v>
      </c>
      <c r="G825" t="str">
        <f>""</f>
        <v/>
      </c>
      <c r="H825" t="s">
        <v>1</v>
      </c>
      <c r="I825" t="s">
        <v>1090</v>
      </c>
      <c r="J825" t="s">
        <v>1091</v>
      </c>
      <c r="K825" s="2" t="str">
        <f t="shared" si="147"/>
        <v>06700</v>
      </c>
    </row>
    <row r="826" spans="1:11" x14ac:dyDescent="0.25">
      <c r="A826" t="str">
        <f t="shared" si="137"/>
        <v>06</v>
      </c>
      <c r="B826" t="s">
        <v>34</v>
      </c>
      <c r="C826" t="str">
        <f t="shared" si="146"/>
        <v>153</v>
      </c>
      <c r="D826" t="s">
        <v>188</v>
      </c>
      <c r="E826" t="str">
        <f t="shared" si="148"/>
        <v>02</v>
      </c>
      <c r="F826" t="str">
        <f>"001"</f>
        <v>001</v>
      </c>
      <c r="G826" t="str">
        <f>""</f>
        <v/>
      </c>
      <c r="H826" t="s">
        <v>0</v>
      </c>
      <c r="I826" t="s">
        <v>1090</v>
      </c>
      <c r="J826" t="s">
        <v>1091</v>
      </c>
      <c r="K826" s="2" t="str">
        <f t="shared" si="147"/>
        <v>06700</v>
      </c>
    </row>
    <row r="827" spans="1:11" x14ac:dyDescent="0.25">
      <c r="A827" t="str">
        <f t="shared" si="137"/>
        <v>06</v>
      </c>
      <c r="B827" t="s">
        <v>34</v>
      </c>
      <c r="C827" t="str">
        <f t="shared" si="146"/>
        <v>153</v>
      </c>
      <c r="D827" t="s">
        <v>188</v>
      </c>
      <c r="E827" t="str">
        <f t="shared" si="148"/>
        <v>02</v>
      </c>
      <c r="F827" t="str">
        <f>"002"</f>
        <v>002</v>
      </c>
      <c r="G827" t="str">
        <f>""</f>
        <v/>
      </c>
      <c r="H827" t="s">
        <v>1</v>
      </c>
      <c r="I827" t="s">
        <v>28</v>
      </c>
      <c r="J827" t="s">
        <v>1092</v>
      </c>
      <c r="K827" s="2" t="str">
        <f t="shared" si="147"/>
        <v>06700</v>
      </c>
    </row>
    <row r="828" spans="1:11" x14ac:dyDescent="0.25">
      <c r="A828" t="str">
        <f t="shared" si="137"/>
        <v>06</v>
      </c>
      <c r="B828" t="s">
        <v>34</v>
      </c>
      <c r="C828" t="str">
        <f t="shared" si="146"/>
        <v>153</v>
      </c>
      <c r="D828" t="s">
        <v>188</v>
      </c>
      <c r="E828" t="str">
        <f t="shared" si="148"/>
        <v>02</v>
      </c>
      <c r="F828" t="str">
        <f>"002"</f>
        <v>002</v>
      </c>
      <c r="G828" t="str">
        <f>""</f>
        <v/>
      </c>
      <c r="H828" t="s">
        <v>0</v>
      </c>
      <c r="I828" t="s">
        <v>28</v>
      </c>
      <c r="J828" t="s">
        <v>1092</v>
      </c>
      <c r="K828" s="2" t="str">
        <f t="shared" si="147"/>
        <v>06700</v>
      </c>
    </row>
    <row r="829" spans="1:11" x14ac:dyDescent="0.25">
      <c r="A829" t="str">
        <f t="shared" si="137"/>
        <v>06</v>
      </c>
      <c r="B829" t="s">
        <v>34</v>
      </c>
      <c r="C829" t="str">
        <f t="shared" si="146"/>
        <v>153</v>
      </c>
      <c r="D829" t="s">
        <v>188</v>
      </c>
      <c r="E829" t="str">
        <f t="shared" si="148"/>
        <v>02</v>
      </c>
      <c r="F829" t="str">
        <f>"003"</f>
        <v>003</v>
      </c>
      <c r="G829" t="str">
        <f>""</f>
        <v/>
      </c>
      <c r="H829" t="s">
        <v>1</v>
      </c>
      <c r="I829" t="s">
        <v>1093</v>
      </c>
      <c r="J829" t="s">
        <v>1094</v>
      </c>
      <c r="K829" s="2" t="str">
        <f t="shared" si="147"/>
        <v>06700</v>
      </c>
    </row>
    <row r="830" spans="1:11" x14ac:dyDescent="0.25">
      <c r="A830" t="str">
        <f t="shared" si="137"/>
        <v>06</v>
      </c>
      <c r="B830" t="s">
        <v>34</v>
      </c>
      <c r="C830" t="str">
        <f t="shared" si="146"/>
        <v>153</v>
      </c>
      <c r="D830" t="s">
        <v>188</v>
      </c>
      <c r="E830" t="str">
        <f t="shared" si="148"/>
        <v>02</v>
      </c>
      <c r="F830" t="str">
        <f>"003"</f>
        <v>003</v>
      </c>
      <c r="G830" t="str">
        <f>""</f>
        <v/>
      </c>
      <c r="H830" t="s">
        <v>0</v>
      </c>
      <c r="I830" t="s">
        <v>1093</v>
      </c>
      <c r="J830" t="s">
        <v>1094</v>
      </c>
      <c r="K830" s="2" t="str">
        <f t="shared" si="147"/>
        <v>06700</v>
      </c>
    </row>
    <row r="831" spans="1:11" x14ac:dyDescent="0.25">
      <c r="A831" t="str">
        <f t="shared" si="137"/>
        <v>06</v>
      </c>
      <c r="B831" t="s">
        <v>34</v>
      </c>
      <c r="C831" t="str">
        <f t="shared" si="146"/>
        <v>153</v>
      </c>
      <c r="D831" t="s">
        <v>188</v>
      </c>
      <c r="E831" t="str">
        <f t="shared" si="148"/>
        <v>02</v>
      </c>
      <c r="F831" t="str">
        <f>"004"</f>
        <v>004</v>
      </c>
      <c r="G831" t="str">
        <f>""</f>
        <v/>
      </c>
      <c r="H831" t="s">
        <v>1</v>
      </c>
      <c r="I831" t="s">
        <v>1093</v>
      </c>
      <c r="J831" t="s">
        <v>1094</v>
      </c>
      <c r="K831" s="2" t="str">
        <f t="shared" si="147"/>
        <v>06700</v>
      </c>
    </row>
    <row r="832" spans="1:11" x14ac:dyDescent="0.25">
      <c r="A832" t="str">
        <f t="shared" si="137"/>
        <v>06</v>
      </c>
      <c r="B832" t="s">
        <v>34</v>
      </c>
      <c r="C832" t="str">
        <f t="shared" si="146"/>
        <v>153</v>
      </c>
      <c r="D832" t="s">
        <v>188</v>
      </c>
      <c r="E832" t="str">
        <f t="shared" si="148"/>
        <v>02</v>
      </c>
      <c r="F832" t="str">
        <f>"004"</f>
        <v>004</v>
      </c>
      <c r="G832" t="str">
        <f>""</f>
        <v/>
      </c>
      <c r="H832" t="s">
        <v>0</v>
      </c>
      <c r="I832" t="s">
        <v>1093</v>
      </c>
      <c r="J832" t="s">
        <v>1094</v>
      </c>
      <c r="K832" s="2" t="str">
        <f t="shared" si="147"/>
        <v>06700</v>
      </c>
    </row>
    <row r="833" spans="1:11" x14ac:dyDescent="0.25">
      <c r="A833" t="str">
        <f t="shared" si="137"/>
        <v>06</v>
      </c>
      <c r="B833" t="s">
        <v>34</v>
      </c>
      <c r="C833" t="str">
        <f t="shared" si="146"/>
        <v>153</v>
      </c>
      <c r="D833" t="s">
        <v>188</v>
      </c>
      <c r="E833" t="str">
        <f t="shared" si="148"/>
        <v>02</v>
      </c>
      <c r="F833" t="str">
        <f>"005"</f>
        <v>005</v>
      </c>
      <c r="G833" t="str">
        <f>""</f>
        <v/>
      </c>
      <c r="H833" t="s">
        <v>3</v>
      </c>
      <c r="I833" t="s">
        <v>1095</v>
      </c>
      <c r="J833" t="s">
        <v>1092</v>
      </c>
      <c r="K833" s="2" t="str">
        <f t="shared" si="147"/>
        <v>06700</v>
      </c>
    </row>
    <row r="834" spans="1:11" x14ac:dyDescent="0.25">
      <c r="A834" t="str">
        <f t="shared" si="137"/>
        <v>06</v>
      </c>
      <c r="B834" t="s">
        <v>34</v>
      </c>
      <c r="C834" t="str">
        <f t="shared" si="146"/>
        <v>153</v>
      </c>
      <c r="D834" t="s">
        <v>188</v>
      </c>
      <c r="E834" t="str">
        <f t="shared" si="148"/>
        <v>02</v>
      </c>
      <c r="F834" t="str">
        <f>"006"</f>
        <v>006</v>
      </c>
      <c r="G834" t="str">
        <f>""</f>
        <v/>
      </c>
      <c r="H834" t="s">
        <v>1</v>
      </c>
      <c r="I834" t="s">
        <v>1096</v>
      </c>
      <c r="J834" t="s">
        <v>1097</v>
      </c>
      <c r="K834" s="2" t="str">
        <f t="shared" si="147"/>
        <v>06700</v>
      </c>
    </row>
    <row r="835" spans="1:11" x14ac:dyDescent="0.25">
      <c r="A835" t="str">
        <f t="shared" ref="A835:A898" si="149">"06"</f>
        <v>06</v>
      </c>
      <c r="B835" t="s">
        <v>34</v>
      </c>
      <c r="C835" t="str">
        <f t="shared" si="146"/>
        <v>153</v>
      </c>
      <c r="D835" t="s">
        <v>188</v>
      </c>
      <c r="E835" t="str">
        <f t="shared" si="148"/>
        <v>02</v>
      </c>
      <c r="F835" t="str">
        <f>"006"</f>
        <v>006</v>
      </c>
      <c r="G835" t="str">
        <f>""</f>
        <v/>
      </c>
      <c r="H835" t="s">
        <v>0</v>
      </c>
      <c r="I835" t="s">
        <v>1096</v>
      </c>
      <c r="J835" t="s">
        <v>1097</v>
      </c>
      <c r="K835" s="2" t="str">
        <f t="shared" si="147"/>
        <v>06700</v>
      </c>
    </row>
    <row r="836" spans="1:11" x14ac:dyDescent="0.25">
      <c r="A836" t="str">
        <f t="shared" si="149"/>
        <v>06</v>
      </c>
      <c r="B836" t="s">
        <v>34</v>
      </c>
      <c r="C836" t="str">
        <f t="shared" si="146"/>
        <v>153</v>
      </c>
      <c r="D836" t="s">
        <v>188</v>
      </c>
      <c r="E836" t="str">
        <f t="shared" ref="E836:E845" si="150">"03"</f>
        <v>03</v>
      </c>
      <c r="F836" t="str">
        <f>"001"</f>
        <v>001</v>
      </c>
      <c r="G836" t="str">
        <f>""</f>
        <v/>
      </c>
      <c r="H836" t="s">
        <v>1</v>
      </c>
      <c r="I836" t="s">
        <v>1098</v>
      </c>
      <c r="J836" t="s">
        <v>431</v>
      </c>
      <c r="K836" s="2" t="str">
        <f t="shared" si="147"/>
        <v>06700</v>
      </c>
    </row>
    <row r="837" spans="1:11" x14ac:dyDescent="0.25">
      <c r="A837" t="str">
        <f t="shared" si="149"/>
        <v>06</v>
      </c>
      <c r="B837" t="s">
        <v>34</v>
      </c>
      <c r="C837" t="str">
        <f t="shared" si="146"/>
        <v>153</v>
      </c>
      <c r="D837" t="s">
        <v>188</v>
      </c>
      <c r="E837" t="str">
        <f t="shared" si="150"/>
        <v>03</v>
      </c>
      <c r="F837" t="str">
        <f>"001"</f>
        <v>001</v>
      </c>
      <c r="G837" t="str">
        <f>""</f>
        <v/>
      </c>
      <c r="H837" t="s">
        <v>0</v>
      </c>
      <c r="I837" t="s">
        <v>1098</v>
      </c>
      <c r="J837" t="s">
        <v>431</v>
      </c>
      <c r="K837" s="2" t="str">
        <f t="shared" si="147"/>
        <v>06700</v>
      </c>
    </row>
    <row r="838" spans="1:11" x14ac:dyDescent="0.25">
      <c r="A838" t="str">
        <f t="shared" si="149"/>
        <v>06</v>
      </c>
      <c r="B838" t="s">
        <v>34</v>
      </c>
      <c r="C838" t="str">
        <f t="shared" si="146"/>
        <v>153</v>
      </c>
      <c r="D838" t="s">
        <v>188</v>
      </c>
      <c r="E838" t="str">
        <f t="shared" si="150"/>
        <v>03</v>
      </c>
      <c r="F838" t="str">
        <f>"002"</f>
        <v>002</v>
      </c>
      <c r="G838" t="str">
        <f>""</f>
        <v/>
      </c>
      <c r="H838" t="s">
        <v>1</v>
      </c>
      <c r="I838" t="s">
        <v>1099</v>
      </c>
      <c r="J838" t="s">
        <v>1100</v>
      </c>
      <c r="K838" s="2" t="str">
        <f t="shared" si="147"/>
        <v>06700</v>
      </c>
    </row>
    <row r="839" spans="1:11" x14ac:dyDescent="0.25">
      <c r="A839" t="str">
        <f t="shared" si="149"/>
        <v>06</v>
      </c>
      <c r="B839" t="s">
        <v>34</v>
      </c>
      <c r="C839" t="str">
        <f t="shared" si="146"/>
        <v>153</v>
      </c>
      <c r="D839" t="s">
        <v>188</v>
      </c>
      <c r="E839" t="str">
        <f t="shared" si="150"/>
        <v>03</v>
      </c>
      <c r="F839" t="str">
        <f>"002"</f>
        <v>002</v>
      </c>
      <c r="G839" t="str">
        <f>""</f>
        <v/>
      </c>
      <c r="H839" t="s">
        <v>0</v>
      </c>
      <c r="I839" t="s">
        <v>1099</v>
      </c>
      <c r="J839" t="s">
        <v>1100</v>
      </c>
      <c r="K839" s="2" t="str">
        <f t="shared" si="147"/>
        <v>06700</v>
      </c>
    </row>
    <row r="840" spans="1:11" x14ac:dyDescent="0.25">
      <c r="A840" t="str">
        <f t="shared" si="149"/>
        <v>06</v>
      </c>
      <c r="B840" t="s">
        <v>34</v>
      </c>
      <c r="C840" t="str">
        <f t="shared" si="146"/>
        <v>153</v>
      </c>
      <c r="D840" t="s">
        <v>188</v>
      </c>
      <c r="E840" t="str">
        <f t="shared" si="150"/>
        <v>03</v>
      </c>
      <c r="F840" t="str">
        <f>"003"</f>
        <v>003</v>
      </c>
      <c r="G840" t="str">
        <f>""</f>
        <v/>
      </c>
      <c r="H840" t="s">
        <v>1</v>
      </c>
      <c r="I840" t="s">
        <v>678</v>
      </c>
      <c r="J840" t="s">
        <v>1101</v>
      </c>
      <c r="K840" s="2" t="str">
        <f t="shared" si="147"/>
        <v>06700</v>
      </c>
    </row>
    <row r="841" spans="1:11" x14ac:dyDescent="0.25">
      <c r="A841" t="str">
        <f t="shared" si="149"/>
        <v>06</v>
      </c>
      <c r="B841" t="s">
        <v>34</v>
      </c>
      <c r="C841" t="str">
        <f t="shared" si="146"/>
        <v>153</v>
      </c>
      <c r="D841" t="s">
        <v>188</v>
      </c>
      <c r="E841" t="str">
        <f t="shared" si="150"/>
        <v>03</v>
      </c>
      <c r="F841" t="str">
        <f>"003"</f>
        <v>003</v>
      </c>
      <c r="G841" t="str">
        <f>""</f>
        <v/>
      </c>
      <c r="H841" t="s">
        <v>0</v>
      </c>
      <c r="I841" t="s">
        <v>678</v>
      </c>
      <c r="J841" t="s">
        <v>1101</v>
      </c>
      <c r="K841" s="2" t="str">
        <f t="shared" si="147"/>
        <v>06700</v>
      </c>
    </row>
    <row r="842" spans="1:11" x14ac:dyDescent="0.25">
      <c r="A842" t="str">
        <f t="shared" si="149"/>
        <v>06</v>
      </c>
      <c r="B842" t="s">
        <v>34</v>
      </c>
      <c r="C842" t="str">
        <f t="shared" si="146"/>
        <v>153</v>
      </c>
      <c r="D842" t="s">
        <v>188</v>
      </c>
      <c r="E842" t="str">
        <f t="shared" si="150"/>
        <v>03</v>
      </c>
      <c r="F842" t="str">
        <f>"004"</f>
        <v>004</v>
      </c>
      <c r="G842" t="str">
        <f>""</f>
        <v/>
      </c>
      <c r="H842" t="s">
        <v>1</v>
      </c>
      <c r="I842" t="s">
        <v>1102</v>
      </c>
      <c r="J842" t="s">
        <v>1103</v>
      </c>
      <c r="K842" s="2" t="str">
        <f t="shared" si="147"/>
        <v>06700</v>
      </c>
    </row>
    <row r="843" spans="1:11" x14ac:dyDescent="0.25">
      <c r="A843" t="str">
        <f t="shared" si="149"/>
        <v>06</v>
      </c>
      <c r="B843" t="s">
        <v>34</v>
      </c>
      <c r="C843" t="str">
        <f t="shared" si="146"/>
        <v>153</v>
      </c>
      <c r="D843" t="s">
        <v>188</v>
      </c>
      <c r="E843" t="str">
        <f t="shared" si="150"/>
        <v>03</v>
      </c>
      <c r="F843" t="str">
        <f>"004"</f>
        <v>004</v>
      </c>
      <c r="G843" t="str">
        <f>""</f>
        <v/>
      </c>
      <c r="H843" t="s">
        <v>0</v>
      </c>
      <c r="I843" t="s">
        <v>1102</v>
      </c>
      <c r="J843" t="s">
        <v>1103</v>
      </c>
      <c r="K843" s="2" t="str">
        <f t="shared" si="147"/>
        <v>06700</v>
      </c>
    </row>
    <row r="844" spans="1:11" x14ac:dyDescent="0.25">
      <c r="A844" t="str">
        <f t="shared" si="149"/>
        <v>06</v>
      </c>
      <c r="B844" t="s">
        <v>34</v>
      </c>
      <c r="C844" t="str">
        <f t="shared" si="146"/>
        <v>153</v>
      </c>
      <c r="D844" t="s">
        <v>188</v>
      </c>
      <c r="E844" t="str">
        <f t="shared" si="150"/>
        <v>03</v>
      </c>
      <c r="F844" t="str">
        <f>"005"</f>
        <v>005</v>
      </c>
      <c r="G844" t="str">
        <f>""</f>
        <v/>
      </c>
      <c r="H844" t="s">
        <v>1</v>
      </c>
      <c r="I844" t="s">
        <v>853</v>
      </c>
      <c r="J844" t="s">
        <v>1104</v>
      </c>
      <c r="K844" s="2" t="str">
        <f t="shared" si="147"/>
        <v>06700</v>
      </c>
    </row>
    <row r="845" spans="1:11" x14ac:dyDescent="0.25">
      <c r="A845" t="str">
        <f t="shared" si="149"/>
        <v>06</v>
      </c>
      <c r="B845" t="s">
        <v>34</v>
      </c>
      <c r="C845" t="str">
        <f t="shared" si="146"/>
        <v>153</v>
      </c>
      <c r="D845" t="s">
        <v>188</v>
      </c>
      <c r="E845" t="str">
        <f t="shared" si="150"/>
        <v>03</v>
      </c>
      <c r="F845" t="str">
        <f>"005"</f>
        <v>005</v>
      </c>
      <c r="G845" t="str">
        <f>""</f>
        <v/>
      </c>
      <c r="H845" t="s">
        <v>0</v>
      </c>
      <c r="I845" t="s">
        <v>853</v>
      </c>
      <c r="J845" t="s">
        <v>1104</v>
      </c>
      <c r="K845" s="2" t="str">
        <f t="shared" si="147"/>
        <v>06700</v>
      </c>
    </row>
    <row r="846" spans="1:11" x14ac:dyDescent="0.25">
      <c r="A846" t="str">
        <f t="shared" si="149"/>
        <v>06</v>
      </c>
      <c r="B846" t="s">
        <v>34</v>
      </c>
      <c r="C846" t="str">
        <f t="shared" si="146"/>
        <v>153</v>
      </c>
      <c r="D846" t="s">
        <v>188</v>
      </c>
      <c r="E846" t="str">
        <f>"04"</f>
        <v>04</v>
      </c>
      <c r="F846" t="str">
        <f>"001"</f>
        <v>001</v>
      </c>
      <c r="G846" t="str">
        <f>""</f>
        <v/>
      </c>
      <c r="H846" t="s">
        <v>3</v>
      </c>
      <c r="I846" t="s">
        <v>21</v>
      </c>
      <c r="J846" t="s">
        <v>1105</v>
      </c>
      <c r="K846" s="2" t="str">
        <f>"06710"</f>
        <v>06710</v>
      </c>
    </row>
    <row r="847" spans="1:11" x14ac:dyDescent="0.25">
      <c r="A847" t="str">
        <f t="shared" si="149"/>
        <v>06</v>
      </c>
      <c r="B847" t="s">
        <v>34</v>
      </c>
      <c r="C847" t="str">
        <f t="shared" si="146"/>
        <v>153</v>
      </c>
      <c r="D847" t="s">
        <v>188</v>
      </c>
      <c r="E847" t="str">
        <f>"04"</f>
        <v>04</v>
      </c>
      <c r="F847" t="str">
        <f>"002"</f>
        <v>002</v>
      </c>
      <c r="G847" t="str">
        <f>""</f>
        <v/>
      </c>
      <c r="H847" t="s">
        <v>3</v>
      </c>
      <c r="I847" t="s">
        <v>1106</v>
      </c>
      <c r="J847" t="s">
        <v>1107</v>
      </c>
      <c r="K847" s="2" t="str">
        <f>"06720"</f>
        <v>06720</v>
      </c>
    </row>
    <row r="848" spans="1:11" x14ac:dyDescent="0.25">
      <c r="A848" t="str">
        <f t="shared" si="149"/>
        <v>06</v>
      </c>
      <c r="B848" t="s">
        <v>34</v>
      </c>
      <c r="C848" t="str">
        <f t="shared" si="146"/>
        <v>153</v>
      </c>
      <c r="D848" t="s">
        <v>188</v>
      </c>
      <c r="E848" t="str">
        <f>"04"</f>
        <v>04</v>
      </c>
      <c r="F848" t="str">
        <f>"003"</f>
        <v>003</v>
      </c>
      <c r="G848" t="str">
        <f>""</f>
        <v/>
      </c>
      <c r="H848" t="s">
        <v>3</v>
      </c>
      <c r="I848" t="s">
        <v>1108</v>
      </c>
      <c r="J848" t="s">
        <v>1109</v>
      </c>
      <c r="K848" s="2" t="str">
        <f>"06720"</f>
        <v>06720</v>
      </c>
    </row>
    <row r="849" spans="1:11" x14ac:dyDescent="0.25">
      <c r="A849" t="str">
        <f t="shared" si="149"/>
        <v>06</v>
      </c>
      <c r="B849" t="s">
        <v>34</v>
      </c>
      <c r="C849" t="str">
        <f t="shared" si="146"/>
        <v>153</v>
      </c>
      <c r="D849" t="s">
        <v>188</v>
      </c>
      <c r="E849" t="str">
        <f>"04"</f>
        <v>04</v>
      </c>
      <c r="F849" t="str">
        <f>"004"</f>
        <v>004</v>
      </c>
      <c r="G849" t="str">
        <f>""</f>
        <v/>
      </c>
      <c r="H849" t="s">
        <v>3</v>
      </c>
      <c r="I849" t="s">
        <v>1110</v>
      </c>
      <c r="J849" t="s">
        <v>1111</v>
      </c>
      <c r="K849" s="2" t="str">
        <f>"06712"</f>
        <v>06712</v>
      </c>
    </row>
    <row r="850" spans="1:11" x14ac:dyDescent="0.25">
      <c r="A850" t="str">
        <f t="shared" si="149"/>
        <v>06</v>
      </c>
      <c r="B850" t="s">
        <v>34</v>
      </c>
      <c r="C850" t="str">
        <f>"154"</f>
        <v>154</v>
      </c>
      <c r="D850" t="s">
        <v>189</v>
      </c>
      <c r="E850" t="str">
        <f t="shared" ref="E850:E872" si="151">"01"</f>
        <v>01</v>
      </c>
      <c r="F850" t="str">
        <f>"001"</f>
        <v>001</v>
      </c>
      <c r="G850" t="str">
        <f>""</f>
        <v/>
      </c>
      <c r="H850" t="s">
        <v>3</v>
      </c>
      <c r="I850" t="s">
        <v>1112</v>
      </c>
      <c r="J850" t="s">
        <v>1113</v>
      </c>
      <c r="K850" s="2" t="str">
        <f>"06110"</f>
        <v>06110</v>
      </c>
    </row>
    <row r="851" spans="1:11" x14ac:dyDescent="0.25">
      <c r="A851" t="str">
        <f t="shared" si="149"/>
        <v>06</v>
      </c>
      <c r="B851" t="s">
        <v>34</v>
      </c>
      <c r="C851" t="str">
        <f>"154"</f>
        <v>154</v>
      </c>
      <c r="D851" t="s">
        <v>189</v>
      </c>
      <c r="E851" t="str">
        <f t="shared" si="151"/>
        <v>01</v>
      </c>
      <c r="F851" t="str">
        <f>"002"</f>
        <v>002</v>
      </c>
      <c r="G851" t="str">
        <f>""</f>
        <v/>
      </c>
      <c r="H851" t="s">
        <v>1</v>
      </c>
      <c r="I851" t="s">
        <v>1112</v>
      </c>
      <c r="J851" t="s">
        <v>1113</v>
      </c>
      <c r="K851" s="2" t="str">
        <f>"06110"</f>
        <v>06110</v>
      </c>
    </row>
    <row r="852" spans="1:11" x14ac:dyDescent="0.25">
      <c r="A852" t="str">
        <f t="shared" si="149"/>
        <v>06</v>
      </c>
      <c r="B852" t="s">
        <v>34</v>
      </c>
      <c r="C852" t="str">
        <f>"154"</f>
        <v>154</v>
      </c>
      <c r="D852" t="s">
        <v>189</v>
      </c>
      <c r="E852" t="str">
        <f t="shared" si="151"/>
        <v>01</v>
      </c>
      <c r="F852" t="str">
        <f>"002"</f>
        <v>002</v>
      </c>
      <c r="G852" t="str">
        <f>""</f>
        <v/>
      </c>
      <c r="H852" t="s">
        <v>0</v>
      </c>
      <c r="I852" t="s">
        <v>1112</v>
      </c>
      <c r="J852" t="s">
        <v>1113</v>
      </c>
      <c r="K852" s="2" t="str">
        <f>"06110"</f>
        <v>06110</v>
      </c>
    </row>
    <row r="853" spans="1:11" x14ac:dyDescent="0.25">
      <c r="A853" t="str">
        <f t="shared" si="149"/>
        <v>06</v>
      </c>
      <c r="B853" t="s">
        <v>34</v>
      </c>
      <c r="C853" t="str">
        <f>"154"</f>
        <v>154</v>
      </c>
      <c r="D853" t="s">
        <v>189</v>
      </c>
      <c r="E853" t="str">
        <f t="shared" si="151"/>
        <v>01</v>
      </c>
      <c r="F853" t="str">
        <f>"003"</f>
        <v>003</v>
      </c>
      <c r="G853" t="str">
        <f>""</f>
        <v/>
      </c>
      <c r="H853" t="s">
        <v>1</v>
      </c>
      <c r="I853" t="s">
        <v>1112</v>
      </c>
      <c r="J853" t="s">
        <v>1113</v>
      </c>
      <c r="K853" s="2" t="str">
        <f>"06110"</f>
        <v>06110</v>
      </c>
    </row>
    <row r="854" spans="1:11" x14ac:dyDescent="0.25">
      <c r="A854" t="str">
        <f t="shared" si="149"/>
        <v>06</v>
      </c>
      <c r="B854" t="s">
        <v>34</v>
      </c>
      <c r="C854" t="str">
        <f>"154"</f>
        <v>154</v>
      </c>
      <c r="D854" t="s">
        <v>189</v>
      </c>
      <c r="E854" t="str">
        <f t="shared" si="151"/>
        <v>01</v>
      </c>
      <c r="F854" t="str">
        <f>"003"</f>
        <v>003</v>
      </c>
      <c r="G854" t="str">
        <f>""</f>
        <v/>
      </c>
      <c r="H854" t="s">
        <v>0</v>
      </c>
      <c r="I854" t="s">
        <v>1112</v>
      </c>
      <c r="J854" t="s">
        <v>1113</v>
      </c>
      <c r="K854" s="2" t="str">
        <f>"06110"</f>
        <v>06110</v>
      </c>
    </row>
    <row r="855" spans="1:11" x14ac:dyDescent="0.25">
      <c r="A855" t="str">
        <f t="shared" si="149"/>
        <v>06</v>
      </c>
      <c r="B855" t="s">
        <v>34</v>
      </c>
      <c r="C855" t="str">
        <f>"155"</f>
        <v>155</v>
      </c>
      <c r="D855" t="s">
        <v>190</v>
      </c>
      <c r="E855" t="str">
        <f t="shared" si="151"/>
        <v>01</v>
      </c>
      <c r="F855" t="str">
        <f>"001"</f>
        <v>001</v>
      </c>
      <c r="G855" t="str">
        <f>""</f>
        <v/>
      </c>
      <c r="H855" t="s">
        <v>3</v>
      </c>
      <c r="I855" t="s">
        <v>33</v>
      </c>
      <c r="J855" t="s">
        <v>1114</v>
      </c>
      <c r="K855" s="2" t="str">
        <f>"06192"</f>
        <v>06192</v>
      </c>
    </row>
    <row r="856" spans="1:11" x14ac:dyDescent="0.25">
      <c r="A856" t="str">
        <f t="shared" si="149"/>
        <v>06</v>
      </c>
      <c r="B856" t="s">
        <v>34</v>
      </c>
      <c r="C856" t="str">
        <f>"155"</f>
        <v>155</v>
      </c>
      <c r="D856" t="s">
        <v>190</v>
      </c>
      <c r="E856" t="str">
        <f t="shared" si="151"/>
        <v>01</v>
      </c>
      <c r="F856" t="str">
        <f>"002"</f>
        <v>002</v>
      </c>
      <c r="G856" t="str">
        <f>""</f>
        <v/>
      </c>
      <c r="H856" t="s">
        <v>1</v>
      </c>
      <c r="I856" t="s">
        <v>609</v>
      </c>
      <c r="J856" t="s">
        <v>1115</v>
      </c>
      <c r="K856" s="2" t="str">
        <f>"06192"</f>
        <v>06192</v>
      </c>
    </row>
    <row r="857" spans="1:11" x14ac:dyDescent="0.25">
      <c r="A857" t="str">
        <f t="shared" si="149"/>
        <v>06</v>
      </c>
      <c r="B857" t="s">
        <v>34</v>
      </c>
      <c r="C857" t="str">
        <f>"155"</f>
        <v>155</v>
      </c>
      <c r="D857" t="s">
        <v>190</v>
      </c>
      <c r="E857" t="str">
        <f t="shared" si="151"/>
        <v>01</v>
      </c>
      <c r="F857" t="str">
        <f>"002"</f>
        <v>002</v>
      </c>
      <c r="G857" t="str">
        <f>""</f>
        <v/>
      </c>
      <c r="H857" t="s">
        <v>0</v>
      </c>
      <c r="I857" t="s">
        <v>609</v>
      </c>
      <c r="J857" t="s">
        <v>1115</v>
      </c>
      <c r="K857" s="2" t="str">
        <f>"06192"</f>
        <v>06192</v>
      </c>
    </row>
    <row r="858" spans="1:11" x14ac:dyDescent="0.25">
      <c r="A858" t="str">
        <f t="shared" si="149"/>
        <v>06</v>
      </c>
      <c r="B858" t="s">
        <v>34</v>
      </c>
      <c r="C858" t="str">
        <f>"156"</f>
        <v>156</v>
      </c>
      <c r="D858" t="s">
        <v>191</v>
      </c>
      <c r="E858" t="str">
        <f t="shared" si="151"/>
        <v>01</v>
      </c>
      <c r="F858" t="str">
        <f t="shared" ref="F858:F863" si="152">"001"</f>
        <v>001</v>
      </c>
      <c r="G858" t="str">
        <f>"01"</f>
        <v>01</v>
      </c>
      <c r="H858" t="s">
        <v>1</v>
      </c>
      <c r="I858" t="s">
        <v>1116</v>
      </c>
      <c r="J858" t="s">
        <v>1117</v>
      </c>
      <c r="K858" s="2" t="str">
        <f>"06716"</f>
        <v>06716</v>
      </c>
    </row>
    <row r="859" spans="1:11" x14ac:dyDescent="0.25">
      <c r="A859" t="str">
        <f t="shared" si="149"/>
        <v>06</v>
      </c>
      <c r="B859" t="s">
        <v>34</v>
      </c>
      <c r="C859" t="str">
        <f>"156"</f>
        <v>156</v>
      </c>
      <c r="D859" t="s">
        <v>191</v>
      </c>
      <c r="E859" t="str">
        <f t="shared" si="151"/>
        <v>01</v>
      </c>
      <c r="F859" t="str">
        <f t="shared" si="152"/>
        <v>001</v>
      </c>
      <c r="G859" t="str">
        <f>"02"</f>
        <v>02</v>
      </c>
      <c r="H859" t="s">
        <v>0</v>
      </c>
      <c r="I859" t="s">
        <v>1118</v>
      </c>
      <c r="J859" t="s">
        <v>1119</v>
      </c>
      <c r="K859" s="2" t="str">
        <f>"06717"</f>
        <v>06717</v>
      </c>
    </row>
    <row r="860" spans="1:11" x14ac:dyDescent="0.25">
      <c r="A860" t="str">
        <f t="shared" si="149"/>
        <v>06</v>
      </c>
      <c r="B860" t="s">
        <v>34</v>
      </c>
      <c r="C860" t="str">
        <f>"156"</f>
        <v>156</v>
      </c>
      <c r="D860" t="s">
        <v>191</v>
      </c>
      <c r="E860" t="str">
        <f t="shared" si="151"/>
        <v>01</v>
      </c>
      <c r="F860" t="str">
        <f t="shared" si="152"/>
        <v>001</v>
      </c>
      <c r="G860" t="str">
        <f>"03"</f>
        <v>03</v>
      </c>
      <c r="H860" t="s">
        <v>2</v>
      </c>
      <c r="I860" t="s">
        <v>1120</v>
      </c>
      <c r="J860" t="s">
        <v>1121</v>
      </c>
      <c r="K860" s="2" t="str">
        <f>"06717"</f>
        <v>06717</v>
      </c>
    </row>
    <row r="861" spans="1:11" x14ac:dyDescent="0.25">
      <c r="A861" t="str">
        <f t="shared" si="149"/>
        <v>06</v>
      </c>
      <c r="B861" t="s">
        <v>34</v>
      </c>
      <c r="C861" t="str">
        <f>"157"</f>
        <v>157</v>
      </c>
      <c r="D861" t="s">
        <v>192</v>
      </c>
      <c r="E861" t="str">
        <f t="shared" si="151"/>
        <v>01</v>
      </c>
      <c r="F861" t="str">
        <f t="shared" si="152"/>
        <v>001</v>
      </c>
      <c r="G861" t="str">
        <f>""</f>
        <v/>
      </c>
      <c r="H861" t="s">
        <v>3</v>
      </c>
      <c r="I861" t="s">
        <v>1122</v>
      </c>
      <c r="J861" t="s">
        <v>1123</v>
      </c>
      <c r="K861" s="2" t="str">
        <f>"06678"</f>
        <v>06678</v>
      </c>
    </row>
    <row r="862" spans="1:11" x14ac:dyDescent="0.25">
      <c r="A862" t="str">
        <f t="shared" si="149"/>
        <v>06</v>
      </c>
      <c r="B862" t="s">
        <v>34</v>
      </c>
      <c r="C862" t="str">
        <f t="shared" ref="C862:C882" si="153">"158"</f>
        <v>158</v>
      </c>
      <c r="D862" t="s">
        <v>193</v>
      </c>
      <c r="E862" t="str">
        <f t="shared" si="151"/>
        <v>01</v>
      </c>
      <c r="F862" t="str">
        <f t="shared" si="152"/>
        <v>001</v>
      </c>
      <c r="G862" t="str">
        <f>""</f>
        <v/>
      </c>
      <c r="H862" t="s">
        <v>1</v>
      </c>
      <c r="I862" t="s">
        <v>1124</v>
      </c>
      <c r="J862" t="s">
        <v>1125</v>
      </c>
      <c r="K862" s="2" t="str">
        <f t="shared" ref="K862:K882" si="154">"06300"</f>
        <v>06300</v>
      </c>
    </row>
    <row r="863" spans="1:11" x14ac:dyDescent="0.25">
      <c r="A863" t="str">
        <f t="shared" si="149"/>
        <v>06</v>
      </c>
      <c r="B863" t="s">
        <v>34</v>
      </c>
      <c r="C863" t="str">
        <f t="shared" si="153"/>
        <v>158</v>
      </c>
      <c r="D863" t="s">
        <v>193</v>
      </c>
      <c r="E863" t="str">
        <f t="shared" si="151"/>
        <v>01</v>
      </c>
      <c r="F863" t="str">
        <f t="shared" si="152"/>
        <v>001</v>
      </c>
      <c r="G863" t="str">
        <f>""</f>
        <v/>
      </c>
      <c r="H863" t="s">
        <v>0</v>
      </c>
      <c r="I863" t="s">
        <v>1124</v>
      </c>
      <c r="J863" t="s">
        <v>1125</v>
      </c>
      <c r="K863" s="2" t="str">
        <f t="shared" si="154"/>
        <v>06300</v>
      </c>
    </row>
    <row r="864" spans="1:11" x14ac:dyDescent="0.25">
      <c r="A864" t="str">
        <f t="shared" si="149"/>
        <v>06</v>
      </c>
      <c r="B864" t="s">
        <v>34</v>
      </c>
      <c r="C864" t="str">
        <f t="shared" si="153"/>
        <v>158</v>
      </c>
      <c r="D864" t="s">
        <v>193</v>
      </c>
      <c r="E864" t="str">
        <f t="shared" si="151"/>
        <v>01</v>
      </c>
      <c r="F864" t="str">
        <f>"002"</f>
        <v>002</v>
      </c>
      <c r="G864" t="str">
        <f>""</f>
        <v/>
      </c>
      <c r="H864" t="s">
        <v>3</v>
      </c>
      <c r="I864" t="s">
        <v>1126</v>
      </c>
      <c r="J864" t="s">
        <v>1127</v>
      </c>
      <c r="K864" s="2" t="str">
        <f t="shared" si="154"/>
        <v>06300</v>
      </c>
    </row>
    <row r="865" spans="1:11" x14ac:dyDescent="0.25">
      <c r="A865" t="str">
        <f t="shared" si="149"/>
        <v>06</v>
      </c>
      <c r="B865" t="s">
        <v>34</v>
      </c>
      <c r="C865" t="str">
        <f t="shared" si="153"/>
        <v>158</v>
      </c>
      <c r="D865" t="s">
        <v>193</v>
      </c>
      <c r="E865" t="str">
        <f t="shared" si="151"/>
        <v>01</v>
      </c>
      <c r="F865" t="str">
        <f>"003"</f>
        <v>003</v>
      </c>
      <c r="G865" t="str">
        <f>""</f>
        <v/>
      </c>
      <c r="H865" t="s">
        <v>1</v>
      </c>
      <c r="I865" t="s">
        <v>31</v>
      </c>
      <c r="J865" t="s">
        <v>1128</v>
      </c>
      <c r="K865" s="2" t="str">
        <f t="shared" si="154"/>
        <v>06300</v>
      </c>
    </row>
    <row r="866" spans="1:11" x14ac:dyDescent="0.25">
      <c r="A866" t="str">
        <f t="shared" si="149"/>
        <v>06</v>
      </c>
      <c r="B866" t="s">
        <v>34</v>
      </c>
      <c r="C866" t="str">
        <f t="shared" si="153"/>
        <v>158</v>
      </c>
      <c r="D866" t="s">
        <v>193</v>
      </c>
      <c r="E866" t="str">
        <f t="shared" si="151"/>
        <v>01</v>
      </c>
      <c r="F866" t="str">
        <f>"003"</f>
        <v>003</v>
      </c>
      <c r="G866" t="str">
        <f>""</f>
        <v/>
      </c>
      <c r="H866" t="s">
        <v>0</v>
      </c>
      <c r="I866" t="s">
        <v>31</v>
      </c>
      <c r="J866" t="s">
        <v>1128</v>
      </c>
      <c r="K866" s="2" t="str">
        <f t="shared" si="154"/>
        <v>06300</v>
      </c>
    </row>
    <row r="867" spans="1:11" x14ac:dyDescent="0.25">
      <c r="A867" t="str">
        <f t="shared" si="149"/>
        <v>06</v>
      </c>
      <c r="B867" t="s">
        <v>34</v>
      </c>
      <c r="C867" t="str">
        <f t="shared" si="153"/>
        <v>158</v>
      </c>
      <c r="D867" t="s">
        <v>193</v>
      </c>
      <c r="E867" t="str">
        <f t="shared" si="151"/>
        <v>01</v>
      </c>
      <c r="F867" t="str">
        <f>"004"</f>
        <v>004</v>
      </c>
      <c r="G867" t="str">
        <f>""</f>
        <v/>
      </c>
      <c r="H867" t="s">
        <v>1</v>
      </c>
      <c r="I867" t="s">
        <v>1124</v>
      </c>
      <c r="J867" t="s">
        <v>1125</v>
      </c>
      <c r="K867" s="2" t="str">
        <f t="shared" si="154"/>
        <v>06300</v>
      </c>
    </row>
    <row r="868" spans="1:11" x14ac:dyDescent="0.25">
      <c r="A868" t="str">
        <f t="shared" si="149"/>
        <v>06</v>
      </c>
      <c r="B868" t="s">
        <v>34</v>
      </c>
      <c r="C868" t="str">
        <f t="shared" si="153"/>
        <v>158</v>
      </c>
      <c r="D868" t="s">
        <v>193</v>
      </c>
      <c r="E868" t="str">
        <f t="shared" si="151"/>
        <v>01</v>
      </c>
      <c r="F868" t="str">
        <f>"004"</f>
        <v>004</v>
      </c>
      <c r="G868" t="str">
        <f>""</f>
        <v/>
      </c>
      <c r="H868" t="s">
        <v>0</v>
      </c>
      <c r="I868" t="s">
        <v>1124</v>
      </c>
      <c r="J868" t="s">
        <v>1125</v>
      </c>
      <c r="K868" s="2" t="str">
        <f t="shared" si="154"/>
        <v>06300</v>
      </c>
    </row>
    <row r="869" spans="1:11" x14ac:dyDescent="0.25">
      <c r="A869" t="str">
        <f t="shared" si="149"/>
        <v>06</v>
      </c>
      <c r="B869" t="s">
        <v>34</v>
      </c>
      <c r="C869" t="str">
        <f t="shared" si="153"/>
        <v>158</v>
      </c>
      <c r="D869" t="s">
        <v>193</v>
      </c>
      <c r="E869" t="str">
        <f t="shared" si="151"/>
        <v>01</v>
      </c>
      <c r="F869" t="str">
        <f>"005"</f>
        <v>005</v>
      </c>
      <c r="G869" t="str">
        <f>""</f>
        <v/>
      </c>
      <c r="H869" t="s">
        <v>1</v>
      </c>
      <c r="I869" t="s">
        <v>1129</v>
      </c>
      <c r="J869" t="s">
        <v>1130</v>
      </c>
      <c r="K869" s="2" t="str">
        <f t="shared" si="154"/>
        <v>06300</v>
      </c>
    </row>
    <row r="870" spans="1:11" x14ac:dyDescent="0.25">
      <c r="A870" t="str">
        <f t="shared" si="149"/>
        <v>06</v>
      </c>
      <c r="B870" t="s">
        <v>34</v>
      </c>
      <c r="C870" t="str">
        <f t="shared" si="153"/>
        <v>158</v>
      </c>
      <c r="D870" t="s">
        <v>193</v>
      </c>
      <c r="E870" t="str">
        <f t="shared" si="151"/>
        <v>01</v>
      </c>
      <c r="F870" t="str">
        <f>"005"</f>
        <v>005</v>
      </c>
      <c r="G870" t="str">
        <f>""</f>
        <v/>
      </c>
      <c r="H870" t="s">
        <v>0</v>
      </c>
      <c r="I870" t="s">
        <v>1129</v>
      </c>
      <c r="J870" t="s">
        <v>1130</v>
      </c>
      <c r="K870" s="2" t="str">
        <f t="shared" si="154"/>
        <v>06300</v>
      </c>
    </row>
    <row r="871" spans="1:11" x14ac:dyDescent="0.25">
      <c r="A871" t="str">
        <f t="shared" si="149"/>
        <v>06</v>
      </c>
      <c r="B871" t="s">
        <v>34</v>
      </c>
      <c r="C871" t="str">
        <f t="shared" si="153"/>
        <v>158</v>
      </c>
      <c r="D871" t="s">
        <v>193</v>
      </c>
      <c r="E871" t="str">
        <f t="shared" si="151"/>
        <v>01</v>
      </c>
      <c r="F871" t="str">
        <f>"006"</f>
        <v>006</v>
      </c>
      <c r="G871" t="str">
        <f>""</f>
        <v/>
      </c>
      <c r="H871" t="s">
        <v>1</v>
      </c>
      <c r="I871" t="s">
        <v>1124</v>
      </c>
      <c r="J871" t="s">
        <v>1125</v>
      </c>
      <c r="K871" s="2" t="str">
        <f t="shared" si="154"/>
        <v>06300</v>
      </c>
    </row>
    <row r="872" spans="1:11" x14ac:dyDescent="0.25">
      <c r="A872" t="str">
        <f t="shared" si="149"/>
        <v>06</v>
      </c>
      <c r="B872" t="s">
        <v>34</v>
      </c>
      <c r="C872" t="str">
        <f t="shared" si="153"/>
        <v>158</v>
      </c>
      <c r="D872" t="s">
        <v>193</v>
      </c>
      <c r="E872" t="str">
        <f t="shared" si="151"/>
        <v>01</v>
      </c>
      <c r="F872" t="str">
        <f>"006"</f>
        <v>006</v>
      </c>
      <c r="G872" t="str">
        <f>""</f>
        <v/>
      </c>
      <c r="H872" t="s">
        <v>0</v>
      </c>
      <c r="I872" t="s">
        <v>1124</v>
      </c>
      <c r="J872" t="s">
        <v>1125</v>
      </c>
      <c r="K872" s="2" t="str">
        <f t="shared" si="154"/>
        <v>06300</v>
      </c>
    </row>
    <row r="873" spans="1:11" x14ac:dyDescent="0.25">
      <c r="A873" t="str">
        <f t="shared" si="149"/>
        <v>06</v>
      </c>
      <c r="B873" t="s">
        <v>34</v>
      </c>
      <c r="C873" t="str">
        <f t="shared" si="153"/>
        <v>158</v>
      </c>
      <c r="D873" t="s">
        <v>193</v>
      </c>
      <c r="E873" t="str">
        <f t="shared" ref="E873:E882" si="155">"02"</f>
        <v>02</v>
      </c>
      <c r="F873" t="str">
        <f>"001"</f>
        <v>001</v>
      </c>
      <c r="G873" t="str">
        <f>""</f>
        <v/>
      </c>
      <c r="H873" t="s">
        <v>1</v>
      </c>
      <c r="I873" t="s">
        <v>1131</v>
      </c>
      <c r="J873" t="s">
        <v>1132</v>
      </c>
      <c r="K873" s="2" t="str">
        <f t="shared" si="154"/>
        <v>06300</v>
      </c>
    </row>
    <row r="874" spans="1:11" x14ac:dyDescent="0.25">
      <c r="A874" t="str">
        <f t="shared" si="149"/>
        <v>06</v>
      </c>
      <c r="B874" t="s">
        <v>34</v>
      </c>
      <c r="C874" t="str">
        <f t="shared" si="153"/>
        <v>158</v>
      </c>
      <c r="D874" t="s">
        <v>193</v>
      </c>
      <c r="E874" t="str">
        <f t="shared" si="155"/>
        <v>02</v>
      </c>
      <c r="F874" t="str">
        <f>"001"</f>
        <v>001</v>
      </c>
      <c r="G874" t="str">
        <f>""</f>
        <v/>
      </c>
      <c r="H874" t="s">
        <v>0</v>
      </c>
      <c r="I874" t="s">
        <v>1131</v>
      </c>
      <c r="J874" t="s">
        <v>1132</v>
      </c>
      <c r="K874" s="2" t="str">
        <f t="shared" si="154"/>
        <v>06300</v>
      </c>
    </row>
    <row r="875" spans="1:11" x14ac:dyDescent="0.25">
      <c r="A875" t="str">
        <f t="shared" si="149"/>
        <v>06</v>
      </c>
      <c r="B875" t="s">
        <v>34</v>
      </c>
      <c r="C875" t="str">
        <f t="shared" si="153"/>
        <v>158</v>
      </c>
      <c r="D875" t="s">
        <v>193</v>
      </c>
      <c r="E875" t="str">
        <f t="shared" si="155"/>
        <v>02</v>
      </c>
      <c r="F875" t="str">
        <f>"001"</f>
        <v>001</v>
      </c>
      <c r="G875" t="str">
        <f>""</f>
        <v/>
      </c>
      <c r="H875" t="s">
        <v>2</v>
      </c>
      <c r="I875" t="s">
        <v>1131</v>
      </c>
      <c r="J875" t="s">
        <v>1132</v>
      </c>
      <c r="K875" s="2" t="str">
        <f t="shared" si="154"/>
        <v>06300</v>
      </c>
    </row>
    <row r="876" spans="1:11" x14ac:dyDescent="0.25">
      <c r="A876" t="str">
        <f t="shared" si="149"/>
        <v>06</v>
      </c>
      <c r="B876" t="s">
        <v>34</v>
      </c>
      <c r="C876" t="str">
        <f t="shared" si="153"/>
        <v>158</v>
      </c>
      <c r="D876" t="s">
        <v>193</v>
      </c>
      <c r="E876" t="str">
        <f t="shared" si="155"/>
        <v>02</v>
      </c>
      <c r="F876" t="str">
        <f>"002"</f>
        <v>002</v>
      </c>
      <c r="G876" t="str">
        <f>""</f>
        <v/>
      </c>
      <c r="H876" t="s">
        <v>1</v>
      </c>
      <c r="I876" t="s">
        <v>1133</v>
      </c>
      <c r="J876" t="s">
        <v>1134</v>
      </c>
      <c r="K876" s="2" t="str">
        <f t="shared" si="154"/>
        <v>06300</v>
      </c>
    </row>
    <row r="877" spans="1:11" x14ac:dyDescent="0.25">
      <c r="A877" t="str">
        <f t="shared" si="149"/>
        <v>06</v>
      </c>
      <c r="B877" t="s">
        <v>34</v>
      </c>
      <c r="C877" t="str">
        <f t="shared" si="153"/>
        <v>158</v>
      </c>
      <c r="D877" t="s">
        <v>193</v>
      </c>
      <c r="E877" t="str">
        <f t="shared" si="155"/>
        <v>02</v>
      </c>
      <c r="F877" t="str">
        <f>"002"</f>
        <v>002</v>
      </c>
      <c r="G877" t="str">
        <f>""</f>
        <v/>
      </c>
      <c r="H877" t="s">
        <v>0</v>
      </c>
      <c r="I877" t="s">
        <v>1133</v>
      </c>
      <c r="J877" t="s">
        <v>1134</v>
      </c>
      <c r="K877" s="2" t="str">
        <f t="shared" si="154"/>
        <v>06300</v>
      </c>
    </row>
    <row r="878" spans="1:11" x14ac:dyDescent="0.25">
      <c r="A878" t="str">
        <f t="shared" si="149"/>
        <v>06</v>
      </c>
      <c r="B878" t="s">
        <v>34</v>
      </c>
      <c r="C878" t="str">
        <f t="shared" si="153"/>
        <v>158</v>
      </c>
      <c r="D878" t="s">
        <v>193</v>
      </c>
      <c r="E878" t="str">
        <f t="shared" si="155"/>
        <v>02</v>
      </c>
      <c r="F878" t="str">
        <f>"003"</f>
        <v>003</v>
      </c>
      <c r="G878" t="str">
        <f>""</f>
        <v/>
      </c>
      <c r="H878" t="s">
        <v>1</v>
      </c>
      <c r="I878" t="s">
        <v>855</v>
      </c>
      <c r="J878" t="s">
        <v>1135</v>
      </c>
      <c r="K878" s="2" t="str">
        <f t="shared" si="154"/>
        <v>06300</v>
      </c>
    </row>
    <row r="879" spans="1:11" x14ac:dyDescent="0.25">
      <c r="A879" t="str">
        <f t="shared" si="149"/>
        <v>06</v>
      </c>
      <c r="B879" t="s">
        <v>34</v>
      </c>
      <c r="C879" t="str">
        <f t="shared" si="153"/>
        <v>158</v>
      </c>
      <c r="D879" t="s">
        <v>193</v>
      </c>
      <c r="E879" t="str">
        <f t="shared" si="155"/>
        <v>02</v>
      </c>
      <c r="F879" t="str">
        <f>"003"</f>
        <v>003</v>
      </c>
      <c r="G879" t="str">
        <f>""</f>
        <v/>
      </c>
      <c r="H879" t="s">
        <v>0</v>
      </c>
      <c r="I879" t="s">
        <v>855</v>
      </c>
      <c r="J879" t="s">
        <v>1135</v>
      </c>
      <c r="K879" s="2" t="str">
        <f t="shared" si="154"/>
        <v>06300</v>
      </c>
    </row>
    <row r="880" spans="1:11" x14ac:dyDescent="0.25">
      <c r="A880" t="str">
        <f t="shared" si="149"/>
        <v>06</v>
      </c>
      <c r="B880" t="s">
        <v>34</v>
      </c>
      <c r="C880" t="str">
        <f t="shared" si="153"/>
        <v>158</v>
      </c>
      <c r="D880" t="s">
        <v>193</v>
      </c>
      <c r="E880" t="str">
        <f t="shared" si="155"/>
        <v>02</v>
      </c>
      <c r="F880" t="str">
        <f>"004"</f>
        <v>004</v>
      </c>
      <c r="G880" t="str">
        <f>""</f>
        <v/>
      </c>
      <c r="H880" t="s">
        <v>1</v>
      </c>
      <c r="I880" t="s">
        <v>855</v>
      </c>
      <c r="J880" t="s">
        <v>1135</v>
      </c>
      <c r="K880" s="2" t="str">
        <f t="shared" si="154"/>
        <v>06300</v>
      </c>
    </row>
    <row r="881" spans="1:11" x14ac:dyDescent="0.25">
      <c r="A881" t="str">
        <f t="shared" si="149"/>
        <v>06</v>
      </c>
      <c r="B881" t="s">
        <v>34</v>
      </c>
      <c r="C881" t="str">
        <f t="shared" si="153"/>
        <v>158</v>
      </c>
      <c r="D881" t="s">
        <v>193</v>
      </c>
      <c r="E881" t="str">
        <f t="shared" si="155"/>
        <v>02</v>
      </c>
      <c r="F881" t="str">
        <f>"004"</f>
        <v>004</v>
      </c>
      <c r="G881" t="str">
        <f>""</f>
        <v/>
      </c>
      <c r="H881" t="s">
        <v>0</v>
      </c>
      <c r="I881" t="s">
        <v>855</v>
      </c>
      <c r="J881" t="s">
        <v>1135</v>
      </c>
      <c r="K881" s="2" t="str">
        <f t="shared" si="154"/>
        <v>06300</v>
      </c>
    </row>
    <row r="882" spans="1:11" x14ac:dyDescent="0.25">
      <c r="A882" t="str">
        <f t="shared" si="149"/>
        <v>06</v>
      </c>
      <c r="B882" t="s">
        <v>34</v>
      </c>
      <c r="C882" t="str">
        <f t="shared" si="153"/>
        <v>158</v>
      </c>
      <c r="D882" t="s">
        <v>193</v>
      </c>
      <c r="E882" t="str">
        <f t="shared" si="155"/>
        <v>02</v>
      </c>
      <c r="F882" t="str">
        <f>"005"</f>
        <v>005</v>
      </c>
      <c r="G882" t="str">
        <f>""</f>
        <v/>
      </c>
      <c r="H882" t="s">
        <v>3</v>
      </c>
      <c r="I882" t="s">
        <v>1131</v>
      </c>
      <c r="J882" t="s">
        <v>1132</v>
      </c>
      <c r="K882" s="2" t="str">
        <f t="shared" si="154"/>
        <v>06300</v>
      </c>
    </row>
    <row r="883" spans="1:11" x14ac:dyDescent="0.25">
      <c r="A883" t="str">
        <f t="shared" si="149"/>
        <v>06</v>
      </c>
      <c r="B883" t="s">
        <v>34</v>
      </c>
      <c r="C883" t="str">
        <f>"159"</f>
        <v>159</v>
      </c>
      <c r="D883" t="s">
        <v>194</v>
      </c>
      <c r="E883" t="str">
        <f>"01"</f>
        <v>01</v>
      </c>
      <c r="F883" t="str">
        <f t="shared" ref="F883:F888" si="156">"001"</f>
        <v>001</v>
      </c>
      <c r="G883" t="str">
        <f>""</f>
        <v/>
      </c>
      <c r="H883" t="s">
        <v>1</v>
      </c>
      <c r="I883" t="s">
        <v>1136</v>
      </c>
      <c r="J883" t="s">
        <v>1137</v>
      </c>
      <c r="K883" s="2" t="str">
        <f>"06129"</f>
        <v>06129</v>
      </c>
    </row>
    <row r="884" spans="1:11" x14ac:dyDescent="0.25">
      <c r="A884" t="str">
        <f t="shared" si="149"/>
        <v>06</v>
      </c>
      <c r="B884" t="s">
        <v>34</v>
      </c>
      <c r="C884" t="str">
        <f>"159"</f>
        <v>159</v>
      </c>
      <c r="D884" t="s">
        <v>194</v>
      </c>
      <c r="E884" t="str">
        <f>"01"</f>
        <v>01</v>
      </c>
      <c r="F884" t="str">
        <f t="shared" si="156"/>
        <v>001</v>
      </c>
      <c r="G884" t="str">
        <f>""</f>
        <v/>
      </c>
      <c r="H884" t="s">
        <v>0</v>
      </c>
      <c r="I884" t="s">
        <v>1136</v>
      </c>
      <c r="J884" t="s">
        <v>1137</v>
      </c>
      <c r="K884" s="2" t="str">
        <f>"06129"</f>
        <v>06129</v>
      </c>
    </row>
    <row r="885" spans="1:11" x14ac:dyDescent="0.25">
      <c r="A885" t="str">
        <f t="shared" si="149"/>
        <v>06</v>
      </c>
      <c r="B885" t="s">
        <v>34</v>
      </c>
      <c r="C885" t="str">
        <f>"159"</f>
        <v>159</v>
      </c>
      <c r="D885" t="s">
        <v>194</v>
      </c>
      <c r="E885" t="str">
        <f>"02"</f>
        <v>02</v>
      </c>
      <c r="F885" t="str">
        <f t="shared" si="156"/>
        <v>001</v>
      </c>
      <c r="G885" t="str">
        <f>""</f>
        <v/>
      </c>
      <c r="H885" t="s">
        <v>1</v>
      </c>
      <c r="I885" t="s">
        <v>1138</v>
      </c>
      <c r="J885" t="s">
        <v>1139</v>
      </c>
      <c r="K885" s="2" t="str">
        <f>"06129"</f>
        <v>06129</v>
      </c>
    </row>
    <row r="886" spans="1:11" x14ac:dyDescent="0.25">
      <c r="A886" t="str">
        <f t="shared" si="149"/>
        <v>06</v>
      </c>
      <c r="B886" t="s">
        <v>34</v>
      </c>
      <c r="C886" t="str">
        <f>"159"</f>
        <v>159</v>
      </c>
      <c r="D886" t="s">
        <v>194</v>
      </c>
      <c r="E886" t="str">
        <f>"02"</f>
        <v>02</v>
      </c>
      <c r="F886" t="str">
        <f t="shared" si="156"/>
        <v>001</v>
      </c>
      <c r="G886" t="str">
        <f>""</f>
        <v/>
      </c>
      <c r="H886" t="s">
        <v>0</v>
      </c>
      <c r="I886" t="s">
        <v>1138</v>
      </c>
      <c r="J886" t="s">
        <v>1139</v>
      </c>
      <c r="K886" s="2" t="str">
        <f>"06129"</f>
        <v>06129</v>
      </c>
    </row>
    <row r="887" spans="1:11" x14ac:dyDescent="0.25">
      <c r="A887" t="str">
        <f t="shared" si="149"/>
        <v>06</v>
      </c>
      <c r="B887" t="s">
        <v>34</v>
      </c>
      <c r="C887" t="str">
        <f>"160"</f>
        <v>160</v>
      </c>
      <c r="D887" t="s">
        <v>195</v>
      </c>
      <c r="E887" t="str">
        <f t="shared" ref="E887:E928" si="157">"01"</f>
        <v>01</v>
      </c>
      <c r="F887" t="str">
        <f t="shared" si="156"/>
        <v>001</v>
      </c>
      <c r="G887" t="str">
        <f>""</f>
        <v/>
      </c>
      <c r="H887" t="s">
        <v>1</v>
      </c>
      <c r="I887" t="s">
        <v>1140</v>
      </c>
      <c r="J887" t="s">
        <v>1141</v>
      </c>
      <c r="K887" s="2" t="str">
        <f>"06430"</f>
        <v>06430</v>
      </c>
    </row>
    <row r="888" spans="1:11" x14ac:dyDescent="0.25">
      <c r="A888" t="str">
        <f t="shared" si="149"/>
        <v>06</v>
      </c>
      <c r="B888" t="s">
        <v>34</v>
      </c>
      <c r="C888" t="str">
        <f>"160"</f>
        <v>160</v>
      </c>
      <c r="D888" t="s">
        <v>195</v>
      </c>
      <c r="E888" t="str">
        <f t="shared" si="157"/>
        <v>01</v>
      </c>
      <c r="F888" t="str">
        <f t="shared" si="156"/>
        <v>001</v>
      </c>
      <c r="G888" t="str">
        <f>""</f>
        <v/>
      </c>
      <c r="H888" t="s">
        <v>0</v>
      </c>
      <c r="I888" t="s">
        <v>1140</v>
      </c>
      <c r="J888" t="s">
        <v>1141</v>
      </c>
      <c r="K888" s="2" t="str">
        <f>"06430"</f>
        <v>06430</v>
      </c>
    </row>
    <row r="889" spans="1:11" x14ac:dyDescent="0.25">
      <c r="A889" t="str">
        <f t="shared" si="149"/>
        <v>06</v>
      </c>
      <c r="B889" t="s">
        <v>34</v>
      </c>
      <c r="C889" t="str">
        <f>"160"</f>
        <v>160</v>
      </c>
      <c r="D889" t="s">
        <v>195</v>
      </c>
      <c r="E889" t="str">
        <f t="shared" si="157"/>
        <v>01</v>
      </c>
      <c r="F889" t="str">
        <f>"002"</f>
        <v>002</v>
      </c>
      <c r="G889" t="str">
        <f>""</f>
        <v/>
      </c>
      <c r="H889" t="s">
        <v>1</v>
      </c>
      <c r="I889" t="s">
        <v>1142</v>
      </c>
      <c r="J889" t="s">
        <v>1143</v>
      </c>
      <c r="K889" s="2" t="str">
        <f>"06430"</f>
        <v>06430</v>
      </c>
    </row>
    <row r="890" spans="1:11" x14ac:dyDescent="0.25">
      <c r="A890" t="str">
        <f t="shared" si="149"/>
        <v>06</v>
      </c>
      <c r="B890" t="s">
        <v>34</v>
      </c>
      <c r="C890" t="str">
        <f>"160"</f>
        <v>160</v>
      </c>
      <c r="D890" t="s">
        <v>195</v>
      </c>
      <c r="E890" t="str">
        <f t="shared" si="157"/>
        <v>01</v>
      </c>
      <c r="F890" t="str">
        <f>"002"</f>
        <v>002</v>
      </c>
      <c r="G890" t="str">
        <f>""</f>
        <v/>
      </c>
      <c r="H890" t="s">
        <v>0</v>
      </c>
      <c r="I890" t="s">
        <v>1142</v>
      </c>
      <c r="J890" t="s">
        <v>1143</v>
      </c>
      <c r="K890" s="2" t="str">
        <f>"06430"</f>
        <v>06430</v>
      </c>
    </row>
    <row r="891" spans="1:11" x14ac:dyDescent="0.25">
      <c r="A891" t="str">
        <f t="shared" si="149"/>
        <v>06</v>
      </c>
      <c r="B891" t="s">
        <v>34</v>
      </c>
      <c r="C891" t="str">
        <f>"160"</f>
        <v>160</v>
      </c>
      <c r="D891" t="s">
        <v>195</v>
      </c>
      <c r="E891" t="str">
        <f t="shared" si="157"/>
        <v>01</v>
      </c>
      <c r="F891" t="str">
        <f>"003"</f>
        <v>003</v>
      </c>
      <c r="G891" t="str">
        <f>""</f>
        <v/>
      </c>
      <c r="H891" t="s">
        <v>3</v>
      </c>
      <c r="I891" t="s">
        <v>1144</v>
      </c>
      <c r="J891" t="s">
        <v>1145</v>
      </c>
      <c r="K891" s="2" t="str">
        <f>"06430"</f>
        <v>06430</v>
      </c>
    </row>
    <row r="892" spans="1:11" x14ac:dyDescent="0.25">
      <c r="A892" t="str">
        <f t="shared" si="149"/>
        <v>06</v>
      </c>
      <c r="B892" t="s">
        <v>34</v>
      </c>
      <c r="C892" t="str">
        <f>"161"</f>
        <v>161</v>
      </c>
      <c r="D892" t="s">
        <v>196</v>
      </c>
      <c r="E892" t="str">
        <f t="shared" si="157"/>
        <v>01</v>
      </c>
      <c r="F892" t="str">
        <f>"001"</f>
        <v>001</v>
      </c>
      <c r="G892" t="str">
        <f>""</f>
        <v/>
      </c>
      <c r="H892" t="s">
        <v>3</v>
      </c>
      <c r="I892" t="s">
        <v>1146</v>
      </c>
      <c r="J892" t="s">
        <v>1147</v>
      </c>
      <c r="K892" s="2" t="str">
        <f>"06611"</f>
        <v>06611</v>
      </c>
    </row>
    <row r="893" spans="1:11" x14ac:dyDescent="0.25">
      <c r="A893" t="str">
        <f t="shared" si="149"/>
        <v>06</v>
      </c>
      <c r="B893" t="s">
        <v>34</v>
      </c>
      <c r="C893" t="str">
        <f>"162"</f>
        <v>162</v>
      </c>
      <c r="D893" t="s">
        <v>197</v>
      </c>
      <c r="E893" t="str">
        <f t="shared" si="157"/>
        <v>01</v>
      </c>
      <c r="F893" t="str">
        <f>"001"</f>
        <v>001</v>
      </c>
      <c r="G893" t="str">
        <f>""</f>
        <v/>
      </c>
      <c r="H893" t="s">
        <v>3</v>
      </c>
      <c r="I893" t="s">
        <v>31</v>
      </c>
      <c r="J893" t="s">
        <v>1148</v>
      </c>
      <c r="K893" s="2" t="str">
        <f>"06830"</f>
        <v>06830</v>
      </c>
    </row>
    <row r="894" spans="1:11" x14ac:dyDescent="0.25">
      <c r="A894" t="str">
        <f t="shared" si="149"/>
        <v>06</v>
      </c>
      <c r="B894" t="s">
        <v>34</v>
      </c>
      <c r="C894" t="str">
        <f>"162"</f>
        <v>162</v>
      </c>
      <c r="D894" t="s">
        <v>197</v>
      </c>
      <c r="E894" t="str">
        <f t="shared" si="157"/>
        <v>01</v>
      </c>
      <c r="F894" t="str">
        <f>"002"</f>
        <v>002</v>
      </c>
      <c r="G894" t="str">
        <f>""</f>
        <v/>
      </c>
      <c r="H894" t="s">
        <v>1</v>
      </c>
      <c r="I894" t="s">
        <v>1149</v>
      </c>
      <c r="J894" t="s">
        <v>1150</v>
      </c>
      <c r="K894" s="2" t="str">
        <f>"06830"</f>
        <v>06830</v>
      </c>
    </row>
    <row r="895" spans="1:11" x14ac:dyDescent="0.25">
      <c r="A895" t="str">
        <f t="shared" si="149"/>
        <v>06</v>
      </c>
      <c r="B895" t="s">
        <v>34</v>
      </c>
      <c r="C895" t="str">
        <f>"162"</f>
        <v>162</v>
      </c>
      <c r="D895" t="s">
        <v>197</v>
      </c>
      <c r="E895" t="str">
        <f t="shared" si="157"/>
        <v>01</v>
      </c>
      <c r="F895" t="str">
        <f>"002"</f>
        <v>002</v>
      </c>
      <c r="G895" t="str">
        <f>""</f>
        <v/>
      </c>
      <c r="H895" t="s">
        <v>0</v>
      </c>
      <c r="I895" t="s">
        <v>1149</v>
      </c>
      <c r="J895" t="s">
        <v>1150</v>
      </c>
      <c r="K895" s="2" t="str">
        <f>"06830"</f>
        <v>06830</v>
      </c>
    </row>
    <row r="896" spans="1:11" x14ac:dyDescent="0.25">
      <c r="A896" t="str">
        <f t="shared" si="149"/>
        <v>06</v>
      </c>
      <c r="B896" t="s">
        <v>34</v>
      </c>
      <c r="C896" t="str">
        <f>"162"</f>
        <v>162</v>
      </c>
      <c r="D896" t="s">
        <v>197</v>
      </c>
      <c r="E896" t="str">
        <f t="shared" si="157"/>
        <v>01</v>
      </c>
      <c r="F896" t="str">
        <f>"003"</f>
        <v>003</v>
      </c>
      <c r="G896" t="str">
        <f>""</f>
        <v/>
      </c>
      <c r="H896" t="s">
        <v>1</v>
      </c>
      <c r="I896" t="s">
        <v>1151</v>
      </c>
      <c r="J896" t="s">
        <v>1152</v>
      </c>
      <c r="K896" s="2" t="str">
        <f>"06830"</f>
        <v>06830</v>
      </c>
    </row>
    <row r="897" spans="1:11" x14ac:dyDescent="0.25">
      <c r="A897" t="str">
        <f t="shared" si="149"/>
        <v>06</v>
      </c>
      <c r="B897" t="s">
        <v>34</v>
      </c>
      <c r="C897" t="str">
        <f>"162"</f>
        <v>162</v>
      </c>
      <c r="D897" t="s">
        <v>197</v>
      </c>
      <c r="E897" t="str">
        <f t="shared" si="157"/>
        <v>01</v>
      </c>
      <c r="F897" t="str">
        <f>"003"</f>
        <v>003</v>
      </c>
      <c r="G897" t="str">
        <f>""</f>
        <v/>
      </c>
      <c r="H897" t="s">
        <v>0</v>
      </c>
      <c r="I897" t="s">
        <v>1151</v>
      </c>
      <c r="J897" t="s">
        <v>1152</v>
      </c>
      <c r="K897" s="2" t="str">
        <f>"06830"</f>
        <v>06830</v>
      </c>
    </row>
    <row r="898" spans="1:11" x14ac:dyDescent="0.25">
      <c r="A898" t="str">
        <f t="shared" si="149"/>
        <v>06</v>
      </c>
      <c r="B898" t="s">
        <v>34</v>
      </c>
      <c r="C898" t="str">
        <f>"901"</f>
        <v>901</v>
      </c>
      <c r="D898" t="s">
        <v>198</v>
      </c>
      <c r="E898" t="str">
        <f t="shared" si="157"/>
        <v>01</v>
      </c>
      <c r="F898" t="str">
        <f>"001"</f>
        <v>001</v>
      </c>
      <c r="G898" t="str">
        <f>""</f>
        <v/>
      </c>
      <c r="H898" t="s">
        <v>1</v>
      </c>
      <c r="I898" t="s">
        <v>1153</v>
      </c>
      <c r="J898" t="s">
        <v>1154</v>
      </c>
      <c r="K898" s="2" t="str">
        <f>"06185"</f>
        <v>06185</v>
      </c>
    </row>
    <row r="899" spans="1:11" x14ac:dyDescent="0.25">
      <c r="A899" t="str">
        <f t="shared" ref="A899:A906" si="158">"06"</f>
        <v>06</v>
      </c>
      <c r="B899" t="s">
        <v>34</v>
      </c>
      <c r="C899" t="str">
        <f>"901"</f>
        <v>901</v>
      </c>
      <c r="D899" t="s">
        <v>198</v>
      </c>
      <c r="E899" t="str">
        <f t="shared" si="157"/>
        <v>01</v>
      </c>
      <c r="F899" t="str">
        <f>"001"</f>
        <v>001</v>
      </c>
      <c r="G899" t="str">
        <f>""</f>
        <v/>
      </c>
      <c r="H899" t="s">
        <v>0</v>
      </c>
      <c r="I899" t="s">
        <v>1153</v>
      </c>
      <c r="J899" t="s">
        <v>1154</v>
      </c>
      <c r="K899" s="2" t="str">
        <f>"06185"</f>
        <v>06185</v>
      </c>
    </row>
    <row r="900" spans="1:11" x14ac:dyDescent="0.25">
      <c r="A900" t="str">
        <f t="shared" si="158"/>
        <v>06</v>
      </c>
      <c r="B900" t="s">
        <v>34</v>
      </c>
      <c r="C900" t="str">
        <f>"901"</f>
        <v>901</v>
      </c>
      <c r="D900" t="s">
        <v>198</v>
      </c>
      <c r="E900" t="str">
        <f t="shared" si="157"/>
        <v>01</v>
      </c>
      <c r="F900" t="str">
        <f>"002"</f>
        <v>002</v>
      </c>
      <c r="G900" t="str">
        <f>""</f>
        <v/>
      </c>
      <c r="H900" t="s">
        <v>3</v>
      </c>
      <c r="I900" t="s">
        <v>1153</v>
      </c>
      <c r="J900" t="s">
        <v>1154</v>
      </c>
      <c r="K900" s="2" t="str">
        <f>"06185"</f>
        <v>06185</v>
      </c>
    </row>
    <row r="901" spans="1:11" x14ac:dyDescent="0.25">
      <c r="A901" t="str">
        <f t="shared" si="158"/>
        <v>06</v>
      </c>
      <c r="B901" t="s">
        <v>34</v>
      </c>
      <c r="C901" t="str">
        <f>"902"</f>
        <v>902</v>
      </c>
      <c r="D901" t="s">
        <v>199</v>
      </c>
      <c r="E901" t="str">
        <f t="shared" si="157"/>
        <v>01</v>
      </c>
      <c r="F901" t="str">
        <f>"001"</f>
        <v>001</v>
      </c>
      <c r="G901" t="str">
        <f>""</f>
        <v/>
      </c>
      <c r="H901" t="s">
        <v>1</v>
      </c>
      <c r="I901" t="s">
        <v>1155</v>
      </c>
      <c r="J901" t="s">
        <v>1156</v>
      </c>
      <c r="K901" s="2" t="str">
        <f>"06184"</f>
        <v>06184</v>
      </c>
    </row>
    <row r="902" spans="1:11" x14ac:dyDescent="0.25">
      <c r="A902" t="str">
        <f t="shared" si="158"/>
        <v>06</v>
      </c>
      <c r="B902" t="s">
        <v>34</v>
      </c>
      <c r="C902" t="str">
        <f>"902"</f>
        <v>902</v>
      </c>
      <c r="D902" t="s">
        <v>199</v>
      </c>
      <c r="E902" t="str">
        <f t="shared" si="157"/>
        <v>01</v>
      </c>
      <c r="F902" t="str">
        <f>"001"</f>
        <v>001</v>
      </c>
      <c r="G902" t="str">
        <f>""</f>
        <v/>
      </c>
      <c r="H902" t="s">
        <v>0</v>
      </c>
      <c r="I902" t="s">
        <v>1155</v>
      </c>
      <c r="J902" t="s">
        <v>1156</v>
      </c>
      <c r="K902" s="2" t="str">
        <f>"06184"</f>
        <v>06184</v>
      </c>
    </row>
    <row r="903" spans="1:11" x14ac:dyDescent="0.25">
      <c r="A903" t="str">
        <f t="shared" si="158"/>
        <v>06</v>
      </c>
      <c r="B903" t="s">
        <v>34</v>
      </c>
      <c r="C903" t="str">
        <f>"903"</f>
        <v>903</v>
      </c>
      <c r="D903" t="s">
        <v>200</v>
      </c>
      <c r="E903" t="str">
        <f t="shared" si="157"/>
        <v>01</v>
      </c>
      <c r="F903" t="str">
        <f>"001"</f>
        <v>001</v>
      </c>
      <c r="G903" t="str">
        <f>""</f>
        <v/>
      </c>
      <c r="H903" t="s">
        <v>1</v>
      </c>
      <c r="I903" t="s">
        <v>926</v>
      </c>
      <c r="J903" t="s">
        <v>1157</v>
      </c>
      <c r="K903" s="2" t="str">
        <f>"06186"</f>
        <v>06186</v>
      </c>
    </row>
    <row r="904" spans="1:11" x14ac:dyDescent="0.25">
      <c r="A904" t="str">
        <f t="shared" si="158"/>
        <v>06</v>
      </c>
      <c r="B904" t="s">
        <v>34</v>
      </c>
      <c r="C904" t="str">
        <f>"903"</f>
        <v>903</v>
      </c>
      <c r="D904" t="s">
        <v>200</v>
      </c>
      <c r="E904" t="str">
        <f t="shared" si="157"/>
        <v>01</v>
      </c>
      <c r="F904" t="str">
        <f>"001"</f>
        <v>001</v>
      </c>
      <c r="G904" t="str">
        <f>""</f>
        <v/>
      </c>
      <c r="H904" t="s">
        <v>0</v>
      </c>
      <c r="I904" t="s">
        <v>926</v>
      </c>
      <c r="J904" t="s">
        <v>1157</v>
      </c>
      <c r="K904" s="2" t="str">
        <f>"06186"</f>
        <v>06186</v>
      </c>
    </row>
    <row r="905" spans="1:11" x14ac:dyDescent="0.25">
      <c r="A905" t="str">
        <f t="shared" si="158"/>
        <v>06</v>
      </c>
      <c r="B905" t="s">
        <v>34</v>
      </c>
      <c r="C905" t="str">
        <f>"903"</f>
        <v>903</v>
      </c>
      <c r="D905" t="s">
        <v>200</v>
      </c>
      <c r="E905" t="str">
        <f t="shared" si="157"/>
        <v>01</v>
      </c>
      <c r="F905" t="str">
        <f>"002"</f>
        <v>002</v>
      </c>
      <c r="G905" t="str">
        <f>""</f>
        <v/>
      </c>
      <c r="H905" t="s">
        <v>1</v>
      </c>
      <c r="I905" t="s">
        <v>926</v>
      </c>
      <c r="J905" t="s">
        <v>1157</v>
      </c>
      <c r="K905" s="2" t="str">
        <f>"06186"</f>
        <v>06186</v>
      </c>
    </row>
    <row r="906" spans="1:11" x14ac:dyDescent="0.25">
      <c r="A906" t="str">
        <f t="shared" si="158"/>
        <v>06</v>
      </c>
      <c r="B906" t="s">
        <v>34</v>
      </c>
      <c r="C906" t="str">
        <f>"903"</f>
        <v>903</v>
      </c>
      <c r="D906" t="s">
        <v>200</v>
      </c>
      <c r="E906" t="str">
        <f t="shared" si="157"/>
        <v>01</v>
      </c>
      <c r="F906" t="str">
        <f>"002"</f>
        <v>002</v>
      </c>
      <c r="G906" t="str">
        <f>""</f>
        <v/>
      </c>
      <c r="H906" t="s">
        <v>0</v>
      </c>
      <c r="I906" t="s">
        <v>926</v>
      </c>
      <c r="J906" t="s">
        <v>1157</v>
      </c>
      <c r="K906" s="2" t="str">
        <f>"06186"</f>
        <v>06186</v>
      </c>
    </row>
    <row r="907" spans="1:11" x14ac:dyDescent="0.25">
      <c r="A907" t="str">
        <f t="shared" ref="A907:A970" si="159">"10"</f>
        <v>10</v>
      </c>
      <c r="B907" t="s">
        <v>201</v>
      </c>
      <c r="C907" t="str">
        <f>"001"</f>
        <v>001</v>
      </c>
      <c r="D907" t="s">
        <v>202</v>
      </c>
      <c r="E907" t="str">
        <f t="shared" si="157"/>
        <v>01</v>
      </c>
      <c r="F907" t="str">
        <f t="shared" ref="F907:F918" si="160">"001"</f>
        <v>001</v>
      </c>
      <c r="G907" t="str">
        <f>""</f>
        <v/>
      </c>
      <c r="H907" t="s">
        <v>3</v>
      </c>
      <c r="I907" t="s">
        <v>23</v>
      </c>
      <c r="J907" t="s">
        <v>1158</v>
      </c>
      <c r="K907" s="2" t="str">
        <f>"10748"</f>
        <v>10748</v>
      </c>
    </row>
    <row r="908" spans="1:11" x14ac:dyDescent="0.25">
      <c r="A908" t="str">
        <f t="shared" si="159"/>
        <v>10</v>
      </c>
      <c r="B908" t="s">
        <v>201</v>
      </c>
      <c r="C908" t="str">
        <f>"002"</f>
        <v>002</v>
      </c>
      <c r="D908" t="s">
        <v>203</v>
      </c>
      <c r="E908" t="str">
        <f t="shared" si="157"/>
        <v>01</v>
      </c>
      <c r="F908" t="str">
        <f t="shared" si="160"/>
        <v>001</v>
      </c>
      <c r="G908" t="str">
        <f>""</f>
        <v/>
      </c>
      <c r="H908" t="s">
        <v>3</v>
      </c>
      <c r="I908" t="s">
        <v>1159</v>
      </c>
      <c r="J908" t="s">
        <v>1160</v>
      </c>
      <c r="K908" s="2" t="str">
        <f>"10262"</f>
        <v>10262</v>
      </c>
    </row>
    <row r="909" spans="1:11" x14ac:dyDescent="0.25">
      <c r="A909" t="str">
        <f t="shared" si="159"/>
        <v>10</v>
      </c>
      <c r="B909" t="s">
        <v>201</v>
      </c>
      <c r="C909" t="str">
        <f>"003"</f>
        <v>003</v>
      </c>
      <c r="D909" t="s">
        <v>204</v>
      </c>
      <c r="E909" t="str">
        <f t="shared" si="157"/>
        <v>01</v>
      </c>
      <c r="F909" t="str">
        <f t="shared" si="160"/>
        <v>001</v>
      </c>
      <c r="G909" t="str">
        <f>""</f>
        <v/>
      </c>
      <c r="H909" t="s">
        <v>3</v>
      </c>
      <c r="I909" t="s">
        <v>31</v>
      </c>
      <c r="J909" t="s">
        <v>1161</v>
      </c>
      <c r="K909" s="2" t="str">
        <f>"10857"</f>
        <v>10857</v>
      </c>
    </row>
    <row r="910" spans="1:11" x14ac:dyDescent="0.25">
      <c r="A910" t="str">
        <f t="shared" si="159"/>
        <v>10</v>
      </c>
      <c r="B910" t="s">
        <v>201</v>
      </c>
      <c r="C910" t="str">
        <f>"004"</f>
        <v>004</v>
      </c>
      <c r="D910" t="s">
        <v>205</v>
      </c>
      <c r="E910" t="str">
        <f t="shared" si="157"/>
        <v>01</v>
      </c>
      <c r="F910" t="str">
        <f t="shared" si="160"/>
        <v>001</v>
      </c>
      <c r="G910" t="str">
        <f>""</f>
        <v/>
      </c>
      <c r="H910" t="s">
        <v>3</v>
      </c>
      <c r="I910" t="s">
        <v>1162</v>
      </c>
      <c r="J910" t="s">
        <v>1163</v>
      </c>
      <c r="K910" s="2" t="str">
        <f>"10879"</f>
        <v>10879</v>
      </c>
    </row>
    <row r="911" spans="1:11" x14ac:dyDescent="0.25">
      <c r="A911" t="str">
        <f t="shared" si="159"/>
        <v>10</v>
      </c>
      <c r="B911" t="s">
        <v>201</v>
      </c>
      <c r="C911" t="str">
        <f>"005"</f>
        <v>005</v>
      </c>
      <c r="D911" t="s">
        <v>206</v>
      </c>
      <c r="E911" t="str">
        <f t="shared" si="157"/>
        <v>01</v>
      </c>
      <c r="F911" t="str">
        <f t="shared" si="160"/>
        <v>001</v>
      </c>
      <c r="G911" t="str">
        <f>""</f>
        <v/>
      </c>
      <c r="H911" t="s">
        <v>3</v>
      </c>
      <c r="I911" t="s">
        <v>23</v>
      </c>
      <c r="J911" t="s">
        <v>1164</v>
      </c>
      <c r="K911" s="2" t="str">
        <f>"10666"</f>
        <v>10666</v>
      </c>
    </row>
    <row r="912" spans="1:11" x14ac:dyDescent="0.25">
      <c r="A912" t="str">
        <f t="shared" si="159"/>
        <v>10</v>
      </c>
      <c r="B912" t="s">
        <v>201</v>
      </c>
      <c r="C912" t="str">
        <f>"006"</f>
        <v>006</v>
      </c>
      <c r="D912" t="s">
        <v>207</v>
      </c>
      <c r="E912" t="str">
        <f t="shared" si="157"/>
        <v>01</v>
      </c>
      <c r="F912" t="str">
        <f t="shared" si="160"/>
        <v>001</v>
      </c>
      <c r="G912" t="str">
        <f>""</f>
        <v/>
      </c>
      <c r="H912" t="s">
        <v>1</v>
      </c>
      <c r="I912" t="s">
        <v>1165</v>
      </c>
      <c r="J912" t="s">
        <v>1166</v>
      </c>
      <c r="K912" s="2" t="str">
        <f>"10650"</f>
        <v>10650</v>
      </c>
    </row>
    <row r="913" spans="1:11" x14ac:dyDescent="0.25">
      <c r="A913" t="str">
        <f t="shared" si="159"/>
        <v>10</v>
      </c>
      <c r="B913" t="s">
        <v>201</v>
      </c>
      <c r="C913" t="str">
        <f>"006"</f>
        <v>006</v>
      </c>
      <c r="D913" t="s">
        <v>207</v>
      </c>
      <c r="E913" t="str">
        <f t="shared" si="157"/>
        <v>01</v>
      </c>
      <c r="F913" t="str">
        <f t="shared" si="160"/>
        <v>001</v>
      </c>
      <c r="G913" t="str">
        <f>""</f>
        <v/>
      </c>
      <c r="H913" t="s">
        <v>0</v>
      </c>
      <c r="I913" t="s">
        <v>1165</v>
      </c>
      <c r="J913" t="s">
        <v>1166</v>
      </c>
      <c r="K913" s="2" t="str">
        <f>"10650"</f>
        <v>10650</v>
      </c>
    </row>
    <row r="914" spans="1:11" x14ac:dyDescent="0.25">
      <c r="A914" t="str">
        <f t="shared" si="159"/>
        <v>10</v>
      </c>
      <c r="B914" t="s">
        <v>201</v>
      </c>
      <c r="C914" t="str">
        <f>"007"</f>
        <v>007</v>
      </c>
      <c r="D914" t="s">
        <v>208</v>
      </c>
      <c r="E914" t="str">
        <f t="shared" si="157"/>
        <v>01</v>
      </c>
      <c r="F914" t="str">
        <f t="shared" si="160"/>
        <v>001</v>
      </c>
      <c r="G914" t="str">
        <f>""</f>
        <v/>
      </c>
      <c r="H914" t="s">
        <v>3</v>
      </c>
      <c r="I914" t="s">
        <v>23</v>
      </c>
      <c r="J914" t="s">
        <v>1167</v>
      </c>
      <c r="K914" s="2" t="str">
        <f>"10187"</f>
        <v>10187</v>
      </c>
    </row>
    <row r="915" spans="1:11" x14ac:dyDescent="0.25">
      <c r="A915" t="str">
        <f t="shared" si="159"/>
        <v>10</v>
      </c>
      <c r="B915" t="s">
        <v>201</v>
      </c>
      <c r="C915" t="str">
        <f>"008"</f>
        <v>008</v>
      </c>
      <c r="D915" t="s">
        <v>209</v>
      </c>
      <c r="E915" t="str">
        <f t="shared" si="157"/>
        <v>01</v>
      </c>
      <c r="F915" t="str">
        <f t="shared" si="160"/>
        <v>001</v>
      </c>
      <c r="G915" t="str">
        <f>""</f>
        <v/>
      </c>
      <c r="H915" t="s">
        <v>1</v>
      </c>
      <c r="I915" t="s">
        <v>1168</v>
      </c>
      <c r="J915" t="s">
        <v>1169</v>
      </c>
      <c r="K915" s="2" t="str">
        <f>"10980"</f>
        <v>10980</v>
      </c>
    </row>
    <row r="916" spans="1:11" x14ac:dyDescent="0.25">
      <c r="A916" t="str">
        <f t="shared" si="159"/>
        <v>10</v>
      </c>
      <c r="B916" t="s">
        <v>201</v>
      </c>
      <c r="C916" t="str">
        <f>"008"</f>
        <v>008</v>
      </c>
      <c r="D916" t="s">
        <v>209</v>
      </c>
      <c r="E916" t="str">
        <f t="shared" si="157"/>
        <v>01</v>
      </c>
      <c r="F916" t="str">
        <f t="shared" si="160"/>
        <v>001</v>
      </c>
      <c r="G916" t="str">
        <f>""</f>
        <v/>
      </c>
      <c r="H916" t="s">
        <v>0</v>
      </c>
      <c r="I916" t="s">
        <v>1168</v>
      </c>
      <c r="J916" t="s">
        <v>1169</v>
      </c>
      <c r="K916" s="2" t="str">
        <f>"10980"</f>
        <v>10980</v>
      </c>
    </row>
    <row r="917" spans="1:11" x14ac:dyDescent="0.25">
      <c r="A917" t="str">
        <f t="shared" si="159"/>
        <v>10</v>
      </c>
      <c r="B917" t="s">
        <v>201</v>
      </c>
      <c r="C917" t="str">
        <f>"009"</f>
        <v>009</v>
      </c>
      <c r="D917" t="s">
        <v>210</v>
      </c>
      <c r="E917" t="str">
        <f t="shared" si="157"/>
        <v>01</v>
      </c>
      <c r="F917" t="str">
        <f t="shared" si="160"/>
        <v>001</v>
      </c>
      <c r="G917" t="str">
        <f>""</f>
        <v/>
      </c>
      <c r="H917" t="s">
        <v>3</v>
      </c>
      <c r="I917" t="s">
        <v>437</v>
      </c>
      <c r="J917" t="s">
        <v>1170</v>
      </c>
      <c r="K917" s="2" t="str">
        <f>"10135"</f>
        <v>10135</v>
      </c>
    </row>
    <row r="918" spans="1:11" x14ac:dyDescent="0.25">
      <c r="A918" t="str">
        <f t="shared" si="159"/>
        <v>10</v>
      </c>
      <c r="B918" t="s">
        <v>201</v>
      </c>
      <c r="C918" t="str">
        <f>"010"</f>
        <v>010</v>
      </c>
      <c r="D918" t="s">
        <v>211</v>
      </c>
      <c r="E918" t="str">
        <f t="shared" si="157"/>
        <v>01</v>
      </c>
      <c r="F918" t="str">
        <f t="shared" si="160"/>
        <v>001</v>
      </c>
      <c r="G918" t="str">
        <f>""</f>
        <v/>
      </c>
      <c r="H918" t="s">
        <v>3</v>
      </c>
      <c r="I918" t="s">
        <v>23</v>
      </c>
      <c r="J918" t="s">
        <v>1171</v>
      </c>
      <c r="K918" s="2" t="str">
        <f>"10160"</f>
        <v>10160</v>
      </c>
    </row>
    <row r="919" spans="1:11" x14ac:dyDescent="0.25">
      <c r="A919" t="str">
        <f t="shared" si="159"/>
        <v>10</v>
      </c>
      <c r="B919" t="s">
        <v>201</v>
      </c>
      <c r="C919" t="str">
        <f>"010"</f>
        <v>010</v>
      </c>
      <c r="D919" t="s">
        <v>211</v>
      </c>
      <c r="E919" t="str">
        <f t="shared" si="157"/>
        <v>01</v>
      </c>
      <c r="F919" t="str">
        <f>"002"</f>
        <v>002</v>
      </c>
      <c r="G919" t="str">
        <f>""</f>
        <v/>
      </c>
      <c r="H919" t="s">
        <v>3</v>
      </c>
      <c r="I919" t="s">
        <v>23</v>
      </c>
      <c r="J919" t="s">
        <v>1171</v>
      </c>
      <c r="K919" s="2" t="str">
        <f>"10160"</f>
        <v>10160</v>
      </c>
    </row>
    <row r="920" spans="1:11" x14ac:dyDescent="0.25">
      <c r="A920" t="str">
        <f t="shared" si="159"/>
        <v>10</v>
      </c>
      <c r="B920" t="s">
        <v>201</v>
      </c>
      <c r="C920" t="str">
        <f>"011"</f>
        <v>011</v>
      </c>
      <c r="D920" t="s">
        <v>212</v>
      </c>
      <c r="E920" t="str">
        <f t="shared" si="157"/>
        <v>01</v>
      </c>
      <c r="F920" t="str">
        <f t="shared" ref="F920:F935" si="161">"001"</f>
        <v>001</v>
      </c>
      <c r="G920" t="str">
        <f>""</f>
        <v/>
      </c>
      <c r="H920" t="s">
        <v>3</v>
      </c>
      <c r="I920" t="s">
        <v>1172</v>
      </c>
      <c r="J920" t="s">
        <v>1173</v>
      </c>
      <c r="K920" s="2" t="str">
        <f>"10251"</f>
        <v>10251</v>
      </c>
    </row>
    <row r="921" spans="1:11" x14ac:dyDescent="0.25">
      <c r="A921" t="str">
        <f t="shared" si="159"/>
        <v>10</v>
      </c>
      <c r="B921" t="s">
        <v>201</v>
      </c>
      <c r="C921" t="str">
        <f>"012"</f>
        <v>012</v>
      </c>
      <c r="D921" t="s">
        <v>213</v>
      </c>
      <c r="E921" t="str">
        <f t="shared" si="157"/>
        <v>01</v>
      </c>
      <c r="F921" t="str">
        <f t="shared" si="161"/>
        <v>001</v>
      </c>
      <c r="G921" t="str">
        <f>""</f>
        <v/>
      </c>
      <c r="H921" t="s">
        <v>3</v>
      </c>
      <c r="I921" t="s">
        <v>31</v>
      </c>
      <c r="J921" t="s">
        <v>1174</v>
      </c>
      <c r="K921" s="2" t="str">
        <f>"10163"</f>
        <v>10163</v>
      </c>
    </row>
    <row r="922" spans="1:11" x14ac:dyDescent="0.25">
      <c r="A922" t="str">
        <f t="shared" si="159"/>
        <v>10</v>
      </c>
      <c r="B922" t="s">
        <v>201</v>
      </c>
      <c r="C922" t="str">
        <f>"013"</f>
        <v>013</v>
      </c>
      <c r="D922" t="s">
        <v>214</v>
      </c>
      <c r="E922" t="str">
        <f t="shared" si="157"/>
        <v>01</v>
      </c>
      <c r="F922" t="str">
        <f t="shared" si="161"/>
        <v>001</v>
      </c>
      <c r="G922" t="str">
        <f>""</f>
        <v/>
      </c>
      <c r="H922" t="s">
        <v>3</v>
      </c>
      <c r="I922" t="s">
        <v>31</v>
      </c>
      <c r="J922" t="s">
        <v>1175</v>
      </c>
      <c r="K922" s="2" t="str">
        <f>"10291"</f>
        <v>10291</v>
      </c>
    </row>
    <row r="923" spans="1:11" x14ac:dyDescent="0.25">
      <c r="A923" t="str">
        <f t="shared" si="159"/>
        <v>10</v>
      </c>
      <c r="B923" t="s">
        <v>201</v>
      </c>
      <c r="C923" t="str">
        <f>"014"</f>
        <v>014</v>
      </c>
      <c r="D923" t="s">
        <v>215</v>
      </c>
      <c r="E923" t="str">
        <f t="shared" si="157"/>
        <v>01</v>
      </c>
      <c r="F923" t="str">
        <f t="shared" si="161"/>
        <v>001</v>
      </c>
      <c r="G923" t="str">
        <f>""</f>
        <v/>
      </c>
      <c r="H923" t="s">
        <v>1</v>
      </c>
      <c r="I923" t="s">
        <v>1176</v>
      </c>
      <c r="J923" t="s">
        <v>1177</v>
      </c>
      <c r="K923" s="2" t="str">
        <f>"10440"</f>
        <v>10440</v>
      </c>
    </row>
    <row r="924" spans="1:11" x14ac:dyDescent="0.25">
      <c r="A924" t="str">
        <f t="shared" si="159"/>
        <v>10</v>
      </c>
      <c r="B924" t="s">
        <v>201</v>
      </c>
      <c r="C924" t="str">
        <f>"014"</f>
        <v>014</v>
      </c>
      <c r="D924" t="s">
        <v>215</v>
      </c>
      <c r="E924" t="str">
        <f t="shared" si="157"/>
        <v>01</v>
      </c>
      <c r="F924" t="str">
        <f t="shared" si="161"/>
        <v>001</v>
      </c>
      <c r="G924" t="str">
        <f>""</f>
        <v/>
      </c>
      <c r="H924" t="s">
        <v>0</v>
      </c>
      <c r="I924" t="s">
        <v>1176</v>
      </c>
      <c r="J924" t="s">
        <v>1177</v>
      </c>
      <c r="K924" s="2" t="str">
        <f>"10440"</f>
        <v>10440</v>
      </c>
    </row>
    <row r="925" spans="1:11" x14ac:dyDescent="0.25">
      <c r="A925" t="str">
        <f t="shared" si="159"/>
        <v>10</v>
      </c>
      <c r="B925" t="s">
        <v>201</v>
      </c>
      <c r="C925" t="str">
        <f>"015"</f>
        <v>015</v>
      </c>
      <c r="D925" t="s">
        <v>216</v>
      </c>
      <c r="E925" t="str">
        <f t="shared" si="157"/>
        <v>01</v>
      </c>
      <c r="F925" t="str">
        <f t="shared" si="161"/>
        <v>001</v>
      </c>
      <c r="G925" t="str">
        <f>""</f>
        <v/>
      </c>
      <c r="H925" t="s">
        <v>3</v>
      </c>
      <c r="I925" t="s">
        <v>1178</v>
      </c>
      <c r="J925" t="s">
        <v>1179</v>
      </c>
      <c r="K925" s="2" t="str">
        <f>"10740"</f>
        <v>10740</v>
      </c>
    </row>
    <row r="926" spans="1:11" x14ac:dyDescent="0.25">
      <c r="A926" t="str">
        <f t="shared" si="159"/>
        <v>10</v>
      </c>
      <c r="B926" t="s">
        <v>201</v>
      </c>
      <c r="C926" t="str">
        <f>"016"</f>
        <v>016</v>
      </c>
      <c r="D926" t="s">
        <v>217</v>
      </c>
      <c r="E926" t="str">
        <f t="shared" si="157"/>
        <v>01</v>
      </c>
      <c r="F926" t="str">
        <f t="shared" si="161"/>
        <v>001</v>
      </c>
      <c r="G926" t="str">
        <f>""</f>
        <v/>
      </c>
      <c r="H926" t="s">
        <v>3</v>
      </c>
      <c r="I926" t="s">
        <v>23</v>
      </c>
      <c r="J926" t="s">
        <v>1180</v>
      </c>
      <c r="K926" s="2" t="str">
        <f>"10671"</f>
        <v>10671</v>
      </c>
    </row>
    <row r="927" spans="1:11" x14ac:dyDescent="0.25">
      <c r="A927" t="str">
        <f t="shared" si="159"/>
        <v>10</v>
      </c>
      <c r="B927" t="s">
        <v>201</v>
      </c>
      <c r="C927" t="str">
        <f>"017"</f>
        <v>017</v>
      </c>
      <c r="D927" t="s">
        <v>218</v>
      </c>
      <c r="E927" t="str">
        <f t="shared" si="157"/>
        <v>01</v>
      </c>
      <c r="F927" t="str">
        <f t="shared" si="161"/>
        <v>001</v>
      </c>
      <c r="G927" t="str">
        <f>""</f>
        <v/>
      </c>
      <c r="H927" t="s">
        <v>3</v>
      </c>
      <c r="I927" t="s">
        <v>1181</v>
      </c>
      <c r="J927" t="s">
        <v>1182</v>
      </c>
      <c r="K927" s="2" t="str">
        <f>"10137"</f>
        <v>10137</v>
      </c>
    </row>
    <row r="928" spans="1:11" x14ac:dyDescent="0.25">
      <c r="A928" t="str">
        <f t="shared" si="159"/>
        <v>10</v>
      </c>
      <c r="B928" t="s">
        <v>201</v>
      </c>
      <c r="C928" t="str">
        <f>"018"</f>
        <v>018</v>
      </c>
      <c r="D928" t="s">
        <v>219</v>
      </c>
      <c r="E928" t="str">
        <f t="shared" si="157"/>
        <v>01</v>
      </c>
      <c r="F928" t="str">
        <f t="shared" si="161"/>
        <v>001</v>
      </c>
      <c r="G928" t="str">
        <f>""</f>
        <v/>
      </c>
      <c r="H928" t="s">
        <v>3</v>
      </c>
      <c r="I928" t="s">
        <v>28</v>
      </c>
      <c r="J928" t="s">
        <v>1183</v>
      </c>
      <c r="K928" s="2" t="str">
        <f>"10550"</f>
        <v>10550</v>
      </c>
    </row>
    <row r="929" spans="1:11" x14ac:dyDescent="0.25">
      <c r="A929" t="str">
        <f t="shared" si="159"/>
        <v>10</v>
      </c>
      <c r="B929" t="s">
        <v>201</v>
      </c>
      <c r="C929" t="str">
        <f>"018"</f>
        <v>018</v>
      </c>
      <c r="D929" t="s">
        <v>219</v>
      </c>
      <c r="E929" t="str">
        <f>"02"</f>
        <v>02</v>
      </c>
      <c r="F929" t="str">
        <f t="shared" si="161"/>
        <v>001</v>
      </c>
      <c r="G929" t="str">
        <f>""</f>
        <v/>
      </c>
      <c r="H929" t="s">
        <v>3</v>
      </c>
      <c r="I929" t="s">
        <v>1184</v>
      </c>
      <c r="J929" t="s">
        <v>1185</v>
      </c>
      <c r="K929" s="2" t="str">
        <f>"10550"</f>
        <v>10550</v>
      </c>
    </row>
    <row r="930" spans="1:11" x14ac:dyDescent="0.25">
      <c r="A930" t="str">
        <f t="shared" si="159"/>
        <v>10</v>
      </c>
      <c r="B930" t="s">
        <v>201</v>
      </c>
      <c r="C930" t="str">
        <f>"019"</f>
        <v>019</v>
      </c>
      <c r="D930" t="s">
        <v>220</v>
      </c>
      <c r="E930" t="str">
        <f>"01"</f>
        <v>01</v>
      </c>
      <c r="F930" t="str">
        <f t="shared" si="161"/>
        <v>001</v>
      </c>
      <c r="G930" t="str">
        <f>""</f>
        <v/>
      </c>
      <c r="H930" t="s">
        <v>1</v>
      </c>
      <c r="I930" t="s">
        <v>1186</v>
      </c>
      <c r="J930" t="s">
        <v>1187</v>
      </c>
      <c r="K930" s="2" t="str">
        <f>"10350"</f>
        <v>10350</v>
      </c>
    </row>
    <row r="931" spans="1:11" x14ac:dyDescent="0.25">
      <c r="A931" t="str">
        <f t="shared" si="159"/>
        <v>10</v>
      </c>
      <c r="B931" t="s">
        <v>201</v>
      </c>
      <c r="C931" t="str">
        <f>"019"</f>
        <v>019</v>
      </c>
      <c r="D931" t="s">
        <v>220</v>
      </c>
      <c r="E931" t="str">
        <f>"01"</f>
        <v>01</v>
      </c>
      <c r="F931" t="str">
        <f t="shared" si="161"/>
        <v>001</v>
      </c>
      <c r="G931" t="str">
        <f>""</f>
        <v/>
      </c>
      <c r="H931" t="s">
        <v>0</v>
      </c>
      <c r="I931" t="s">
        <v>1186</v>
      </c>
      <c r="J931" t="s">
        <v>1187</v>
      </c>
      <c r="K931" s="2" t="str">
        <f>"10350"</f>
        <v>10350</v>
      </c>
    </row>
    <row r="932" spans="1:11" x14ac:dyDescent="0.25">
      <c r="A932" t="str">
        <f t="shared" si="159"/>
        <v>10</v>
      </c>
      <c r="B932" t="s">
        <v>201</v>
      </c>
      <c r="C932" t="str">
        <f>"020"</f>
        <v>020</v>
      </c>
      <c r="D932" t="s">
        <v>221</v>
      </c>
      <c r="E932" t="str">
        <f>"01"</f>
        <v>01</v>
      </c>
      <c r="F932" t="str">
        <f t="shared" si="161"/>
        <v>001</v>
      </c>
      <c r="G932" t="str">
        <f>""</f>
        <v/>
      </c>
      <c r="H932" t="s">
        <v>3</v>
      </c>
      <c r="I932" t="s">
        <v>23</v>
      </c>
      <c r="J932" t="s">
        <v>1188</v>
      </c>
      <c r="K932" s="2" t="str">
        <f>"10132"</f>
        <v>10132</v>
      </c>
    </row>
    <row r="933" spans="1:11" x14ac:dyDescent="0.25">
      <c r="A933" t="str">
        <f t="shared" si="159"/>
        <v>10</v>
      </c>
      <c r="B933" t="s">
        <v>201</v>
      </c>
      <c r="C933" t="str">
        <f>"020"</f>
        <v>020</v>
      </c>
      <c r="D933" t="s">
        <v>221</v>
      </c>
      <c r="E933" t="str">
        <f>"02"</f>
        <v>02</v>
      </c>
      <c r="F933" t="str">
        <f t="shared" si="161"/>
        <v>001</v>
      </c>
      <c r="G933" t="str">
        <f>""</f>
        <v/>
      </c>
      <c r="H933" t="s">
        <v>3</v>
      </c>
      <c r="I933" t="s">
        <v>1189</v>
      </c>
      <c r="J933" t="s">
        <v>1190</v>
      </c>
      <c r="K933" s="2" t="str">
        <f>"10132"</f>
        <v>10132</v>
      </c>
    </row>
    <row r="934" spans="1:11" x14ac:dyDescent="0.25">
      <c r="A934" t="str">
        <f t="shared" si="159"/>
        <v>10</v>
      </c>
      <c r="B934" t="s">
        <v>201</v>
      </c>
      <c r="C934" t="str">
        <f t="shared" ref="C934:C939" si="162">"021"</f>
        <v>021</v>
      </c>
      <c r="D934" t="s">
        <v>222</v>
      </c>
      <c r="E934" t="str">
        <f>"01"</f>
        <v>01</v>
      </c>
      <c r="F934" t="str">
        <f t="shared" si="161"/>
        <v>001</v>
      </c>
      <c r="G934" t="str">
        <f>""</f>
        <v/>
      </c>
      <c r="H934" t="s">
        <v>3</v>
      </c>
      <c r="I934" t="s">
        <v>1191</v>
      </c>
      <c r="J934" t="s">
        <v>1192</v>
      </c>
      <c r="K934" s="2" t="str">
        <f t="shared" ref="K934:K939" si="163">"10900"</f>
        <v>10900</v>
      </c>
    </row>
    <row r="935" spans="1:11" x14ac:dyDescent="0.25">
      <c r="A935" t="str">
        <f t="shared" si="159"/>
        <v>10</v>
      </c>
      <c r="B935" t="s">
        <v>201</v>
      </c>
      <c r="C935" t="str">
        <f t="shared" si="162"/>
        <v>021</v>
      </c>
      <c r="D935" t="s">
        <v>222</v>
      </c>
      <c r="E935" t="str">
        <f>"02"</f>
        <v>02</v>
      </c>
      <c r="F935" t="str">
        <f t="shared" si="161"/>
        <v>001</v>
      </c>
      <c r="G935" t="str">
        <f>""</f>
        <v/>
      </c>
      <c r="H935" t="s">
        <v>3</v>
      </c>
      <c r="I935" t="s">
        <v>616</v>
      </c>
      <c r="J935" t="s">
        <v>1056</v>
      </c>
      <c r="K935" s="2" t="str">
        <f t="shared" si="163"/>
        <v>10900</v>
      </c>
    </row>
    <row r="936" spans="1:11" x14ac:dyDescent="0.25">
      <c r="A936" t="str">
        <f t="shared" si="159"/>
        <v>10</v>
      </c>
      <c r="B936" t="s">
        <v>201</v>
      </c>
      <c r="C936" t="str">
        <f t="shared" si="162"/>
        <v>021</v>
      </c>
      <c r="D936" t="s">
        <v>222</v>
      </c>
      <c r="E936" t="str">
        <f>"02"</f>
        <v>02</v>
      </c>
      <c r="F936" t="str">
        <f>"002"</f>
        <v>002</v>
      </c>
      <c r="G936" t="str">
        <f>""</f>
        <v/>
      </c>
      <c r="H936" t="s">
        <v>1</v>
      </c>
      <c r="I936" t="s">
        <v>21</v>
      </c>
      <c r="J936" t="s">
        <v>1193</v>
      </c>
      <c r="K936" s="2" t="str">
        <f t="shared" si="163"/>
        <v>10900</v>
      </c>
    </row>
    <row r="937" spans="1:11" x14ac:dyDescent="0.25">
      <c r="A937" t="str">
        <f t="shared" si="159"/>
        <v>10</v>
      </c>
      <c r="B937" t="s">
        <v>201</v>
      </c>
      <c r="C937" t="str">
        <f t="shared" si="162"/>
        <v>021</v>
      </c>
      <c r="D937" t="s">
        <v>222</v>
      </c>
      <c r="E937" t="str">
        <f>"02"</f>
        <v>02</v>
      </c>
      <c r="F937" t="str">
        <f>"002"</f>
        <v>002</v>
      </c>
      <c r="G937" t="str">
        <f>""</f>
        <v/>
      </c>
      <c r="H937" t="s">
        <v>0</v>
      </c>
      <c r="I937" t="s">
        <v>21</v>
      </c>
      <c r="J937" t="s">
        <v>1193</v>
      </c>
      <c r="K937" s="2" t="str">
        <f t="shared" si="163"/>
        <v>10900</v>
      </c>
    </row>
    <row r="938" spans="1:11" x14ac:dyDescent="0.25">
      <c r="A938" t="str">
        <f t="shared" si="159"/>
        <v>10</v>
      </c>
      <c r="B938" t="s">
        <v>201</v>
      </c>
      <c r="C938" t="str">
        <f t="shared" si="162"/>
        <v>021</v>
      </c>
      <c r="D938" t="s">
        <v>222</v>
      </c>
      <c r="E938" t="str">
        <f>"03"</f>
        <v>03</v>
      </c>
      <c r="F938" t="str">
        <f>"001"</f>
        <v>001</v>
      </c>
      <c r="G938" t="str">
        <f>""</f>
        <v/>
      </c>
      <c r="H938" t="s">
        <v>3</v>
      </c>
      <c r="I938" t="s">
        <v>1194</v>
      </c>
      <c r="J938" t="s">
        <v>1195</v>
      </c>
      <c r="K938" s="2" t="str">
        <f t="shared" si="163"/>
        <v>10900</v>
      </c>
    </row>
    <row r="939" spans="1:11" x14ac:dyDescent="0.25">
      <c r="A939" t="str">
        <f t="shared" si="159"/>
        <v>10</v>
      </c>
      <c r="B939" t="s">
        <v>201</v>
      </c>
      <c r="C939" t="str">
        <f t="shared" si="162"/>
        <v>021</v>
      </c>
      <c r="D939" t="s">
        <v>222</v>
      </c>
      <c r="E939" t="str">
        <f>"03"</f>
        <v>03</v>
      </c>
      <c r="F939" t="str">
        <f>"002"</f>
        <v>002</v>
      </c>
      <c r="G939" t="str">
        <f>""</f>
        <v/>
      </c>
      <c r="H939" t="s">
        <v>3</v>
      </c>
      <c r="I939" t="s">
        <v>1196</v>
      </c>
      <c r="J939" t="s">
        <v>1197</v>
      </c>
      <c r="K939" s="2" t="str">
        <f t="shared" si="163"/>
        <v>10900</v>
      </c>
    </row>
    <row r="940" spans="1:11" x14ac:dyDescent="0.25">
      <c r="A940" t="str">
        <f t="shared" si="159"/>
        <v>10</v>
      </c>
      <c r="B940" t="s">
        <v>201</v>
      </c>
      <c r="C940" t="str">
        <f>"022"</f>
        <v>022</v>
      </c>
      <c r="D940" t="s">
        <v>223</v>
      </c>
      <c r="E940" t="str">
        <f t="shared" ref="E940:E982" si="164">"01"</f>
        <v>01</v>
      </c>
      <c r="F940" t="str">
        <f t="shared" ref="F940:F950" si="165">"001"</f>
        <v>001</v>
      </c>
      <c r="G940" t="str">
        <f>""</f>
        <v/>
      </c>
      <c r="H940" t="s">
        <v>3</v>
      </c>
      <c r="I940" t="s">
        <v>18</v>
      </c>
      <c r="J940" t="s">
        <v>611</v>
      </c>
      <c r="K940" s="2" t="str">
        <f>"10410"</f>
        <v>10410</v>
      </c>
    </row>
    <row r="941" spans="1:11" x14ac:dyDescent="0.25">
      <c r="A941" t="str">
        <f t="shared" si="159"/>
        <v>10</v>
      </c>
      <c r="B941" t="s">
        <v>201</v>
      </c>
      <c r="C941" t="str">
        <f>"023"</f>
        <v>023</v>
      </c>
      <c r="D941" t="s">
        <v>224</v>
      </c>
      <c r="E941" t="str">
        <f t="shared" si="164"/>
        <v>01</v>
      </c>
      <c r="F941" t="str">
        <f t="shared" si="165"/>
        <v>001</v>
      </c>
      <c r="G941" t="str">
        <f>""</f>
        <v/>
      </c>
      <c r="H941" t="s">
        <v>3</v>
      </c>
      <c r="I941" t="s">
        <v>1198</v>
      </c>
      <c r="J941" t="s">
        <v>1199</v>
      </c>
      <c r="K941" s="2" t="str">
        <f>"10161"</f>
        <v>10161</v>
      </c>
    </row>
    <row r="942" spans="1:11" x14ac:dyDescent="0.25">
      <c r="A942" t="str">
        <f t="shared" si="159"/>
        <v>10</v>
      </c>
      <c r="B942" t="s">
        <v>201</v>
      </c>
      <c r="C942" t="str">
        <f>"024"</f>
        <v>024</v>
      </c>
      <c r="D942" t="s">
        <v>225</v>
      </c>
      <c r="E942" t="str">
        <f t="shared" si="164"/>
        <v>01</v>
      </c>
      <c r="F942" t="str">
        <f t="shared" si="165"/>
        <v>001</v>
      </c>
      <c r="G942" t="str">
        <f>""</f>
        <v/>
      </c>
      <c r="H942" t="s">
        <v>3</v>
      </c>
      <c r="I942" t="s">
        <v>29</v>
      </c>
      <c r="J942" t="s">
        <v>1200</v>
      </c>
      <c r="K942" s="2" t="str">
        <f>"10750"</f>
        <v>10750</v>
      </c>
    </row>
    <row r="943" spans="1:11" x14ac:dyDescent="0.25">
      <c r="A943" t="str">
        <f t="shared" si="159"/>
        <v>10</v>
      </c>
      <c r="B943" t="s">
        <v>201</v>
      </c>
      <c r="C943" t="str">
        <f>"025"</f>
        <v>025</v>
      </c>
      <c r="D943" t="s">
        <v>226</v>
      </c>
      <c r="E943" t="str">
        <f t="shared" si="164"/>
        <v>01</v>
      </c>
      <c r="F943" t="str">
        <f t="shared" si="165"/>
        <v>001</v>
      </c>
      <c r="G943" t="str">
        <f>""</f>
        <v/>
      </c>
      <c r="H943" t="s">
        <v>3</v>
      </c>
      <c r="I943" t="s">
        <v>23</v>
      </c>
      <c r="J943" t="s">
        <v>1201</v>
      </c>
      <c r="K943" s="2" t="str">
        <f>"10696"</f>
        <v>10696</v>
      </c>
    </row>
    <row r="944" spans="1:11" x14ac:dyDescent="0.25">
      <c r="A944" t="str">
        <f t="shared" si="159"/>
        <v>10</v>
      </c>
      <c r="B944" t="s">
        <v>201</v>
      </c>
      <c r="C944" t="str">
        <f>"026"</f>
        <v>026</v>
      </c>
      <c r="D944" t="s">
        <v>227</v>
      </c>
      <c r="E944" t="str">
        <f t="shared" si="164"/>
        <v>01</v>
      </c>
      <c r="F944" t="str">
        <f t="shared" si="165"/>
        <v>001</v>
      </c>
      <c r="G944" t="str">
        <f>""</f>
        <v/>
      </c>
      <c r="H944" t="s">
        <v>3</v>
      </c>
      <c r="I944" t="s">
        <v>1202</v>
      </c>
      <c r="J944" t="s">
        <v>1203</v>
      </c>
      <c r="K944" s="2" t="str">
        <f>"10394"</f>
        <v>10394</v>
      </c>
    </row>
    <row r="945" spans="1:11" x14ac:dyDescent="0.25">
      <c r="A945" t="str">
        <f t="shared" si="159"/>
        <v>10</v>
      </c>
      <c r="B945" t="s">
        <v>201</v>
      </c>
      <c r="C945" t="str">
        <f>"027"</f>
        <v>027</v>
      </c>
      <c r="D945" t="s">
        <v>228</v>
      </c>
      <c r="E945" t="str">
        <f t="shared" si="164"/>
        <v>01</v>
      </c>
      <c r="F945" t="str">
        <f t="shared" si="165"/>
        <v>001</v>
      </c>
      <c r="G945" t="str">
        <f>""</f>
        <v/>
      </c>
      <c r="H945" t="s">
        <v>3</v>
      </c>
      <c r="I945" t="s">
        <v>21</v>
      </c>
      <c r="J945" t="s">
        <v>1204</v>
      </c>
      <c r="K945" s="2" t="str">
        <f>"10185"</f>
        <v>10185</v>
      </c>
    </row>
    <row r="946" spans="1:11" x14ac:dyDescent="0.25">
      <c r="A946" t="str">
        <f t="shared" si="159"/>
        <v>10</v>
      </c>
      <c r="B946" t="s">
        <v>201</v>
      </c>
      <c r="C946" t="str">
        <f>"028"</f>
        <v>028</v>
      </c>
      <c r="D946" t="s">
        <v>229</v>
      </c>
      <c r="E946" t="str">
        <f t="shared" si="164"/>
        <v>01</v>
      </c>
      <c r="F946" t="str">
        <f t="shared" si="165"/>
        <v>001</v>
      </c>
      <c r="G946" t="str">
        <f>""</f>
        <v/>
      </c>
      <c r="H946" t="s">
        <v>3</v>
      </c>
      <c r="I946" t="s">
        <v>1205</v>
      </c>
      <c r="J946" t="s">
        <v>636</v>
      </c>
      <c r="K946" s="2" t="str">
        <f>"10392"</f>
        <v>10392</v>
      </c>
    </row>
    <row r="947" spans="1:11" x14ac:dyDescent="0.25">
      <c r="A947" t="str">
        <f t="shared" si="159"/>
        <v>10</v>
      </c>
      <c r="B947" t="s">
        <v>201</v>
      </c>
      <c r="C947" t="str">
        <f>"029"</f>
        <v>029</v>
      </c>
      <c r="D947" t="s">
        <v>230</v>
      </c>
      <c r="E947" t="str">
        <f t="shared" si="164"/>
        <v>01</v>
      </c>
      <c r="F947" t="str">
        <f t="shared" si="165"/>
        <v>001</v>
      </c>
      <c r="G947" t="str">
        <f>""</f>
        <v/>
      </c>
      <c r="H947" t="s">
        <v>3</v>
      </c>
      <c r="I947" t="s">
        <v>1206</v>
      </c>
      <c r="J947" t="s">
        <v>1207</v>
      </c>
      <c r="K947" s="2" t="str">
        <f>"10129"</f>
        <v>10129</v>
      </c>
    </row>
    <row r="948" spans="1:11" x14ac:dyDescent="0.25">
      <c r="A948" t="str">
        <f t="shared" si="159"/>
        <v>10</v>
      </c>
      <c r="B948" t="s">
        <v>201</v>
      </c>
      <c r="C948" t="str">
        <f>"030"</f>
        <v>030</v>
      </c>
      <c r="D948" t="s">
        <v>231</v>
      </c>
      <c r="E948" t="str">
        <f t="shared" si="164"/>
        <v>01</v>
      </c>
      <c r="F948" t="str">
        <f t="shared" si="165"/>
        <v>001</v>
      </c>
      <c r="G948" t="str">
        <f>""</f>
        <v/>
      </c>
      <c r="H948" t="s">
        <v>3</v>
      </c>
      <c r="I948" t="s">
        <v>31</v>
      </c>
      <c r="J948" t="s">
        <v>636</v>
      </c>
      <c r="K948" s="2" t="str">
        <f>"10320"</f>
        <v>10320</v>
      </c>
    </row>
    <row r="949" spans="1:11" x14ac:dyDescent="0.25">
      <c r="A949" t="str">
        <f t="shared" si="159"/>
        <v>10</v>
      </c>
      <c r="B949" t="s">
        <v>201</v>
      </c>
      <c r="C949" t="str">
        <f>"031"</f>
        <v>031</v>
      </c>
      <c r="D949" t="s">
        <v>232</v>
      </c>
      <c r="E949" t="str">
        <f t="shared" si="164"/>
        <v>01</v>
      </c>
      <c r="F949" t="str">
        <f t="shared" si="165"/>
        <v>001</v>
      </c>
      <c r="G949" t="str">
        <f>""</f>
        <v/>
      </c>
      <c r="H949" t="s">
        <v>3</v>
      </c>
      <c r="I949" t="s">
        <v>1208</v>
      </c>
      <c r="J949" t="s">
        <v>1174</v>
      </c>
      <c r="K949" s="2" t="str">
        <f>"10188"</f>
        <v>10188</v>
      </c>
    </row>
    <row r="950" spans="1:11" x14ac:dyDescent="0.25">
      <c r="A950" t="str">
        <f t="shared" si="159"/>
        <v>10</v>
      </c>
      <c r="B950" t="s">
        <v>201</v>
      </c>
      <c r="C950" t="str">
        <f>"032"</f>
        <v>032</v>
      </c>
      <c r="D950" t="s">
        <v>233</v>
      </c>
      <c r="E950" t="str">
        <f t="shared" si="164"/>
        <v>01</v>
      </c>
      <c r="F950" t="str">
        <f t="shared" si="165"/>
        <v>001</v>
      </c>
      <c r="G950" t="str">
        <f>""</f>
        <v/>
      </c>
      <c r="H950" t="s">
        <v>3</v>
      </c>
      <c r="I950" t="s">
        <v>1209</v>
      </c>
      <c r="J950" t="s">
        <v>1210</v>
      </c>
      <c r="K950" s="2" t="str">
        <f>"10950"</f>
        <v>10950</v>
      </c>
    </row>
    <row r="951" spans="1:11" x14ac:dyDescent="0.25">
      <c r="A951" t="str">
        <f t="shared" si="159"/>
        <v>10</v>
      </c>
      <c r="B951" t="s">
        <v>201</v>
      </c>
      <c r="C951" t="str">
        <f>"032"</f>
        <v>032</v>
      </c>
      <c r="D951" t="s">
        <v>233</v>
      </c>
      <c r="E951" t="str">
        <f t="shared" si="164"/>
        <v>01</v>
      </c>
      <c r="F951" t="str">
        <f>"002"</f>
        <v>002</v>
      </c>
      <c r="G951" t="str">
        <f>""</f>
        <v/>
      </c>
      <c r="H951" t="s">
        <v>3</v>
      </c>
      <c r="I951" t="s">
        <v>1211</v>
      </c>
      <c r="J951" t="s">
        <v>1212</v>
      </c>
      <c r="K951" s="2" t="str">
        <f>"10950"</f>
        <v>10950</v>
      </c>
    </row>
    <row r="952" spans="1:11" x14ac:dyDescent="0.25">
      <c r="A952" t="str">
        <f t="shared" si="159"/>
        <v>10</v>
      </c>
      <c r="B952" t="s">
        <v>201</v>
      </c>
      <c r="C952" t="str">
        <f>"033"</f>
        <v>033</v>
      </c>
      <c r="D952" t="s">
        <v>234</v>
      </c>
      <c r="E952" t="str">
        <f t="shared" si="164"/>
        <v>01</v>
      </c>
      <c r="F952" t="str">
        <f>"001"</f>
        <v>001</v>
      </c>
      <c r="G952" t="str">
        <f>""</f>
        <v/>
      </c>
      <c r="H952" t="s">
        <v>3</v>
      </c>
      <c r="I952" t="s">
        <v>918</v>
      </c>
      <c r="J952" t="s">
        <v>1213</v>
      </c>
      <c r="K952" s="2" t="str">
        <f>"10373"</f>
        <v>10373</v>
      </c>
    </row>
    <row r="953" spans="1:11" x14ac:dyDescent="0.25">
      <c r="A953" t="str">
        <f t="shared" si="159"/>
        <v>10</v>
      </c>
      <c r="B953" t="s">
        <v>201</v>
      </c>
      <c r="C953" t="str">
        <f>"034"</f>
        <v>034</v>
      </c>
      <c r="D953" t="s">
        <v>235</v>
      </c>
      <c r="E953" t="str">
        <f t="shared" si="164"/>
        <v>01</v>
      </c>
      <c r="F953" t="str">
        <f>"001"</f>
        <v>001</v>
      </c>
      <c r="G953" t="str">
        <f>""</f>
        <v/>
      </c>
      <c r="H953" t="s">
        <v>3</v>
      </c>
      <c r="I953" t="s">
        <v>31</v>
      </c>
      <c r="J953" t="s">
        <v>743</v>
      </c>
      <c r="K953" s="2" t="str">
        <f>"10729"</f>
        <v>10729</v>
      </c>
    </row>
    <row r="954" spans="1:11" x14ac:dyDescent="0.25">
      <c r="A954" t="str">
        <f t="shared" si="159"/>
        <v>10</v>
      </c>
      <c r="B954" t="s">
        <v>201</v>
      </c>
      <c r="C954" t="str">
        <f>"035"</f>
        <v>035</v>
      </c>
      <c r="D954" t="s">
        <v>236</v>
      </c>
      <c r="E954" t="str">
        <f t="shared" si="164"/>
        <v>01</v>
      </c>
      <c r="F954" t="str">
        <f>"001"</f>
        <v>001</v>
      </c>
      <c r="G954" t="str">
        <f>""</f>
        <v/>
      </c>
      <c r="H954" t="s">
        <v>3</v>
      </c>
      <c r="I954" t="s">
        <v>1214</v>
      </c>
      <c r="J954" t="s">
        <v>1215</v>
      </c>
      <c r="K954" s="2" t="str">
        <f>"10610"</f>
        <v>10610</v>
      </c>
    </row>
    <row r="955" spans="1:11" x14ac:dyDescent="0.25">
      <c r="A955" t="str">
        <f t="shared" si="159"/>
        <v>10</v>
      </c>
      <c r="B955" t="s">
        <v>201</v>
      </c>
      <c r="C955" t="str">
        <f>"035"</f>
        <v>035</v>
      </c>
      <c r="D955" t="s">
        <v>236</v>
      </c>
      <c r="E955" t="str">
        <f t="shared" si="164"/>
        <v>01</v>
      </c>
      <c r="F955" t="str">
        <f>"002"</f>
        <v>002</v>
      </c>
      <c r="G955" t="str">
        <f>""</f>
        <v/>
      </c>
      <c r="H955" t="s">
        <v>3</v>
      </c>
      <c r="I955" t="s">
        <v>1216</v>
      </c>
      <c r="J955" t="s">
        <v>1217</v>
      </c>
      <c r="K955" s="2" t="str">
        <f>"10610"</f>
        <v>10610</v>
      </c>
    </row>
    <row r="956" spans="1:11" x14ac:dyDescent="0.25">
      <c r="A956" t="str">
        <f t="shared" si="159"/>
        <v>10</v>
      </c>
      <c r="B956" t="s">
        <v>201</v>
      </c>
      <c r="C956" t="str">
        <f>"036"</f>
        <v>036</v>
      </c>
      <c r="D956" t="s">
        <v>237</v>
      </c>
      <c r="E956" t="str">
        <f t="shared" si="164"/>
        <v>01</v>
      </c>
      <c r="F956" t="str">
        <f>"001"</f>
        <v>001</v>
      </c>
      <c r="G956" t="str">
        <f>""</f>
        <v/>
      </c>
      <c r="H956" t="s">
        <v>3</v>
      </c>
      <c r="I956" t="s">
        <v>23</v>
      </c>
      <c r="J956" t="s">
        <v>1218</v>
      </c>
      <c r="K956" s="2" t="str">
        <f>"10616"</f>
        <v>10616</v>
      </c>
    </row>
    <row r="957" spans="1:11" x14ac:dyDescent="0.25">
      <c r="A957" t="str">
        <f t="shared" si="159"/>
        <v>10</v>
      </c>
      <c r="B957" t="s">
        <v>201</v>
      </c>
      <c r="C957" t="str">
        <f t="shared" ref="C957:C1020" si="166">"037"</f>
        <v>037</v>
      </c>
      <c r="D957" t="s">
        <v>201</v>
      </c>
      <c r="E957" t="str">
        <f t="shared" si="164"/>
        <v>01</v>
      </c>
      <c r="F957" t="str">
        <f>"001"</f>
        <v>001</v>
      </c>
      <c r="G957" t="str">
        <f>""</f>
        <v/>
      </c>
      <c r="H957" t="s">
        <v>3</v>
      </c>
      <c r="I957" t="s">
        <v>1219</v>
      </c>
      <c r="J957" t="s">
        <v>1220</v>
      </c>
      <c r="K957" s="2" t="str">
        <f>"10003"</f>
        <v>10003</v>
      </c>
    </row>
    <row r="958" spans="1:11" x14ac:dyDescent="0.25">
      <c r="A958" t="str">
        <f t="shared" si="159"/>
        <v>10</v>
      </c>
      <c r="B958" t="s">
        <v>201</v>
      </c>
      <c r="C958" t="str">
        <f t="shared" si="166"/>
        <v>037</v>
      </c>
      <c r="D958" t="s">
        <v>201</v>
      </c>
      <c r="E958" t="str">
        <f t="shared" si="164"/>
        <v>01</v>
      </c>
      <c r="F958" t="str">
        <f>"002"</f>
        <v>002</v>
      </c>
      <c r="G958" t="str">
        <f>""</f>
        <v/>
      </c>
      <c r="H958" t="s">
        <v>3</v>
      </c>
      <c r="I958" t="s">
        <v>1221</v>
      </c>
      <c r="J958" t="s">
        <v>1222</v>
      </c>
      <c r="K958" s="2" t="str">
        <f>"10004"</f>
        <v>10004</v>
      </c>
    </row>
    <row r="959" spans="1:11" x14ac:dyDescent="0.25">
      <c r="A959" t="str">
        <f t="shared" si="159"/>
        <v>10</v>
      </c>
      <c r="B959" t="s">
        <v>201</v>
      </c>
      <c r="C959" t="str">
        <f t="shared" si="166"/>
        <v>037</v>
      </c>
      <c r="D959" t="s">
        <v>201</v>
      </c>
      <c r="E959" t="str">
        <f t="shared" si="164"/>
        <v>01</v>
      </c>
      <c r="F959" t="str">
        <f>"003"</f>
        <v>003</v>
      </c>
      <c r="G959" t="str">
        <f>""</f>
        <v/>
      </c>
      <c r="H959" t="s">
        <v>1</v>
      </c>
      <c r="I959" t="s">
        <v>1223</v>
      </c>
      <c r="J959" t="s">
        <v>1224</v>
      </c>
      <c r="K959" s="2" t="str">
        <f>"10003"</f>
        <v>10003</v>
      </c>
    </row>
    <row r="960" spans="1:11" x14ac:dyDescent="0.25">
      <c r="A960" t="str">
        <f t="shared" si="159"/>
        <v>10</v>
      </c>
      <c r="B960" t="s">
        <v>201</v>
      </c>
      <c r="C960" t="str">
        <f t="shared" si="166"/>
        <v>037</v>
      </c>
      <c r="D960" t="s">
        <v>201</v>
      </c>
      <c r="E960" t="str">
        <f t="shared" si="164"/>
        <v>01</v>
      </c>
      <c r="F960" t="str">
        <f>"003"</f>
        <v>003</v>
      </c>
      <c r="G960" t="str">
        <f>""</f>
        <v/>
      </c>
      <c r="H960" t="s">
        <v>0</v>
      </c>
      <c r="I960" t="s">
        <v>1223</v>
      </c>
      <c r="J960" t="s">
        <v>1224</v>
      </c>
      <c r="K960" s="2" t="str">
        <f>"10003"</f>
        <v>10003</v>
      </c>
    </row>
    <row r="961" spans="1:11" x14ac:dyDescent="0.25">
      <c r="A961" t="str">
        <f t="shared" si="159"/>
        <v>10</v>
      </c>
      <c r="B961" t="s">
        <v>201</v>
      </c>
      <c r="C961" t="str">
        <f t="shared" si="166"/>
        <v>037</v>
      </c>
      <c r="D961" t="s">
        <v>201</v>
      </c>
      <c r="E961" t="str">
        <f t="shared" si="164"/>
        <v>01</v>
      </c>
      <c r="F961" t="str">
        <f>"004"</f>
        <v>004</v>
      </c>
      <c r="G961" t="str">
        <f>""</f>
        <v/>
      </c>
      <c r="H961" t="s">
        <v>1</v>
      </c>
      <c r="I961" t="s">
        <v>1225</v>
      </c>
      <c r="J961" t="s">
        <v>1226</v>
      </c>
      <c r="K961" s="2" t="str">
        <f>"10003"</f>
        <v>10003</v>
      </c>
    </row>
    <row r="962" spans="1:11" x14ac:dyDescent="0.25">
      <c r="A962" t="str">
        <f t="shared" si="159"/>
        <v>10</v>
      </c>
      <c r="B962" t="s">
        <v>201</v>
      </c>
      <c r="C962" t="str">
        <f t="shared" si="166"/>
        <v>037</v>
      </c>
      <c r="D962" t="s">
        <v>201</v>
      </c>
      <c r="E962" t="str">
        <f t="shared" si="164"/>
        <v>01</v>
      </c>
      <c r="F962" t="str">
        <f>"004"</f>
        <v>004</v>
      </c>
      <c r="G962" t="str">
        <f>""</f>
        <v/>
      </c>
      <c r="H962" t="s">
        <v>0</v>
      </c>
      <c r="I962" t="s">
        <v>1225</v>
      </c>
      <c r="J962" t="s">
        <v>1226</v>
      </c>
      <c r="K962" s="2" t="str">
        <f>"10003"</f>
        <v>10003</v>
      </c>
    </row>
    <row r="963" spans="1:11" x14ac:dyDescent="0.25">
      <c r="A963" t="str">
        <f t="shared" si="159"/>
        <v>10</v>
      </c>
      <c r="B963" t="s">
        <v>201</v>
      </c>
      <c r="C963" t="str">
        <f t="shared" si="166"/>
        <v>037</v>
      </c>
      <c r="D963" t="s">
        <v>201</v>
      </c>
      <c r="E963" t="str">
        <f t="shared" si="164"/>
        <v>01</v>
      </c>
      <c r="F963" t="str">
        <f>"005"</f>
        <v>005</v>
      </c>
      <c r="G963" t="str">
        <f>""</f>
        <v/>
      </c>
      <c r="H963" t="s">
        <v>3</v>
      </c>
      <c r="I963" t="s">
        <v>1221</v>
      </c>
      <c r="J963" t="s">
        <v>1222</v>
      </c>
      <c r="K963" s="2" t="str">
        <f>"10004"</f>
        <v>10004</v>
      </c>
    </row>
    <row r="964" spans="1:11" x14ac:dyDescent="0.25">
      <c r="A964" t="str">
        <f t="shared" si="159"/>
        <v>10</v>
      </c>
      <c r="B964" t="s">
        <v>201</v>
      </c>
      <c r="C964" t="str">
        <f t="shared" si="166"/>
        <v>037</v>
      </c>
      <c r="D964" t="s">
        <v>201</v>
      </c>
      <c r="E964" t="str">
        <f t="shared" si="164"/>
        <v>01</v>
      </c>
      <c r="F964" t="str">
        <f>"006"</f>
        <v>006</v>
      </c>
      <c r="G964" t="str">
        <f>""</f>
        <v/>
      </c>
      <c r="H964" t="s">
        <v>1</v>
      </c>
      <c r="I964" t="s">
        <v>1227</v>
      </c>
      <c r="J964" t="s">
        <v>1228</v>
      </c>
      <c r="K964" s="2" t="str">
        <f>"10004"</f>
        <v>10004</v>
      </c>
    </row>
    <row r="965" spans="1:11" x14ac:dyDescent="0.25">
      <c r="A965" t="str">
        <f t="shared" si="159"/>
        <v>10</v>
      </c>
      <c r="B965" t="s">
        <v>201</v>
      </c>
      <c r="C965" t="str">
        <f t="shared" si="166"/>
        <v>037</v>
      </c>
      <c r="D965" t="s">
        <v>201</v>
      </c>
      <c r="E965" t="str">
        <f t="shared" si="164"/>
        <v>01</v>
      </c>
      <c r="F965" t="str">
        <f>"006"</f>
        <v>006</v>
      </c>
      <c r="G965" t="str">
        <f>""</f>
        <v/>
      </c>
      <c r="H965" t="s">
        <v>0</v>
      </c>
      <c r="I965" t="s">
        <v>1227</v>
      </c>
      <c r="J965" t="s">
        <v>1228</v>
      </c>
      <c r="K965" s="2" t="str">
        <f>"10004"</f>
        <v>10004</v>
      </c>
    </row>
    <row r="966" spans="1:11" x14ac:dyDescent="0.25">
      <c r="A966" t="str">
        <f t="shared" si="159"/>
        <v>10</v>
      </c>
      <c r="B966" t="s">
        <v>201</v>
      </c>
      <c r="C966" t="str">
        <f t="shared" si="166"/>
        <v>037</v>
      </c>
      <c r="D966" t="s">
        <v>201</v>
      </c>
      <c r="E966" t="str">
        <f t="shared" si="164"/>
        <v>01</v>
      </c>
      <c r="F966" t="str">
        <f>"007"</f>
        <v>007</v>
      </c>
      <c r="G966" t="str">
        <f>""</f>
        <v/>
      </c>
      <c r="H966" t="s">
        <v>3</v>
      </c>
      <c r="I966" t="s">
        <v>1221</v>
      </c>
      <c r="J966" t="s">
        <v>1222</v>
      </c>
      <c r="K966" s="2" t="str">
        <f>"10004"</f>
        <v>10004</v>
      </c>
    </row>
    <row r="967" spans="1:11" x14ac:dyDescent="0.25">
      <c r="A967" t="str">
        <f t="shared" si="159"/>
        <v>10</v>
      </c>
      <c r="B967" t="s">
        <v>201</v>
      </c>
      <c r="C967" t="str">
        <f t="shared" si="166"/>
        <v>037</v>
      </c>
      <c r="D967" t="s">
        <v>201</v>
      </c>
      <c r="E967" t="str">
        <f t="shared" si="164"/>
        <v>01</v>
      </c>
      <c r="F967" t="str">
        <f>"008"</f>
        <v>008</v>
      </c>
      <c r="G967" t="str">
        <f>""</f>
        <v/>
      </c>
      <c r="H967" t="s">
        <v>3</v>
      </c>
      <c r="I967" t="s">
        <v>1229</v>
      </c>
      <c r="J967" t="s">
        <v>1230</v>
      </c>
      <c r="K967" s="2" t="str">
        <f>"10003"</f>
        <v>10003</v>
      </c>
    </row>
    <row r="968" spans="1:11" x14ac:dyDescent="0.25">
      <c r="A968" t="str">
        <f t="shared" si="159"/>
        <v>10</v>
      </c>
      <c r="B968" t="s">
        <v>201</v>
      </c>
      <c r="C968" t="str">
        <f t="shared" si="166"/>
        <v>037</v>
      </c>
      <c r="D968" t="s">
        <v>201</v>
      </c>
      <c r="E968" t="str">
        <f t="shared" si="164"/>
        <v>01</v>
      </c>
      <c r="F968" t="str">
        <f>"009"</f>
        <v>009</v>
      </c>
      <c r="G968" t="str">
        <f>""</f>
        <v/>
      </c>
      <c r="H968" t="s">
        <v>3</v>
      </c>
      <c r="I968" t="s">
        <v>1231</v>
      </c>
      <c r="J968" t="s">
        <v>1232</v>
      </c>
      <c r="K968" s="2" t="str">
        <f t="shared" ref="K968:K989" si="167">"10004"</f>
        <v>10004</v>
      </c>
    </row>
    <row r="969" spans="1:11" x14ac:dyDescent="0.25">
      <c r="A969" t="str">
        <f t="shared" si="159"/>
        <v>10</v>
      </c>
      <c r="B969" t="s">
        <v>201</v>
      </c>
      <c r="C969" t="str">
        <f t="shared" si="166"/>
        <v>037</v>
      </c>
      <c r="D969" t="s">
        <v>201</v>
      </c>
      <c r="E969" t="str">
        <f t="shared" si="164"/>
        <v>01</v>
      </c>
      <c r="F969" t="str">
        <f>"010"</f>
        <v>010</v>
      </c>
      <c r="G969" t="str">
        <f>""</f>
        <v/>
      </c>
      <c r="H969" t="s">
        <v>3</v>
      </c>
      <c r="I969" t="s">
        <v>1233</v>
      </c>
      <c r="J969" t="s">
        <v>1234</v>
      </c>
      <c r="K969" s="2" t="str">
        <f t="shared" si="167"/>
        <v>10004</v>
      </c>
    </row>
    <row r="970" spans="1:11" x14ac:dyDescent="0.25">
      <c r="A970" t="str">
        <f t="shared" si="159"/>
        <v>10</v>
      </c>
      <c r="B970" t="s">
        <v>201</v>
      </c>
      <c r="C970" t="str">
        <f t="shared" si="166"/>
        <v>037</v>
      </c>
      <c r="D970" t="s">
        <v>201</v>
      </c>
      <c r="E970" t="str">
        <f t="shared" si="164"/>
        <v>01</v>
      </c>
      <c r="F970" t="str">
        <f>"011"</f>
        <v>011</v>
      </c>
      <c r="G970" t="str">
        <f>""</f>
        <v/>
      </c>
      <c r="H970" t="s">
        <v>1</v>
      </c>
      <c r="I970" t="s">
        <v>1235</v>
      </c>
      <c r="J970" t="s">
        <v>1236</v>
      </c>
      <c r="K970" s="2" t="str">
        <f t="shared" si="167"/>
        <v>10004</v>
      </c>
    </row>
    <row r="971" spans="1:11" x14ac:dyDescent="0.25">
      <c r="A971" t="str">
        <f t="shared" ref="A971:A1034" si="168">"10"</f>
        <v>10</v>
      </c>
      <c r="B971" t="s">
        <v>201</v>
      </c>
      <c r="C971" t="str">
        <f t="shared" si="166"/>
        <v>037</v>
      </c>
      <c r="D971" t="s">
        <v>201</v>
      </c>
      <c r="E971" t="str">
        <f t="shared" si="164"/>
        <v>01</v>
      </c>
      <c r="F971" t="str">
        <f>"011"</f>
        <v>011</v>
      </c>
      <c r="G971" t="str">
        <f>""</f>
        <v/>
      </c>
      <c r="H971" t="s">
        <v>0</v>
      </c>
      <c r="I971" t="s">
        <v>1235</v>
      </c>
      <c r="J971" t="s">
        <v>1236</v>
      </c>
      <c r="K971" s="2" t="str">
        <f t="shared" si="167"/>
        <v>10004</v>
      </c>
    </row>
    <row r="972" spans="1:11" x14ac:dyDescent="0.25">
      <c r="A972" t="str">
        <f t="shared" si="168"/>
        <v>10</v>
      </c>
      <c r="B972" t="s">
        <v>201</v>
      </c>
      <c r="C972" t="str">
        <f t="shared" si="166"/>
        <v>037</v>
      </c>
      <c r="D972" t="s">
        <v>201</v>
      </c>
      <c r="E972" t="str">
        <f t="shared" si="164"/>
        <v>01</v>
      </c>
      <c r="F972" t="str">
        <f>"012"</f>
        <v>012</v>
      </c>
      <c r="G972" t="str">
        <f>""</f>
        <v/>
      </c>
      <c r="H972" t="s">
        <v>1</v>
      </c>
      <c r="I972" t="s">
        <v>1237</v>
      </c>
      <c r="J972" t="s">
        <v>1238</v>
      </c>
      <c r="K972" s="2" t="str">
        <f t="shared" si="167"/>
        <v>10004</v>
      </c>
    </row>
    <row r="973" spans="1:11" x14ac:dyDescent="0.25">
      <c r="A973" t="str">
        <f t="shared" si="168"/>
        <v>10</v>
      </c>
      <c r="B973" t="s">
        <v>201</v>
      </c>
      <c r="C973" t="str">
        <f t="shared" si="166"/>
        <v>037</v>
      </c>
      <c r="D973" t="s">
        <v>201</v>
      </c>
      <c r="E973" t="str">
        <f t="shared" si="164"/>
        <v>01</v>
      </c>
      <c r="F973" t="str">
        <f>"012"</f>
        <v>012</v>
      </c>
      <c r="G973" t="str">
        <f>""</f>
        <v/>
      </c>
      <c r="H973" t="s">
        <v>0</v>
      </c>
      <c r="I973" t="s">
        <v>1237</v>
      </c>
      <c r="J973" t="s">
        <v>1238</v>
      </c>
      <c r="K973" s="2" t="str">
        <f t="shared" si="167"/>
        <v>10004</v>
      </c>
    </row>
    <row r="974" spans="1:11" x14ac:dyDescent="0.25">
      <c r="A974" t="str">
        <f t="shared" si="168"/>
        <v>10</v>
      </c>
      <c r="B974" t="s">
        <v>201</v>
      </c>
      <c r="C974" t="str">
        <f t="shared" si="166"/>
        <v>037</v>
      </c>
      <c r="D974" t="s">
        <v>201</v>
      </c>
      <c r="E974" t="str">
        <f t="shared" si="164"/>
        <v>01</v>
      </c>
      <c r="F974" t="str">
        <f>"013"</f>
        <v>013</v>
      </c>
      <c r="G974" t="str">
        <f>""</f>
        <v/>
      </c>
      <c r="H974" t="s">
        <v>1</v>
      </c>
      <c r="I974" t="s">
        <v>1239</v>
      </c>
      <c r="J974" t="s">
        <v>1240</v>
      </c>
      <c r="K974" s="2" t="str">
        <f t="shared" si="167"/>
        <v>10004</v>
      </c>
    </row>
    <row r="975" spans="1:11" x14ac:dyDescent="0.25">
      <c r="A975" t="str">
        <f t="shared" si="168"/>
        <v>10</v>
      </c>
      <c r="B975" t="s">
        <v>201</v>
      </c>
      <c r="C975" t="str">
        <f t="shared" si="166"/>
        <v>037</v>
      </c>
      <c r="D975" t="s">
        <v>201</v>
      </c>
      <c r="E975" t="str">
        <f t="shared" si="164"/>
        <v>01</v>
      </c>
      <c r="F975" t="str">
        <f>"013"</f>
        <v>013</v>
      </c>
      <c r="G975" t="str">
        <f>""</f>
        <v/>
      </c>
      <c r="H975" t="s">
        <v>0</v>
      </c>
      <c r="I975" t="s">
        <v>1239</v>
      </c>
      <c r="J975" t="s">
        <v>1240</v>
      </c>
      <c r="K975" s="2" t="str">
        <f t="shared" si="167"/>
        <v>10004</v>
      </c>
    </row>
    <row r="976" spans="1:11" x14ac:dyDescent="0.25">
      <c r="A976" t="str">
        <f t="shared" si="168"/>
        <v>10</v>
      </c>
      <c r="B976" t="s">
        <v>201</v>
      </c>
      <c r="C976" t="str">
        <f t="shared" si="166"/>
        <v>037</v>
      </c>
      <c r="D976" t="s">
        <v>201</v>
      </c>
      <c r="E976" t="str">
        <f t="shared" si="164"/>
        <v>01</v>
      </c>
      <c r="F976" t="str">
        <f>"014"</f>
        <v>014</v>
      </c>
      <c r="G976" t="str">
        <f>""</f>
        <v/>
      </c>
      <c r="H976" t="s">
        <v>1</v>
      </c>
      <c r="I976" t="s">
        <v>1235</v>
      </c>
      <c r="J976" t="s">
        <v>1236</v>
      </c>
      <c r="K976" s="2" t="str">
        <f t="shared" si="167"/>
        <v>10004</v>
      </c>
    </row>
    <row r="977" spans="1:11" x14ac:dyDescent="0.25">
      <c r="A977" t="str">
        <f t="shared" si="168"/>
        <v>10</v>
      </c>
      <c r="B977" t="s">
        <v>201</v>
      </c>
      <c r="C977" t="str">
        <f t="shared" si="166"/>
        <v>037</v>
      </c>
      <c r="D977" t="s">
        <v>201</v>
      </c>
      <c r="E977" t="str">
        <f t="shared" si="164"/>
        <v>01</v>
      </c>
      <c r="F977" t="str">
        <f>"014"</f>
        <v>014</v>
      </c>
      <c r="G977" t="str">
        <f>""</f>
        <v/>
      </c>
      <c r="H977" t="s">
        <v>0</v>
      </c>
      <c r="I977" t="s">
        <v>1235</v>
      </c>
      <c r="J977" t="s">
        <v>1236</v>
      </c>
      <c r="K977" s="2" t="str">
        <f t="shared" si="167"/>
        <v>10004</v>
      </c>
    </row>
    <row r="978" spans="1:11" x14ac:dyDescent="0.25">
      <c r="A978" t="str">
        <f t="shared" si="168"/>
        <v>10</v>
      </c>
      <c r="B978" t="s">
        <v>201</v>
      </c>
      <c r="C978" t="str">
        <f t="shared" si="166"/>
        <v>037</v>
      </c>
      <c r="D978" t="s">
        <v>201</v>
      </c>
      <c r="E978" t="str">
        <f t="shared" si="164"/>
        <v>01</v>
      </c>
      <c r="F978" t="str">
        <f>"015"</f>
        <v>015</v>
      </c>
      <c r="G978" t="str">
        <f>""</f>
        <v/>
      </c>
      <c r="H978" t="s">
        <v>1</v>
      </c>
      <c r="I978" t="s">
        <v>1239</v>
      </c>
      <c r="J978" t="s">
        <v>1240</v>
      </c>
      <c r="K978" s="2" t="str">
        <f t="shared" si="167"/>
        <v>10004</v>
      </c>
    </row>
    <row r="979" spans="1:11" x14ac:dyDescent="0.25">
      <c r="A979" t="str">
        <f t="shared" si="168"/>
        <v>10</v>
      </c>
      <c r="B979" t="s">
        <v>201</v>
      </c>
      <c r="C979" t="str">
        <f t="shared" si="166"/>
        <v>037</v>
      </c>
      <c r="D979" t="s">
        <v>201</v>
      </c>
      <c r="E979" t="str">
        <f t="shared" si="164"/>
        <v>01</v>
      </c>
      <c r="F979" t="str">
        <f>"015"</f>
        <v>015</v>
      </c>
      <c r="G979" t="str">
        <f>""</f>
        <v/>
      </c>
      <c r="H979" t="s">
        <v>0</v>
      </c>
      <c r="I979" t="s">
        <v>1239</v>
      </c>
      <c r="J979" t="s">
        <v>1240</v>
      </c>
      <c r="K979" s="2" t="str">
        <f t="shared" si="167"/>
        <v>10004</v>
      </c>
    </row>
    <row r="980" spans="1:11" x14ac:dyDescent="0.25">
      <c r="A980" t="str">
        <f t="shared" si="168"/>
        <v>10</v>
      </c>
      <c r="B980" t="s">
        <v>201</v>
      </c>
      <c r="C980" t="str">
        <f t="shared" si="166"/>
        <v>037</v>
      </c>
      <c r="D980" t="s">
        <v>201</v>
      </c>
      <c r="E980" t="str">
        <f t="shared" si="164"/>
        <v>01</v>
      </c>
      <c r="F980" t="str">
        <f>"016"</f>
        <v>016</v>
      </c>
      <c r="G980" t="str">
        <f>""</f>
        <v/>
      </c>
      <c r="H980" t="s">
        <v>3</v>
      </c>
      <c r="I980" t="s">
        <v>1235</v>
      </c>
      <c r="J980" t="s">
        <v>1236</v>
      </c>
      <c r="K980" s="2" t="str">
        <f t="shared" si="167"/>
        <v>10004</v>
      </c>
    </row>
    <row r="981" spans="1:11" x14ac:dyDescent="0.25">
      <c r="A981" t="str">
        <f t="shared" si="168"/>
        <v>10</v>
      </c>
      <c r="B981" t="s">
        <v>201</v>
      </c>
      <c r="C981" t="str">
        <f t="shared" si="166"/>
        <v>037</v>
      </c>
      <c r="D981" t="s">
        <v>201</v>
      </c>
      <c r="E981" t="str">
        <f t="shared" si="164"/>
        <v>01</v>
      </c>
      <c r="F981" t="str">
        <f>"017"</f>
        <v>017</v>
      </c>
      <c r="G981" t="str">
        <f>""</f>
        <v/>
      </c>
      <c r="H981" t="s">
        <v>1</v>
      </c>
      <c r="I981" t="s">
        <v>1233</v>
      </c>
      <c r="J981" t="s">
        <v>1234</v>
      </c>
      <c r="K981" s="2" t="str">
        <f t="shared" si="167"/>
        <v>10004</v>
      </c>
    </row>
    <row r="982" spans="1:11" x14ac:dyDescent="0.25">
      <c r="A982" t="str">
        <f t="shared" si="168"/>
        <v>10</v>
      </c>
      <c r="B982" t="s">
        <v>201</v>
      </c>
      <c r="C982" t="str">
        <f t="shared" si="166"/>
        <v>037</v>
      </c>
      <c r="D982" t="s">
        <v>201</v>
      </c>
      <c r="E982" t="str">
        <f t="shared" si="164"/>
        <v>01</v>
      </c>
      <c r="F982" t="str">
        <f>"017"</f>
        <v>017</v>
      </c>
      <c r="G982" t="str">
        <f>""</f>
        <v/>
      </c>
      <c r="H982" t="s">
        <v>0</v>
      </c>
      <c r="I982" t="s">
        <v>1233</v>
      </c>
      <c r="J982" t="s">
        <v>1234</v>
      </c>
      <c r="K982" s="2" t="str">
        <f t="shared" si="167"/>
        <v>10004</v>
      </c>
    </row>
    <row r="983" spans="1:11" x14ac:dyDescent="0.25">
      <c r="A983" t="str">
        <f t="shared" si="168"/>
        <v>10</v>
      </c>
      <c r="B983" t="s">
        <v>201</v>
      </c>
      <c r="C983" t="str">
        <f t="shared" si="166"/>
        <v>037</v>
      </c>
      <c r="D983" t="s">
        <v>201</v>
      </c>
      <c r="E983" t="str">
        <f t="shared" ref="E983:E997" si="169">"02"</f>
        <v>02</v>
      </c>
      <c r="F983" t="str">
        <f>"001"</f>
        <v>001</v>
      </c>
      <c r="G983" t="str">
        <f>""</f>
        <v/>
      </c>
      <c r="H983" t="s">
        <v>3</v>
      </c>
      <c r="I983" t="s">
        <v>1241</v>
      </c>
      <c r="J983" t="s">
        <v>1242</v>
      </c>
      <c r="K983" s="2" t="str">
        <f t="shared" si="167"/>
        <v>10004</v>
      </c>
    </row>
    <row r="984" spans="1:11" x14ac:dyDescent="0.25">
      <c r="A984" t="str">
        <f t="shared" si="168"/>
        <v>10</v>
      </c>
      <c r="B984" t="s">
        <v>201</v>
      </c>
      <c r="C984" t="str">
        <f t="shared" si="166"/>
        <v>037</v>
      </c>
      <c r="D984" t="s">
        <v>201</v>
      </c>
      <c r="E984" t="str">
        <f t="shared" si="169"/>
        <v>02</v>
      </c>
      <c r="F984" t="str">
        <f>"002"</f>
        <v>002</v>
      </c>
      <c r="G984" t="str">
        <f>""</f>
        <v/>
      </c>
      <c r="H984" t="s">
        <v>3</v>
      </c>
      <c r="I984" t="s">
        <v>1241</v>
      </c>
      <c r="J984" t="s">
        <v>1242</v>
      </c>
      <c r="K984" s="2" t="str">
        <f t="shared" si="167"/>
        <v>10004</v>
      </c>
    </row>
    <row r="985" spans="1:11" x14ac:dyDescent="0.25">
      <c r="A985" t="str">
        <f t="shared" si="168"/>
        <v>10</v>
      </c>
      <c r="B985" t="s">
        <v>201</v>
      </c>
      <c r="C985" t="str">
        <f t="shared" si="166"/>
        <v>037</v>
      </c>
      <c r="D985" t="s">
        <v>201</v>
      </c>
      <c r="E985" t="str">
        <f t="shared" si="169"/>
        <v>02</v>
      </c>
      <c r="F985" t="str">
        <f>"003"</f>
        <v>003</v>
      </c>
      <c r="G985" t="str">
        <f>""</f>
        <v/>
      </c>
      <c r="H985" t="s">
        <v>3</v>
      </c>
      <c r="I985" t="s">
        <v>1243</v>
      </c>
      <c r="J985" t="s">
        <v>1244</v>
      </c>
      <c r="K985" s="2" t="str">
        <f t="shared" si="167"/>
        <v>10004</v>
      </c>
    </row>
    <row r="986" spans="1:11" x14ac:dyDescent="0.25">
      <c r="A986" t="str">
        <f t="shared" si="168"/>
        <v>10</v>
      </c>
      <c r="B986" t="s">
        <v>201</v>
      </c>
      <c r="C986" t="str">
        <f t="shared" si="166"/>
        <v>037</v>
      </c>
      <c r="D986" t="s">
        <v>201</v>
      </c>
      <c r="E986" t="str">
        <f t="shared" si="169"/>
        <v>02</v>
      </c>
      <c r="F986" t="str">
        <f>"004"</f>
        <v>004</v>
      </c>
      <c r="G986" t="str">
        <f>""</f>
        <v/>
      </c>
      <c r="H986" t="s">
        <v>3</v>
      </c>
      <c r="I986" t="s">
        <v>1245</v>
      </c>
      <c r="J986" t="s">
        <v>1246</v>
      </c>
      <c r="K986" s="2" t="str">
        <f t="shared" si="167"/>
        <v>10004</v>
      </c>
    </row>
    <row r="987" spans="1:11" x14ac:dyDescent="0.25">
      <c r="A987" t="str">
        <f t="shared" si="168"/>
        <v>10</v>
      </c>
      <c r="B987" t="s">
        <v>201</v>
      </c>
      <c r="C987" t="str">
        <f t="shared" si="166"/>
        <v>037</v>
      </c>
      <c r="D987" t="s">
        <v>201</v>
      </c>
      <c r="E987" t="str">
        <f t="shared" si="169"/>
        <v>02</v>
      </c>
      <c r="F987" t="str">
        <f>"005"</f>
        <v>005</v>
      </c>
      <c r="G987" t="str">
        <f>""</f>
        <v/>
      </c>
      <c r="H987" t="s">
        <v>3</v>
      </c>
      <c r="I987" t="s">
        <v>1245</v>
      </c>
      <c r="J987" t="s">
        <v>1246</v>
      </c>
      <c r="K987" s="2" t="str">
        <f t="shared" si="167"/>
        <v>10004</v>
      </c>
    </row>
    <row r="988" spans="1:11" x14ac:dyDescent="0.25">
      <c r="A988" t="str">
        <f t="shared" si="168"/>
        <v>10</v>
      </c>
      <c r="B988" t="s">
        <v>201</v>
      </c>
      <c r="C988" t="str">
        <f t="shared" si="166"/>
        <v>037</v>
      </c>
      <c r="D988" t="s">
        <v>201</v>
      </c>
      <c r="E988" t="str">
        <f t="shared" si="169"/>
        <v>02</v>
      </c>
      <c r="F988" t="str">
        <f>"006"</f>
        <v>006</v>
      </c>
      <c r="G988" t="str">
        <f>""</f>
        <v/>
      </c>
      <c r="H988" t="s">
        <v>1</v>
      </c>
      <c r="I988" t="s">
        <v>1247</v>
      </c>
      <c r="J988" t="s">
        <v>1248</v>
      </c>
      <c r="K988" s="2" t="str">
        <f t="shared" si="167"/>
        <v>10004</v>
      </c>
    </row>
    <row r="989" spans="1:11" x14ac:dyDescent="0.25">
      <c r="A989" t="str">
        <f t="shared" si="168"/>
        <v>10</v>
      </c>
      <c r="B989" t="s">
        <v>201</v>
      </c>
      <c r="C989" t="str">
        <f t="shared" si="166"/>
        <v>037</v>
      </c>
      <c r="D989" t="s">
        <v>201</v>
      </c>
      <c r="E989" t="str">
        <f t="shared" si="169"/>
        <v>02</v>
      </c>
      <c r="F989" t="str">
        <f>"006"</f>
        <v>006</v>
      </c>
      <c r="G989" t="str">
        <f>""</f>
        <v/>
      </c>
      <c r="H989" t="s">
        <v>0</v>
      </c>
      <c r="I989" t="s">
        <v>1247</v>
      </c>
      <c r="J989" t="s">
        <v>1248</v>
      </c>
      <c r="K989" s="2" t="str">
        <f t="shared" si="167"/>
        <v>10004</v>
      </c>
    </row>
    <row r="990" spans="1:11" x14ac:dyDescent="0.25">
      <c r="A990" t="str">
        <f t="shared" si="168"/>
        <v>10</v>
      </c>
      <c r="B990" t="s">
        <v>201</v>
      </c>
      <c r="C990" t="str">
        <f t="shared" si="166"/>
        <v>037</v>
      </c>
      <c r="D990" t="s">
        <v>201</v>
      </c>
      <c r="E990" t="str">
        <f t="shared" si="169"/>
        <v>02</v>
      </c>
      <c r="F990" t="str">
        <f>"007"</f>
        <v>007</v>
      </c>
      <c r="G990" t="str">
        <f>""</f>
        <v/>
      </c>
      <c r="H990" t="s">
        <v>3</v>
      </c>
      <c r="I990" t="s">
        <v>1249</v>
      </c>
      <c r="J990" t="s">
        <v>1250</v>
      </c>
      <c r="K990" s="2" t="str">
        <f>"10001"</f>
        <v>10001</v>
      </c>
    </row>
    <row r="991" spans="1:11" x14ac:dyDescent="0.25">
      <c r="A991" t="str">
        <f t="shared" si="168"/>
        <v>10</v>
      </c>
      <c r="B991" t="s">
        <v>201</v>
      </c>
      <c r="C991" t="str">
        <f t="shared" si="166"/>
        <v>037</v>
      </c>
      <c r="D991" t="s">
        <v>201</v>
      </c>
      <c r="E991" t="str">
        <f t="shared" si="169"/>
        <v>02</v>
      </c>
      <c r="F991" t="str">
        <f>"008"</f>
        <v>008</v>
      </c>
      <c r="G991" t="str">
        <f>""</f>
        <v/>
      </c>
      <c r="H991" t="s">
        <v>3</v>
      </c>
      <c r="I991" t="s">
        <v>1251</v>
      </c>
      <c r="J991" t="s">
        <v>1252</v>
      </c>
      <c r="K991" s="2" t="str">
        <f>"10001"</f>
        <v>10001</v>
      </c>
    </row>
    <row r="992" spans="1:11" x14ac:dyDescent="0.25">
      <c r="A992" t="str">
        <f t="shared" si="168"/>
        <v>10</v>
      </c>
      <c r="B992" t="s">
        <v>201</v>
      </c>
      <c r="C992" t="str">
        <f t="shared" si="166"/>
        <v>037</v>
      </c>
      <c r="D992" t="s">
        <v>201</v>
      </c>
      <c r="E992" t="str">
        <f t="shared" si="169"/>
        <v>02</v>
      </c>
      <c r="F992" t="str">
        <f>"009"</f>
        <v>009</v>
      </c>
      <c r="G992" t="str">
        <f>""</f>
        <v/>
      </c>
      <c r="H992" t="s">
        <v>3</v>
      </c>
      <c r="I992" t="s">
        <v>1253</v>
      </c>
      <c r="J992" t="s">
        <v>1254</v>
      </c>
      <c r="K992" s="2" t="str">
        <f>"10001"</f>
        <v>10001</v>
      </c>
    </row>
    <row r="993" spans="1:11" x14ac:dyDescent="0.25">
      <c r="A993" t="str">
        <f t="shared" si="168"/>
        <v>10</v>
      </c>
      <c r="B993" t="s">
        <v>201</v>
      </c>
      <c r="C993" t="str">
        <f t="shared" si="166"/>
        <v>037</v>
      </c>
      <c r="D993" t="s">
        <v>201</v>
      </c>
      <c r="E993" t="str">
        <f t="shared" si="169"/>
        <v>02</v>
      </c>
      <c r="F993" t="str">
        <f>"010"</f>
        <v>010</v>
      </c>
      <c r="G993" t="str">
        <f>""</f>
        <v/>
      </c>
      <c r="H993" t="s">
        <v>3</v>
      </c>
      <c r="I993" t="s">
        <v>1255</v>
      </c>
      <c r="J993" t="s">
        <v>1256</v>
      </c>
      <c r="K993" s="2" t="str">
        <f>"10004"</f>
        <v>10004</v>
      </c>
    </row>
    <row r="994" spans="1:11" x14ac:dyDescent="0.25">
      <c r="A994" t="str">
        <f t="shared" si="168"/>
        <v>10</v>
      </c>
      <c r="B994" t="s">
        <v>201</v>
      </c>
      <c r="C994" t="str">
        <f t="shared" si="166"/>
        <v>037</v>
      </c>
      <c r="D994" t="s">
        <v>201</v>
      </c>
      <c r="E994" t="str">
        <f t="shared" si="169"/>
        <v>02</v>
      </c>
      <c r="F994" t="str">
        <f>"011"</f>
        <v>011</v>
      </c>
      <c r="G994" t="str">
        <f>""</f>
        <v/>
      </c>
      <c r="H994" t="s">
        <v>1</v>
      </c>
      <c r="I994" t="s">
        <v>1257</v>
      </c>
      <c r="J994" t="s">
        <v>1258</v>
      </c>
      <c r="K994" s="2" t="str">
        <f>"10004"</f>
        <v>10004</v>
      </c>
    </row>
    <row r="995" spans="1:11" x14ac:dyDescent="0.25">
      <c r="A995" t="str">
        <f t="shared" si="168"/>
        <v>10</v>
      </c>
      <c r="B995" t="s">
        <v>201</v>
      </c>
      <c r="C995" t="str">
        <f t="shared" si="166"/>
        <v>037</v>
      </c>
      <c r="D995" t="s">
        <v>201</v>
      </c>
      <c r="E995" t="str">
        <f t="shared" si="169"/>
        <v>02</v>
      </c>
      <c r="F995" t="str">
        <f>"011"</f>
        <v>011</v>
      </c>
      <c r="G995" t="str">
        <f>""</f>
        <v/>
      </c>
      <c r="H995" t="s">
        <v>0</v>
      </c>
      <c r="I995" t="s">
        <v>1257</v>
      </c>
      <c r="J995" t="s">
        <v>1258</v>
      </c>
      <c r="K995" s="2" t="str">
        <f>"10004"</f>
        <v>10004</v>
      </c>
    </row>
    <row r="996" spans="1:11" x14ac:dyDescent="0.25">
      <c r="A996" t="str">
        <f t="shared" si="168"/>
        <v>10</v>
      </c>
      <c r="B996" t="s">
        <v>201</v>
      </c>
      <c r="C996" t="str">
        <f t="shared" si="166"/>
        <v>037</v>
      </c>
      <c r="D996" t="s">
        <v>201</v>
      </c>
      <c r="E996" t="str">
        <f t="shared" si="169"/>
        <v>02</v>
      </c>
      <c r="F996" t="str">
        <f>"012"</f>
        <v>012</v>
      </c>
      <c r="G996" t="str">
        <f>""</f>
        <v/>
      </c>
      <c r="H996" t="s">
        <v>3</v>
      </c>
      <c r="I996" t="s">
        <v>1253</v>
      </c>
      <c r="J996" t="s">
        <v>1254</v>
      </c>
      <c r="K996" s="2" t="str">
        <f>"10001"</f>
        <v>10001</v>
      </c>
    </row>
    <row r="997" spans="1:11" x14ac:dyDescent="0.25">
      <c r="A997" t="str">
        <f t="shared" si="168"/>
        <v>10</v>
      </c>
      <c r="B997" t="s">
        <v>201</v>
      </c>
      <c r="C997" t="str">
        <f t="shared" si="166"/>
        <v>037</v>
      </c>
      <c r="D997" t="s">
        <v>201</v>
      </c>
      <c r="E997" t="str">
        <f t="shared" si="169"/>
        <v>02</v>
      </c>
      <c r="F997" t="str">
        <f>"013"</f>
        <v>013</v>
      </c>
      <c r="G997" t="str">
        <f>""</f>
        <v/>
      </c>
      <c r="H997" t="s">
        <v>3</v>
      </c>
      <c r="I997" t="s">
        <v>1257</v>
      </c>
      <c r="J997" t="s">
        <v>1258</v>
      </c>
      <c r="K997" s="2" t="str">
        <f>"10004"</f>
        <v>10004</v>
      </c>
    </row>
    <row r="998" spans="1:11" x14ac:dyDescent="0.25">
      <c r="A998" t="str">
        <f t="shared" si="168"/>
        <v>10</v>
      </c>
      <c r="B998" t="s">
        <v>201</v>
      </c>
      <c r="C998" t="str">
        <f t="shared" si="166"/>
        <v>037</v>
      </c>
      <c r="D998" t="s">
        <v>201</v>
      </c>
      <c r="E998" t="str">
        <f t="shared" ref="E998:E1005" si="170">"03"</f>
        <v>03</v>
      </c>
      <c r="F998" t="str">
        <f>"001"</f>
        <v>001</v>
      </c>
      <c r="G998" t="str">
        <f>""</f>
        <v/>
      </c>
      <c r="H998" t="s">
        <v>1</v>
      </c>
      <c r="I998" t="s">
        <v>1259</v>
      </c>
      <c r="J998" t="s">
        <v>1260</v>
      </c>
      <c r="K998" s="2" t="str">
        <f>"10003"</f>
        <v>10003</v>
      </c>
    </row>
    <row r="999" spans="1:11" x14ac:dyDescent="0.25">
      <c r="A999" t="str">
        <f t="shared" si="168"/>
        <v>10</v>
      </c>
      <c r="B999" t="s">
        <v>201</v>
      </c>
      <c r="C999" t="str">
        <f t="shared" si="166"/>
        <v>037</v>
      </c>
      <c r="D999" t="s">
        <v>201</v>
      </c>
      <c r="E999" t="str">
        <f t="shared" si="170"/>
        <v>03</v>
      </c>
      <c r="F999" t="str">
        <f>"001"</f>
        <v>001</v>
      </c>
      <c r="G999" t="str">
        <f>""</f>
        <v/>
      </c>
      <c r="H999" t="s">
        <v>0</v>
      </c>
      <c r="I999" t="s">
        <v>1259</v>
      </c>
      <c r="J999" t="s">
        <v>1260</v>
      </c>
      <c r="K999" s="2" t="str">
        <f>"10003"</f>
        <v>10003</v>
      </c>
    </row>
    <row r="1000" spans="1:11" x14ac:dyDescent="0.25">
      <c r="A1000" t="str">
        <f t="shared" si="168"/>
        <v>10</v>
      </c>
      <c r="B1000" t="s">
        <v>201</v>
      </c>
      <c r="C1000" t="str">
        <f t="shared" si="166"/>
        <v>037</v>
      </c>
      <c r="D1000" t="s">
        <v>201</v>
      </c>
      <c r="E1000" t="str">
        <f t="shared" si="170"/>
        <v>03</v>
      </c>
      <c r="F1000" t="str">
        <f>"002"</f>
        <v>002</v>
      </c>
      <c r="G1000" t="str">
        <f>""</f>
        <v/>
      </c>
      <c r="H1000" t="s">
        <v>3</v>
      </c>
      <c r="I1000" t="s">
        <v>1261</v>
      </c>
      <c r="J1000" t="s">
        <v>1262</v>
      </c>
      <c r="K1000" s="2" t="str">
        <f>"10004"</f>
        <v>10004</v>
      </c>
    </row>
    <row r="1001" spans="1:11" x14ac:dyDescent="0.25">
      <c r="A1001" t="str">
        <f t="shared" si="168"/>
        <v>10</v>
      </c>
      <c r="B1001" t="s">
        <v>201</v>
      </c>
      <c r="C1001" t="str">
        <f t="shared" si="166"/>
        <v>037</v>
      </c>
      <c r="D1001" t="s">
        <v>201</v>
      </c>
      <c r="E1001" t="str">
        <f t="shared" si="170"/>
        <v>03</v>
      </c>
      <c r="F1001" t="str">
        <f>"003"</f>
        <v>003</v>
      </c>
      <c r="G1001" t="str">
        <f>""</f>
        <v/>
      </c>
      <c r="H1001" t="s">
        <v>3</v>
      </c>
      <c r="I1001" t="s">
        <v>1263</v>
      </c>
      <c r="J1001" t="s">
        <v>1264</v>
      </c>
      <c r="K1001" s="2" t="str">
        <f>"10004"</f>
        <v>10004</v>
      </c>
    </row>
    <row r="1002" spans="1:11" x14ac:dyDescent="0.25">
      <c r="A1002" t="str">
        <f t="shared" si="168"/>
        <v>10</v>
      </c>
      <c r="B1002" t="s">
        <v>201</v>
      </c>
      <c r="C1002" t="str">
        <f t="shared" si="166"/>
        <v>037</v>
      </c>
      <c r="D1002" t="s">
        <v>201</v>
      </c>
      <c r="E1002" t="str">
        <f t="shared" si="170"/>
        <v>03</v>
      </c>
      <c r="F1002" t="str">
        <f>"004"</f>
        <v>004</v>
      </c>
      <c r="G1002" t="str">
        <f>""</f>
        <v/>
      </c>
      <c r="H1002" t="s">
        <v>3</v>
      </c>
      <c r="I1002" t="s">
        <v>1265</v>
      </c>
      <c r="J1002" t="s">
        <v>1266</v>
      </c>
      <c r="K1002" s="2" t="str">
        <f>"10001"</f>
        <v>10001</v>
      </c>
    </row>
    <row r="1003" spans="1:11" x14ac:dyDescent="0.25">
      <c r="A1003" t="str">
        <f t="shared" si="168"/>
        <v>10</v>
      </c>
      <c r="B1003" t="s">
        <v>201</v>
      </c>
      <c r="C1003" t="str">
        <f t="shared" si="166"/>
        <v>037</v>
      </c>
      <c r="D1003" t="s">
        <v>201</v>
      </c>
      <c r="E1003" t="str">
        <f t="shared" si="170"/>
        <v>03</v>
      </c>
      <c r="F1003" t="str">
        <f>"005"</f>
        <v>005</v>
      </c>
      <c r="G1003" t="str">
        <f>""</f>
        <v/>
      </c>
      <c r="H1003" t="s">
        <v>3</v>
      </c>
      <c r="I1003" t="s">
        <v>845</v>
      </c>
      <c r="J1003" t="s">
        <v>1267</v>
      </c>
      <c r="K1003" s="2" t="str">
        <f>"10001"</f>
        <v>10001</v>
      </c>
    </row>
    <row r="1004" spans="1:11" x14ac:dyDescent="0.25">
      <c r="A1004" t="str">
        <f t="shared" si="168"/>
        <v>10</v>
      </c>
      <c r="B1004" t="s">
        <v>201</v>
      </c>
      <c r="C1004" t="str">
        <f t="shared" si="166"/>
        <v>037</v>
      </c>
      <c r="D1004" t="s">
        <v>201</v>
      </c>
      <c r="E1004" t="str">
        <f t="shared" si="170"/>
        <v>03</v>
      </c>
      <c r="F1004" t="str">
        <f>"006"</f>
        <v>006</v>
      </c>
      <c r="G1004" t="str">
        <f>""</f>
        <v/>
      </c>
      <c r="H1004" t="s">
        <v>3</v>
      </c>
      <c r="I1004" t="s">
        <v>845</v>
      </c>
      <c r="J1004" t="s">
        <v>1267</v>
      </c>
      <c r="K1004" s="2" t="str">
        <f>"10001"</f>
        <v>10001</v>
      </c>
    </row>
    <row r="1005" spans="1:11" x14ac:dyDescent="0.25">
      <c r="A1005" t="str">
        <f t="shared" si="168"/>
        <v>10</v>
      </c>
      <c r="B1005" t="s">
        <v>201</v>
      </c>
      <c r="C1005" t="str">
        <f t="shared" si="166"/>
        <v>037</v>
      </c>
      <c r="D1005" t="s">
        <v>201</v>
      </c>
      <c r="E1005" t="str">
        <f t="shared" si="170"/>
        <v>03</v>
      </c>
      <c r="F1005" t="str">
        <f>"007"</f>
        <v>007</v>
      </c>
      <c r="G1005" t="str">
        <f>""</f>
        <v/>
      </c>
      <c r="H1005" t="s">
        <v>3</v>
      </c>
      <c r="I1005" t="s">
        <v>1263</v>
      </c>
      <c r="J1005" t="s">
        <v>1264</v>
      </c>
      <c r="K1005" s="2" t="str">
        <f>"10004"</f>
        <v>10004</v>
      </c>
    </row>
    <row r="1006" spans="1:11" x14ac:dyDescent="0.25">
      <c r="A1006" t="str">
        <f t="shared" si="168"/>
        <v>10</v>
      </c>
      <c r="B1006" t="s">
        <v>201</v>
      </c>
      <c r="C1006" t="str">
        <f t="shared" si="166"/>
        <v>037</v>
      </c>
      <c r="D1006" t="s">
        <v>201</v>
      </c>
      <c r="E1006" t="str">
        <f t="shared" ref="E1006:E1037" si="171">"04"</f>
        <v>04</v>
      </c>
      <c r="F1006" t="str">
        <f>"001"</f>
        <v>001</v>
      </c>
      <c r="G1006" t="str">
        <f>""</f>
        <v/>
      </c>
      <c r="H1006" t="s">
        <v>3</v>
      </c>
      <c r="I1006" t="s">
        <v>1268</v>
      </c>
      <c r="J1006" t="s">
        <v>1269</v>
      </c>
      <c r="K1006" s="2" t="str">
        <f>"10002"</f>
        <v>10002</v>
      </c>
    </row>
    <row r="1007" spans="1:11" x14ac:dyDescent="0.25">
      <c r="A1007" t="str">
        <f t="shared" si="168"/>
        <v>10</v>
      </c>
      <c r="B1007" t="s">
        <v>201</v>
      </c>
      <c r="C1007" t="str">
        <f t="shared" si="166"/>
        <v>037</v>
      </c>
      <c r="D1007" t="s">
        <v>201</v>
      </c>
      <c r="E1007" t="str">
        <f t="shared" si="171"/>
        <v>04</v>
      </c>
      <c r="F1007" t="str">
        <f>"002"</f>
        <v>002</v>
      </c>
      <c r="G1007" t="str">
        <f>""</f>
        <v/>
      </c>
      <c r="H1007" t="s">
        <v>3</v>
      </c>
      <c r="I1007" t="s">
        <v>1270</v>
      </c>
      <c r="J1007" t="s">
        <v>1271</v>
      </c>
      <c r="K1007" s="2" t="str">
        <f>"10001"</f>
        <v>10001</v>
      </c>
    </row>
    <row r="1008" spans="1:11" x14ac:dyDescent="0.25">
      <c r="A1008" t="str">
        <f t="shared" si="168"/>
        <v>10</v>
      </c>
      <c r="B1008" t="s">
        <v>201</v>
      </c>
      <c r="C1008" t="str">
        <f t="shared" si="166"/>
        <v>037</v>
      </c>
      <c r="D1008" t="s">
        <v>201</v>
      </c>
      <c r="E1008" t="str">
        <f t="shared" si="171"/>
        <v>04</v>
      </c>
      <c r="F1008" t="str">
        <f>"003"</f>
        <v>003</v>
      </c>
      <c r="G1008" t="str">
        <f>""</f>
        <v/>
      </c>
      <c r="H1008" t="s">
        <v>1</v>
      </c>
      <c r="I1008" t="s">
        <v>1272</v>
      </c>
      <c r="J1008" t="s">
        <v>1273</v>
      </c>
      <c r="K1008" s="2" t="str">
        <f>"10005"</f>
        <v>10005</v>
      </c>
    </row>
    <row r="1009" spans="1:11" x14ac:dyDescent="0.25">
      <c r="A1009" t="str">
        <f t="shared" si="168"/>
        <v>10</v>
      </c>
      <c r="B1009" t="s">
        <v>201</v>
      </c>
      <c r="C1009" t="str">
        <f t="shared" si="166"/>
        <v>037</v>
      </c>
      <c r="D1009" t="s">
        <v>201</v>
      </c>
      <c r="E1009" t="str">
        <f t="shared" si="171"/>
        <v>04</v>
      </c>
      <c r="F1009" t="str">
        <f>"003"</f>
        <v>003</v>
      </c>
      <c r="G1009" t="str">
        <f>""</f>
        <v/>
      </c>
      <c r="H1009" t="s">
        <v>0</v>
      </c>
      <c r="I1009" t="s">
        <v>1272</v>
      </c>
      <c r="J1009" t="s">
        <v>1273</v>
      </c>
      <c r="K1009" s="2" t="str">
        <f>"10005"</f>
        <v>10005</v>
      </c>
    </row>
    <row r="1010" spans="1:11" x14ac:dyDescent="0.25">
      <c r="A1010" t="str">
        <f t="shared" si="168"/>
        <v>10</v>
      </c>
      <c r="B1010" t="s">
        <v>201</v>
      </c>
      <c r="C1010" t="str">
        <f t="shared" si="166"/>
        <v>037</v>
      </c>
      <c r="D1010" t="s">
        <v>201</v>
      </c>
      <c r="E1010" t="str">
        <f t="shared" si="171"/>
        <v>04</v>
      </c>
      <c r="F1010" t="str">
        <f>"004"</f>
        <v>004</v>
      </c>
      <c r="G1010" t="str">
        <f>""</f>
        <v/>
      </c>
      <c r="H1010" t="s">
        <v>3</v>
      </c>
      <c r="I1010" t="s">
        <v>1274</v>
      </c>
      <c r="J1010" t="s">
        <v>1275</v>
      </c>
      <c r="K1010" s="2" t="str">
        <f>"10005"</f>
        <v>10005</v>
      </c>
    </row>
    <row r="1011" spans="1:11" x14ac:dyDescent="0.25">
      <c r="A1011" t="str">
        <f t="shared" si="168"/>
        <v>10</v>
      </c>
      <c r="B1011" t="s">
        <v>201</v>
      </c>
      <c r="C1011" t="str">
        <f t="shared" si="166"/>
        <v>037</v>
      </c>
      <c r="D1011" t="s">
        <v>201</v>
      </c>
      <c r="E1011" t="str">
        <f t="shared" si="171"/>
        <v>04</v>
      </c>
      <c r="F1011" t="str">
        <f>"005"</f>
        <v>005</v>
      </c>
      <c r="G1011" t="str">
        <f>""</f>
        <v/>
      </c>
      <c r="H1011" t="s">
        <v>3</v>
      </c>
      <c r="I1011" t="s">
        <v>1276</v>
      </c>
      <c r="J1011" t="s">
        <v>1277</v>
      </c>
      <c r="K1011" s="2" t="str">
        <f>"10002"</f>
        <v>10002</v>
      </c>
    </row>
    <row r="1012" spans="1:11" x14ac:dyDescent="0.25">
      <c r="A1012" t="str">
        <f t="shared" si="168"/>
        <v>10</v>
      </c>
      <c r="B1012" t="s">
        <v>201</v>
      </c>
      <c r="C1012" t="str">
        <f t="shared" si="166"/>
        <v>037</v>
      </c>
      <c r="D1012" t="s">
        <v>201</v>
      </c>
      <c r="E1012" t="str">
        <f t="shared" si="171"/>
        <v>04</v>
      </c>
      <c r="F1012" t="str">
        <f>"006"</f>
        <v>006</v>
      </c>
      <c r="G1012" t="str">
        <f>""</f>
        <v/>
      </c>
      <c r="H1012" t="s">
        <v>3</v>
      </c>
      <c r="I1012" t="s">
        <v>1278</v>
      </c>
      <c r="J1012" t="s">
        <v>1279</v>
      </c>
      <c r="K1012" s="2" t="str">
        <f>"10001"</f>
        <v>10001</v>
      </c>
    </row>
    <row r="1013" spans="1:11" x14ac:dyDescent="0.25">
      <c r="A1013" t="str">
        <f t="shared" si="168"/>
        <v>10</v>
      </c>
      <c r="B1013" t="s">
        <v>201</v>
      </c>
      <c r="C1013" t="str">
        <f t="shared" si="166"/>
        <v>037</v>
      </c>
      <c r="D1013" t="s">
        <v>201</v>
      </c>
      <c r="E1013" t="str">
        <f t="shared" si="171"/>
        <v>04</v>
      </c>
      <c r="F1013" t="str">
        <f>"007"</f>
        <v>007</v>
      </c>
      <c r="G1013" t="str">
        <f>""</f>
        <v/>
      </c>
      <c r="H1013" t="s">
        <v>3</v>
      </c>
      <c r="I1013" t="s">
        <v>1280</v>
      </c>
      <c r="J1013" t="s">
        <v>1281</v>
      </c>
      <c r="K1013" s="2" t="str">
        <f>"10005"</f>
        <v>10005</v>
      </c>
    </row>
    <row r="1014" spans="1:11" x14ac:dyDescent="0.25">
      <c r="A1014" t="str">
        <f t="shared" si="168"/>
        <v>10</v>
      </c>
      <c r="B1014" t="s">
        <v>201</v>
      </c>
      <c r="C1014" t="str">
        <f t="shared" si="166"/>
        <v>037</v>
      </c>
      <c r="D1014" t="s">
        <v>201</v>
      </c>
      <c r="E1014" t="str">
        <f t="shared" si="171"/>
        <v>04</v>
      </c>
      <c r="F1014" t="str">
        <f>"008"</f>
        <v>008</v>
      </c>
      <c r="G1014" t="str">
        <f>""</f>
        <v/>
      </c>
      <c r="H1014" t="s">
        <v>3</v>
      </c>
      <c r="I1014" t="s">
        <v>1282</v>
      </c>
      <c r="J1014" t="s">
        <v>1283</v>
      </c>
      <c r="K1014" s="2" t="str">
        <f>"10002"</f>
        <v>10002</v>
      </c>
    </row>
    <row r="1015" spans="1:11" x14ac:dyDescent="0.25">
      <c r="A1015" t="str">
        <f t="shared" si="168"/>
        <v>10</v>
      </c>
      <c r="B1015" t="s">
        <v>201</v>
      </c>
      <c r="C1015" t="str">
        <f t="shared" si="166"/>
        <v>037</v>
      </c>
      <c r="D1015" t="s">
        <v>201</v>
      </c>
      <c r="E1015" t="str">
        <f t="shared" si="171"/>
        <v>04</v>
      </c>
      <c r="F1015" t="str">
        <f>"009"</f>
        <v>009</v>
      </c>
      <c r="G1015" t="str">
        <f>""</f>
        <v/>
      </c>
      <c r="H1015" t="s">
        <v>3</v>
      </c>
      <c r="I1015" t="s">
        <v>1284</v>
      </c>
      <c r="J1015" t="s">
        <v>1285</v>
      </c>
      <c r="K1015" s="2" t="str">
        <f>"10195"</f>
        <v>10195</v>
      </c>
    </row>
    <row r="1016" spans="1:11" x14ac:dyDescent="0.25">
      <c r="A1016" t="str">
        <f t="shared" si="168"/>
        <v>10</v>
      </c>
      <c r="B1016" t="s">
        <v>201</v>
      </c>
      <c r="C1016" t="str">
        <f t="shared" si="166"/>
        <v>037</v>
      </c>
      <c r="D1016" t="s">
        <v>201</v>
      </c>
      <c r="E1016" t="str">
        <f t="shared" si="171"/>
        <v>04</v>
      </c>
      <c r="F1016" t="str">
        <f>"010"</f>
        <v>010</v>
      </c>
      <c r="G1016" t="str">
        <f>""</f>
        <v/>
      </c>
      <c r="H1016" t="s">
        <v>3</v>
      </c>
      <c r="I1016" t="s">
        <v>1282</v>
      </c>
      <c r="J1016" t="s">
        <v>1283</v>
      </c>
      <c r="K1016" s="2" t="str">
        <f>"10002"</f>
        <v>10002</v>
      </c>
    </row>
    <row r="1017" spans="1:11" x14ac:dyDescent="0.25">
      <c r="A1017" t="str">
        <f t="shared" si="168"/>
        <v>10</v>
      </c>
      <c r="B1017" t="s">
        <v>201</v>
      </c>
      <c r="C1017" t="str">
        <f t="shared" si="166"/>
        <v>037</v>
      </c>
      <c r="D1017" t="s">
        <v>201</v>
      </c>
      <c r="E1017" t="str">
        <f t="shared" si="171"/>
        <v>04</v>
      </c>
      <c r="F1017" t="str">
        <f>"011"</f>
        <v>011</v>
      </c>
      <c r="G1017" t="str">
        <f>""</f>
        <v/>
      </c>
      <c r="H1017" t="s">
        <v>3</v>
      </c>
      <c r="I1017" t="s">
        <v>1286</v>
      </c>
      <c r="J1017" t="s">
        <v>1275</v>
      </c>
      <c r="K1017" s="2" t="str">
        <f>"10005"</f>
        <v>10005</v>
      </c>
    </row>
    <row r="1018" spans="1:11" x14ac:dyDescent="0.25">
      <c r="A1018" t="str">
        <f t="shared" si="168"/>
        <v>10</v>
      </c>
      <c r="B1018" t="s">
        <v>201</v>
      </c>
      <c r="C1018" t="str">
        <f t="shared" si="166"/>
        <v>037</v>
      </c>
      <c r="D1018" t="s">
        <v>201</v>
      </c>
      <c r="E1018" t="str">
        <f t="shared" si="171"/>
        <v>04</v>
      </c>
      <c r="F1018" t="str">
        <f>"012"</f>
        <v>012</v>
      </c>
      <c r="G1018" t="str">
        <f>""</f>
        <v/>
      </c>
      <c r="H1018" t="s">
        <v>3</v>
      </c>
      <c r="I1018" t="s">
        <v>1287</v>
      </c>
      <c r="J1018" t="s">
        <v>1275</v>
      </c>
      <c r="K1018" s="2" t="str">
        <f>"10005"</f>
        <v>10005</v>
      </c>
    </row>
    <row r="1019" spans="1:11" x14ac:dyDescent="0.25">
      <c r="A1019" t="str">
        <f t="shared" si="168"/>
        <v>10</v>
      </c>
      <c r="B1019" t="s">
        <v>201</v>
      </c>
      <c r="C1019" t="str">
        <f t="shared" si="166"/>
        <v>037</v>
      </c>
      <c r="D1019" t="s">
        <v>201</v>
      </c>
      <c r="E1019" t="str">
        <f t="shared" si="171"/>
        <v>04</v>
      </c>
      <c r="F1019" t="str">
        <f>"013"</f>
        <v>013</v>
      </c>
      <c r="G1019" t="str">
        <f>""</f>
        <v/>
      </c>
      <c r="H1019" t="s">
        <v>3</v>
      </c>
      <c r="I1019" t="s">
        <v>1288</v>
      </c>
      <c r="J1019" t="s">
        <v>1289</v>
      </c>
      <c r="K1019" s="2" t="str">
        <f>"10005"</f>
        <v>10005</v>
      </c>
    </row>
    <row r="1020" spans="1:11" x14ac:dyDescent="0.25">
      <c r="A1020" t="str">
        <f t="shared" si="168"/>
        <v>10</v>
      </c>
      <c r="B1020" t="s">
        <v>201</v>
      </c>
      <c r="C1020" t="str">
        <f t="shared" si="166"/>
        <v>037</v>
      </c>
      <c r="D1020" t="s">
        <v>201</v>
      </c>
      <c r="E1020" t="str">
        <f t="shared" si="171"/>
        <v>04</v>
      </c>
      <c r="F1020" t="str">
        <f>"014"</f>
        <v>014</v>
      </c>
      <c r="G1020" t="str">
        <f>""</f>
        <v/>
      </c>
      <c r="H1020" t="s">
        <v>3</v>
      </c>
      <c r="I1020" t="s">
        <v>1278</v>
      </c>
      <c r="J1020" t="s">
        <v>1279</v>
      </c>
      <c r="K1020" s="2" t="str">
        <f>"10001"</f>
        <v>10001</v>
      </c>
    </row>
    <row r="1021" spans="1:11" x14ac:dyDescent="0.25">
      <c r="A1021" t="str">
        <f t="shared" si="168"/>
        <v>10</v>
      </c>
      <c r="B1021" t="s">
        <v>201</v>
      </c>
      <c r="C1021" t="str">
        <f t="shared" ref="C1021:C1057" si="172">"037"</f>
        <v>037</v>
      </c>
      <c r="D1021" t="s">
        <v>201</v>
      </c>
      <c r="E1021" t="str">
        <f t="shared" si="171"/>
        <v>04</v>
      </c>
      <c r="F1021" t="str">
        <f>"015"</f>
        <v>015</v>
      </c>
      <c r="G1021" t="str">
        <f>""</f>
        <v/>
      </c>
      <c r="H1021" t="s">
        <v>3</v>
      </c>
      <c r="I1021" t="s">
        <v>1274</v>
      </c>
      <c r="J1021" t="s">
        <v>1275</v>
      </c>
      <c r="K1021" s="2" t="str">
        <f t="shared" ref="K1021:K1035" si="173">"10005"</f>
        <v>10005</v>
      </c>
    </row>
    <row r="1022" spans="1:11" x14ac:dyDescent="0.25">
      <c r="A1022" t="str">
        <f t="shared" si="168"/>
        <v>10</v>
      </c>
      <c r="B1022" t="s">
        <v>201</v>
      </c>
      <c r="C1022" t="str">
        <f t="shared" si="172"/>
        <v>037</v>
      </c>
      <c r="D1022" t="s">
        <v>201</v>
      </c>
      <c r="E1022" t="str">
        <f t="shared" si="171"/>
        <v>04</v>
      </c>
      <c r="F1022" t="str">
        <f>"016"</f>
        <v>016</v>
      </c>
      <c r="G1022" t="str">
        <f>""</f>
        <v/>
      </c>
      <c r="H1022" t="s">
        <v>3</v>
      </c>
      <c r="I1022" t="s">
        <v>1290</v>
      </c>
      <c r="J1022" t="s">
        <v>1291</v>
      </c>
      <c r="K1022" s="2" t="str">
        <f t="shared" si="173"/>
        <v>10005</v>
      </c>
    </row>
    <row r="1023" spans="1:11" x14ac:dyDescent="0.25">
      <c r="A1023" t="str">
        <f t="shared" si="168"/>
        <v>10</v>
      </c>
      <c r="B1023" t="s">
        <v>201</v>
      </c>
      <c r="C1023" t="str">
        <f t="shared" si="172"/>
        <v>037</v>
      </c>
      <c r="D1023" t="s">
        <v>201</v>
      </c>
      <c r="E1023" t="str">
        <f t="shared" si="171"/>
        <v>04</v>
      </c>
      <c r="F1023" t="str">
        <f>"017"</f>
        <v>017</v>
      </c>
      <c r="G1023" t="str">
        <f>""</f>
        <v/>
      </c>
      <c r="H1023" t="s">
        <v>1</v>
      </c>
      <c r="I1023" t="s">
        <v>1288</v>
      </c>
      <c r="J1023" t="s">
        <v>1289</v>
      </c>
      <c r="K1023" s="2" t="str">
        <f t="shared" si="173"/>
        <v>10005</v>
      </c>
    </row>
    <row r="1024" spans="1:11" x14ac:dyDescent="0.25">
      <c r="A1024" t="str">
        <f t="shared" si="168"/>
        <v>10</v>
      </c>
      <c r="B1024" t="s">
        <v>201</v>
      </c>
      <c r="C1024" t="str">
        <f t="shared" si="172"/>
        <v>037</v>
      </c>
      <c r="D1024" t="s">
        <v>201</v>
      </c>
      <c r="E1024" t="str">
        <f t="shared" si="171"/>
        <v>04</v>
      </c>
      <c r="F1024" t="str">
        <f>"017"</f>
        <v>017</v>
      </c>
      <c r="G1024" t="str">
        <f>""</f>
        <v/>
      </c>
      <c r="H1024" t="s">
        <v>0</v>
      </c>
      <c r="I1024" t="s">
        <v>1288</v>
      </c>
      <c r="J1024" t="s">
        <v>1289</v>
      </c>
      <c r="K1024" s="2" t="str">
        <f t="shared" si="173"/>
        <v>10005</v>
      </c>
    </row>
    <row r="1025" spans="1:11" x14ac:dyDescent="0.25">
      <c r="A1025" t="str">
        <f t="shared" si="168"/>
        <v>10</v>
      </c>
      <c r="B1025" t="s">
        <v>201</v>
      </c>
      <c r="C1025" t="str">
        <f t="shared" si="172"/>
        <v>037</v>
      </c>
      <c r="D1025" t="s">
        <v>201</v>
      </c>
      <c r="E1025" t="str">
        <f t="shared" si="171"/>
        <v>04</v>
      </c>
      <c r="F1025" t="str">
        <f>"018"</f>
        <v>018</v>
      </c>
      <c r="G1025" t="str">
        <f>""</f>
        <v/>
      </c>
      <c r="H1025" t="s">
        <v>1</v>
      </c>
      <c r="I1025" t="s">
        <v>1292</v>
      </c>
      <c r="J1025" t="s">
        <v>1293</v>
      </c>
      <c r="K1025" s="2" t="str">
        <f t="shared" si="173"/>
        <v>10005</v>
      </c>
    </row>
    <row r="1026" spans="1:11" x14ac:dyDescent="0.25">
      <c r="A1026" t="str">
        <f t="shared" si="168"/>
        <v>10</v>
      </c>
      <c r="B1026" t="s">
        <v>201</v>
      </c>
      <c r="C1026" t="str">
        <f t="shared" si="172"/>
        <v>037</v>
      </c>
      <c r="D1026" t="s">
        <v>201</v>
      </c>
      <c r="E1026" t="str">
        <f t="shared" si="171"/>
        <v>04</v>
      </c>
      <c r="F1026" t="str">
        <f>"018"</f>
        <v>018</v>
      </c>
      <c r="G1026" t="str">
        <f>""</f>
        <v/>
      </c>
      <c r="H1026" t="s">
        <v>0</v>
      </c>
      <c r="I1026" t="s">
        <v>1292</v>
      </c>
      <c r="J1026" t="s">
        <v>1293</v>
      </c>
      <c r="K1026" s="2" t="str">
        <f t="shared" si="173"/>
        <v>10005</v>
      </c>
    </row>
    <row r="1027" spans="1:11" x14ac:dyDescent="0.25">
      <c r="A1027" t="str">
        <f t="shared" si="168"/>
        <v>10</v>
      </c>
      <c r="B1027" t="s">
        <v>201</v>
      </c>
      <c r="C1027" t="str">
        <f t="shared" si="172"/>
        <v>037</v>
      </c>
      <c r="D1027" t="s">
        <v>201</v>
      </c>
      <c r="E1027" t="str">
        <f t="shared" si="171"/>
        <v>04</v>
      </c>
      <c r="F1027" t="str">
        <f>"019"</f>
        <v>019</v>
      </c>
      <c r="G1027" t="str">
        <f>""</f>
        <v/>
      </c>
      <c r="H1027" t="s">
        <v>1</v>
      </c>
      <c r="I1027" t="s">
        <v>1294</v>
      </c>
      <c r="J1027" t="s">
        <v>1295</v>
      </c>
      <c r="K1027" s="2" t="str">
        <f t="shared" si="173"/>
        <v>10005</v>
      </c>
    </row>
    <row r="1028" spans="1:11" x14ac:dyDescent="0.25">
      <c r="A1028" t="str">
        <f t="shared" si="168"/>
        <v>10</v>
      </c>
      <c r="B1028" t="s">
        <v>201</v>
      </c>
      <c r="C1028" t="str">
        <f t="shared" si="172"/>
        <v>037</v>
      </c>
      <c r="D1028" t="s">
        <v>201</v>
      </c>
      <c r="E1028" t="str">
        <f t="shared" si="171"/>
        <v>04</v>
      </c>
      <c r="F1028" t="str">
        <f>"019"</f>
        <v>019</v>
      </c>
      <c r="G1028" t="str">
        <f>""</f>
        <v/>
      </c>
      <c r="H1028" t="s">
        <v>0</v>
      </c>
      <c r="I1028" t="s">
        <v>1294</v>
      </c>
      <c r="J1028" t="s">
        <v>1295</v>
      </c>
      <c r="K1028" s="2" t="str">
        <f t="shared" si="173"/>
        <v>10005</v>
      </c>
    </row>
    <row r="1029" spans="1:11" x14ac:dyDescent="0.25">
      <c r="A1029" t="str">
        <f t="shared" si="168"/>
        <v>10</v>
      </c>
      <c r="B1029" t="s">
        <v>201</v>
      </c>
      <c r="C1029" t="str">
        <f t="shared" si="172"/>
        <v>037</v>
      </c>
      <c r="D1029" t="s">
        <v>201</v>
      </c>
      <c r="E1029" t="str">
        <f t="shared" si="171"/>
        <v>04</v>
      </c>
      <c r="F1029" t="str">
        <f>"020"</f>
        <v>020</v>
      </c>
      <c r="G1029" t="str">
        <f>""</f>
        <v/>
      </c>
      <c r="H1029" t="s">
        <v>3</v>
      </c>
      <c r="I1029" t="s">
        <v>1296</v>
      </c>
      <c r="J1029" t="s">
        <v>1297</v>
      </c>
      <c r="K1029" s="2" t="str">
        <f t="shared" si="173"/>
        <v>10005</v>
      </c>
    </row>
    <row r="1030" spans="1:11" x14ac:dyDescent="0.25">
      <c r="A1030" t="str">
        <f t="shared" si="168"/>
        <v>10</v>
      </c>
      <c r="B1030" t="s">
        <v>201</v>
      </c>
      <c r="C1030" t="str">
        <f t="shared" si="172"/>
        <v>037</v>
      </c>
      <c r="D1030" t="s">
        <v>201</v>
      </c>
      <c r="E1030" t="str">
        <f t="shared" si="171"/>
        <v>04</v>
      </c>
      <c r="F1030" t="str">
        <f>"021"</f>
        <v>021</v>
      </c>
      <c r="G1030" t="str">
        <f>""</f>
        <v/>
      </c>
      <c r="H1030" t="s">
        <v>1</v>
      </c>
      <c r="I1030" t="s">
        <v>1298</v>
      </c>
      <c r="J1030" t="s">
        <v>1299</v>
      </c>
      <c r="K1030" s="2" t="str">
        <f t="shared" si="173"/>
        <v>10005</v>
      </c>
    </row>
    <row r="1031" spans="1:11" x14ac:dyDescent="0.25">
      <c r="A1031" t="str">
        <f t="shared" si="168"/>
        <v>10</v>
      </c>
      <c r="B1031" t="s">
        <v>201</v>
      </c>
      <c r="C1031" t="str">
        <f t="shared" si="172"/>
        <v>037</v>
      </c>
      <c r="D1031" t="s">
        <v>201</v>
      </c>
      <c r="E1031" t="str">
        <f t="shared" si="171"/>
        <v>04</v>
      </c>
      <c r="F1031" t="str">
        <f>"021"</f>
        <v>021</v>
      </c>
      <c r="G1031" t="str">
        <f>""</f>
        <v/>
      </c>
      <c r="H1031" t="s">
        <v>0</v>
      </c>
      <c r="I1031" t="s">
        <v>1298</v>
      </c>
      <c r="J1031" t="s">
        <v>1299</v>
      </c>
      <c r="K1031" s="2" t="str">
        <f t="shared" si="173"/>
        <v>10005</v>
      </c>
    </row>
    <row r="1032" spans="1:11" x14ac:dyDescent="0.25">
      <c r="A1032" t="str">
        <f t="shared" si="168"/>
        <v>10</v>
      </c>
      <c r="B1032" t="s">
        <v>201</v>
      </c>
      <c r="C1032" t="str">
        <f t="shared" si="172"/>
        <v>037</v>
      </c>
      <c r="D1032" t="s">
        <v>201</v>
      </c>
      <c r="E1032" t="str">
        <f t="shared" si="171"/>
        <v>04</v>
      </c>
      <c r="F1032" t="str">
        <f>"022"</f>
        <v>022</v>
      </c>
      <c r="G1032" t="str">
        <f>""</f>
        <v/>
      </c>
      <c r="H1032" t="s">
        <v>3</v>
      </c>
      <c r="I1032" t="s">
        <v>1300</v>
      </c>
      <c r="J1032" t="s">
        <v>1301</v>
      </c>
      <c r="K1032" s="2" t="str">
        <f t="shared" si="173"/>
        <v>10005</v>
      </c>
    </row>
    <row r="1033" spans="1:11" x14ac:dyDescent="0.25">
      <c r="A1033" t="str">
        <f t="shared" si="168"/>
        <v>10</v>
      </c>
      <c r="B1033" t="s">
        <v>201</v>
      </c>
      <c r="C1033" t="str">
        <f t="shared" si="172"/>
        <v>037</v>
      </c>
      <c r="D1033" t="s">
        <v>201</v>
      </c>
      <c r="E1033" t="str">
        <f t="shared" si="171"/>
        <v>04</v>
      </c>
      <c r="F1033" t="str">
        <f>"023"</f>
        <v>023</v>
      </c>
      <c r="G1033" t="str">
        <f>""</f>
        <v/>
      </c>
      <c r="H1033" t="s">
        <v>3</v>
      </c>
      <c r="I1033" t="s">
        <v>1302</v>
      </c>
      <c r="J1033" t="s">
        <v>1303</v>
      </c>
      <c r="K1033" s="2" t="str">
        <f t="shared" si="173"/>
        <v>10005</v>
      </c>
    </row>
    <row r="1034" spans="1:11" x14ac:dyDescent="0.25">
      <c r="A1034" t="str">
        <f t="shared" si="168"/>
        <v>10</v>
      </c>
      <c r="B1034" t="s">
        <v>201</v>
      </c>
      <c r="C1034" t="str">
        <f t="shared" si="172"/>
        <v>037</v>
      </c>
      <c r="D1034" t="s">
        <v>201</v>
      </c>
      <c r="E1034" t="str">
        <f t="shared" si="171"/>
        <v>04</v>
      </c>
      <c r="F1034" t="str">
        <f>"024"</f>
        <v>024</v>
      </c>
      <c r="G1034" t="str">
        <f>""</f>
        <v/>
      </c>
      <c r="H1034" t="s">
        <v>1</v>
      </c>
      <c r="I1034" t="s">
        <v>1296</v>
      </c>
      <c r="J1034" t="s">
        <v>1297</v>
      </c>
      <c r="K1034" s="2" t="str">
        <f t="shared" si="173"/>
        <v>10005</v>
      </c>
    </row>
    <row r="1035" spans="1:11" x14ac:dyDescent="0.25">
      <c r="A1035" t="str">
        <f t="shared" ref="A1035:A1098" si="174">"10"</f>
        <v>10</v>
      </c>
      <c r="B1035" t="s">
        <v>201</v>
      </c>
      <c r="C1035" t="str">
        <f t="shared" si="172"/>
        <v>037</v>
      </c>
      <c r="D1035" t="s">
        <v>201</v>
      </c>
      <c r="E1035" t="str">
        <f t="shared" si="171"/>
        <v>04</v>
      </c>
      <c r="F1035" t="str">
        <f>"024"</f>
        <v>024</v>
      </c>
      <c r="G1035" t="str">
        <f>""</f>
        <v/>
      </c>
      <c r="H1035" t="s">
        <v>0</v>
      </c>
      <c r="I1035" t="s">
        <v>1296</v>
      </c>
      <c r="J1035" t="s">
        <v>1297</v>
      </c>
      <c r="K1035" s="2" t="str">
        <f t="shared" si="173"/>
        <v>10005</v>
      </c>
    </row>
    <row r="1036" spans="1:11" x14ac:dyDescent="0.25">
      <c r="A1036" t="str">
        <f t="shared" si="174"/>
        <v>10</v>
      </c>
      <c r="B1036" t="s">
        <v>201</v>
      </c>
      <c r="C1036" t="str">
        <f t="shared" si="172"/>
        <v>037</v>
      </c>
      <c r="D1036" t="s">
        <v>201</v>
      </c>
      <c r="E1036" t="str">
        <f t="shared" si="171"/>
        <v>04</v>
      </c>
      <c r="F1036" t="str">
        <f>"025"</f>
        <v>025</v>
      </c>
      <c r="G1036" t="str">
        <f>""</f>
        <v/>
      </c>
      <c r="H1036" t="s">
        <v>3</v>
      </c>
      <c r="I1036" t="s">
        <v>1304</v>
      </c>
      <c r="J1036" t="s">
        <v>1305</v>
      </c>
      <c r="K1036" s="2" t="str">
        <f>"10002"</f>
        <v>10002</v>
      </c>
    </row>
    <row r="1037" spans="1:11" x14ac:dyDescent="0.25">
      <c r="A1037" t="str">
        <f t="shared" si="174"/>
        <v>10</v>
      </c>
      <c r="B1037" t="s">
        <v>201</v>
      </c>
      <c r="C1037" t="str">
        <f t="shared" si="172"/>
        <v>037</v>
      </c>
      <c r="D1037" t="s">
        <v>201</v>
      </c>
      <c r="E1037" t="str">
        <f t="shared" si="171"/>
        <v>04</v>
      </c>
      <c r="F1037" t="str">
        <f>"026"</f>
        <v>026</v>
      </c>
      <c r="G1037" t="str">
        <f>""</f>
        <v/>
      </c>
      <c r="H1037" t="s">
        <v>3</v>
      </c>
      <c r="I1037" t="s">
        <v>1306</v>
      </c>
      <c r="J1037" t="s">
        <v>1307</v>
      </c>
      <c r="K1037" s="2" t="str">
        <f>"10005"</f>
        <v>10005</v>
      </c>
    </row>
    <row r="1038" spans="1:11" x14ac:dyDescent="0.25">
      <c r="A1038" t="str">
        <f t="shared" si="174"/>
        <v>10</v>
      </c>
      <c r="B1038" t="s">
        <v>201</v>
      </c>
      <c r="C1038" t="str">
        <f t="shared" si="172"/>
        <v>037</v>
      </c>
      <c r="D1038" t="s">
        <v>201</v>
      </c>
      <c r="E1038" t="str">
        <f t="shared" ref="E1038:E1046" si="175">"05"</f>
        <v>05</v>
      </c>
      <c r="F1038" t="str">
        <f>"001"</f>
        <v>001</v>
      </c>
      <c r="G1038" t="str">
        <f>""</f>
        <v/>
      </c>
      <c r="H1038" t="s">
        <v>1</v>
      </c>
      <c r="I1038" t="s">
        <v>1268</v>
      </c>
      <c r="J1038" t="s">
        <v>1269</v>
      </c>
      <c r="K1038" s="2" t="str">
        <f>"10002"</f>
        <v>10002</v>
      </c>
    </row>
    <row r="1039" spans="1:11" x14ac:dyDescent="0.25">
      <c r="A1039" t="str">
        <f t="shared" si="174"/>
        <v>10</v>
      </c>
      <c r="B1039" t="s">
        <v>201</v>
      </c>
      <c r="C1039" t="str">
        <f t="shared" si="172"/>
        <v>037</v>
      </c>
      <c r="D1039" t="s">
        <v>201</v>
      </c>
      <c r="E1039" t="str">
        <f t="shared" si="175"/>
        <v>05</v>
      </c>
      <c r="F1039" t="str">
        <f>"001"</f>
        <v>001</v>
      </c>
      <c r="G1039" t="str">
        <f>""</f>
        <v/>
      </c>
      <c r="H1039" t="s">
        <v>0</v>
      </c>
      <c r="I1039" t="s">
        <v>1268</v>
      </c>
      <c r="J1039" t="s">
        <v>1269</v>
      </c>
      <c r="K1039" s="2" t="str">
        <f>"10002"</f>
        <v>10002</v>
      </c>
    </row>
    <row r="1040" spans="1:11" x14ac:dyDescent="0.25">
      <c r="A1040" t="str">
        <f t="shared" si="174"/>
        <v>10</v>
      </c>
      <c r="B1040" t="s">
        <v>201</v>
      </c>
      <c r="C1040" t="str">
        <f t="shared" si="172"/>
        <v>037</v>
      </c>
      <c r="D1040" t="s">
        <v>201</v>
      </c>
      <c r="E1040" t="str">
        <f t="shared" si="175"/>
        <v>05</v>
      </c>
      <c r="F1040" t="str">
        <f>"002"</f>
        <v>002</v>
      </c>
      <c r="G1040" t="str">
        <f>""</f>
        <v/>
      </c>
      <c r="H1040" t="s">
        <v>1</v>
      </c>
      <c r="I1040" t="s">
        <v>1308</v>
      </c>
      <c r="J1040" t="s">
        <v>1305</v>
      </c>
      <c r="K1040" s="2" t="str">
        <f>"10002"</f>
        <v>10002</v>
      </c>
    </row>
    <row r="1041" spans="1:11" x14ac:dyDescent="0.25">
      <c r="A1041" t="str">
        <f t="shared" si="174"/>
        <v>10</v>
      </c>
      <c r="B1041" t="s">
        <v>201</v>
      </c>
      <c r="C1041" t="str">
        <f t="shared" si="172"/>
        <v>037</v>
      </c>
      <c r="D1041" t="s">
        <v>201</v>
      </c>
      <c r="E1041" t="str">
        <f t="shared" si="175"/>
        <v>05</v>
      </c>
      <c r="F1041" t="str">
        <f>"002"</f>
        <v>002</v>
      </c>
      <c r="G1041" t="str">
        <f>""</f>
        <v/>
      </c>
      <c r="H1041" t="s">
        <v>0</v>
      </c>
      <c r="I1041" t="s">
        <v>1308</v>
      </c>
      <c r="J1041" t="s">
        <v>1305</v>
      </c>
      <c r="K1041" s="2" t="str">
        <f>"10002"</f>
        <v>10002</v>
      </c>
    </row>
    <row r="1042" spans="1:11" x14ac:dyDescent="0.25">
      <c r="A1042" t="str">
        <f t="shared" si="174"/>
        <v>10</v>
      </c>
      <c r="B1042" t="s">
        <v>201</v>
      </c>
      <c r="C1042" t="str">
        <f t="shared" si="172"/>
        <v>037</v>
      </c>
      <c r="D1042" t="s">
        <v>201</v>
      </c>
      <c r="E1042" t="str">
        <f t="shared" si="175"/>
        <v>05</v>
      </c>
      <c r="F1042" t="str">
        <f>"003"</f>
        <v>003</v>
      </c>
      <c r="G1042" t="str">
        <f>""</f>
        <v/>
      </c>
      <c r="H1042" t="s">
        <v>1</v>
      </c>
      <c r="I1042" t="s">
        <v>1309</v>
      </c>
      <c r="J1042" t="s">
        <v>1310</v>
      </c>
      <c r="K1042" s="2" t="str">
        <f>"10005"</f>
        <v>10005</v>
      </c>
    </row>
    <row r="1043" spans="1:11" x14ac:dyDescent="0.25">
      <c r="A1043" t="str">
        <f t="shared" si="174"/>
        <v>10</v>
      </c>
      <c r="B1043" t="s">
        <v>201</v>
      </c>
      <c r="C1043" t="str">
        <f t="shared" si="172"/>
        <v>037</v>
      </c>
      <c r="D1043" t="s">
        <v>201</v>
      </c>
      <c r="E1043" t="str">
        <f t="shared" si="175"/>
        <v>05</v>
      </c>
      <c r="F1043" t="str">
        <f>"003"</f>
        <v>003</v>
      </c>
      <c r="G1043" t="str">
        <f>""</f>
        <v/>
      </c>
      <c r="H1043" t="s">
        <v>0</v>
      </c>
      <c r="I1043" t="s">
        <v>1309</v>
      </c>
      <c r="J1043" t="s">
        <v>1310</v>
      </c>
      <c r="K1043" s="2" t="str">
        <f>"10005"</f>
        <v>10005</v>
      </c>
    </row>
    <row r="1044" spans="1:11" x14ac:dyDescent="0.25">
      <c r="A1044" t="str">
        <f t="shared" si="174"/>
        <v>10</v>
      </c>
      <c r="B1044" t="s">
        <v>201</v>
      </c>
      <c r="C1044" t="str">
        <f t="shared" si="172"/>
        <v>037</v>
      </c>
      <c r="D1044" t="s">
        <v>201</v>
      </c>
      <c r="E1044" t="str">
        <f t="shared" si="175"/>
        <v>05</v>
      </c>
      <c r="F1044" t="str">
        <f>"004"</f>
        <v>004</v>
      </c>
      <c r="G1044" t="str">
        <f>""</f>
        <v/>
      </c>
      <c r="H1044" t="s">
        <v>3</v>
      </c>
      <c r="I1044" t="s">
        <v>1304</v>
      </c>
      <c r="J1044" t="s">
        <v>1305</v>
      </c>
      <c r="K1044" s="2" t="str">
        <f>"10002"</f>
        <v>10002</v>
      </c>
    </row>
    <row r="1045" spans="1:11" x14ac:dyDescent="0.25">
      <c r="A1045" t="str">
        <f t="shared" si="174"/>
        <v>10</v>
      </c>
      <c r="B1045" t="s">
        <v>201</v>
      </c>
      <c r="C1045" t="str">
        <f t="shared" si="172"/>
        <v>037</v>
      </c>
      <c r="D1045" t="s">
        <v>201</v>
      </c>
      <c r="E1045" t="str">
        <f t="shared" si="175"/>
        <v>05</v>
      </c>
      <c r="F1045" t="str">
        <f>"005"</f>
        <v>005</v>
      </c>
      <c r="G1045" t="str">
        <f>""</f>
        <v/>
      </c>
      <c r="H1045" t="s">
        <v>3</v>
      </c>
      <c r="I1045" t="s">
        <v>1311</v>
      </c>
      <c r="J1045" t="s">
        <v>1312</v>
      </c>
      <c r="K1045" s="2" t="str">
        <f>"10005"</f>
        <v>10005</v>
      </c>
    </row>
    <row r="1046" spans="1:11" x14ac:dyDescent="0.25">
      <c r="A1046" t="str">
        <f t="shared" si="174"/>
        <v>10</v>
      </c>
      <c r="B1046" t="s">
        <v>201</v>
      </c>
      <c r="C1046" t="str">
        <f t="shared" si="172"/>
        <v>037</v>
      </c>
      <c r="D1046" t="s">
        <v>201</v>
      </c>
      <c r="E1046" t="str">
        <f t="shared" si="175"/>
        <v>05</v>
      </c>
      <c r="F1046" t="str">
        <f>"006"</f>
        <v>006</v>
      </c>
      <c r="G1046" t="str">
        <f>""</f>
        <v/>
      </c>
      <c r="H1046" t="s">
        <v>3</v>
      </c>
      <c r="I1046" t="s">
        <v>1306</v>
      </c>
      <c r="J1046" t="s">
        <v>1307</v>
      </c>
      <c r="K1046" s="2" t="str">
        <f>"10005"</f>
        <v>10005</v>
      </c>
    </row>
    <row r="1047" spans="1:11" x14ac:dyDescent="0.25">
      <c r="A1047" t="str">
        <f t="shared" si="174"/>
        <v>10</v>
      </c>
      <c r="B1047" t="s">
        <v>201</v>
      </c>
      <c r="C1047" t="str">
        <f t="shared" si="172"/>
        <v>037</v>
      </c>
      <c r="D1047" t="s">
        <v>201</v>
      </c>
      <c r="E1047" t="str">
        <f t="shared" ref="E1047:E1056" si="176">"06"</f>
        <v>06</v>
      </c>
      <c r="F1047" t="str">
        <f>"001"</f>
        <v>001</v>
      </c>
      <c r="G1047" t="str">
        <f>""</f>
        <v/>
      </c>
      <c r="H1047" t="s">
        <v>1</v>
      </c>
      <c r="I1047" t="s">
        <v>1313</v>
      </c>
      <c r="J1047" t="s">
        <v>1314</v>
      </c>
      <c r="K1047" s="2" t="str">
        <f t="shared" ref="K1047:K1053" si="177">"10195"</f>
        <v>10195</v>
      </c>
    </row>
    <row r="1048" spans="1:11" x14ac:dyDescent="0.25">
      <c r="A1048" t="str">
        <f t="shared" si="174"/>
        <v>10</v>
      </c>
      <c r="B1048" t="s">
        <v>201</v>
      </c>
      <c r="C1048" t="str">
        <f t="shared" si="172"/>
        <v>037</v>
      </c>
      <c r="D1048" t="s">
        <v>201</v>
      </c>
      <c r="E1048" t="str">
        <f t="shared" si="176"/>
        <v>06</v>
      </c>
      <c r="F1048" t="str">
        <f>"001"</f>
        <v>001</v>
      </c>
      <c r="G1048" t="str">
        <f>""</f>
        <v/>
      </c>
      <c r="H1048" t="s">
        <v>0</v>
      </c>
      <c r="I1048" t="s">
        <v>1313</v>
      </c>
      <c r="J1048" t="s">
        <v>1314</v>
      </c>
      <c r="K1048" s="2" t="str">
        <f t="shared" si="177"/>
        <v>10195</v>
      </c>
    </row>
    <row r="1049" spans="1:11" x14ac:dyDescent="0.25">
      <c r="A1049" t="str">
        <f t="shared" si="174"/>
        <v>10</v>
      </c>
      <c r="B1049" t="s">
        <v>201</v>
      </c>
      <c r="C1049" t="str">
        <f t="shared" si="172"/>
        <v>037</v>
      </c>
      <c r="D1049" t="s">
        <v>201</v>
      </c>
      <c r="E1049" t="str">
        <f t="shared" si="176"/>
        <v>06</v>
      </c>
      <c r="F1049" t="str">
        <f>"002"</f>
        <v>002</v>
      </c>
      <c r="G1049" t="str">
        <f>""</f>
        <v/>
      </c>
      <c r="H1049" t="s">
        <v>1</v>
      </c>
      <c r="I1049" t="s">
        <v>1315</v>
      </c>
      <c r="J1049" t="s">
        <v>1316</v>
      </c>
      <c r="K1049" s="2" t="str">
        <f t="shared" si="177"/>
        <v>10195</v>
      </c>
    </row>
    <row r="1050" spans="1:11" x14ac:dyDescent="0.25">
      <c r="A1050" t="str">
        <f t="shared" si="174"/>
        <v>10</v>
      </c>
      <c r="B1050" t="s">
        <v>201</v>
      </c>
      <c r="C1050" t="str">
        <f t="shared" si="172"/>
        <v>037</v>
      </c>
      <c r="D1050" t="s">
        <v>201</v>
      </c>
      <c r="E1050" t="str">
        <f t="shared" si="176"/>
        <v>06</v>
      </c>
      <c r="F1050" t="str">
        <f>"002"</f>
        <v>002</v>
      </c>
      <c r="G1050" t="str">
        <f>""</f>
        <v/>
      </c>
      <c r="H1050" t="s">
        <v>0</v>
      </c>
      <c r="I1050" t="s">
        <v>1315</v>
      </c>
      <c r="J1050" t="s">
        <v>1316</v>
      </c>
      <c r="K1050" s="2" t="str">
        <f t="shared" si="177"/>
        <v>10195</v>
      </c>
    </row>
    <row r="1051" spans="1:11" x14ac:dyDescent="0.25">
      <c r="A1051" t="str">
        <f t="shared" si="174"/>
        <v>10</v>
      </c>
      <c r="B1051" t="s">
        <v>201</v>
      </c>
      <c r="C1051" t="str">
        <f t="shared" si="172"/>
        <v>037</v>
      </c>
      <c r="D1051" t="s">
        <v>201</v>
      </c>
      <c r="E1051" t="str">
        <f t="shared" si="176"/>
        <v>06</v>
      </c>
      <c r="F1051" t="str">
        <f>"003"</f>
        <v>003</v>
      </c>
      <c r="G1051" t="str">
        <f>""</f>
        <v/>
      </c>
      <c r="H1051" t="s">
        <v>1</v>
      </c>
      <c r="I1051" t="s">
        <v>1317</v>
      </c>
      <c r="J1051" t="s">
        <v>1318</v>
      </c>
      <c r="K1051" s="2" t="str">
        <f t="shared" si="177"/>
        <v>10195</v>
      </c>
    </row>
    <row r="1052" spans="1:11" x14ac:dyDescent="0.25">
      <c r="A1052" t="str">
        <f t="shared" si="174"/>
        <v>10</v>
      </c>
      <c r="B1052" t="s">
        <v>201</v>
      </c>
      <c r="C1052" t="str">
        <f t="shared" si="172"/>
        <v>037</v>
      </c>
      <c r="D1052" t="s">
        <v>201</v>
      </c>
      <c r="E1052" t="str">
        <f t="shared" si="176"/>
        <v>06</v>
      </c>
      <c r="F1052" t="str">
        <f>"003"</f>
        <v>003</v>
      </c>
      <c r="G1052" t="str">
        <f>""</f>
        <v/>
      </c>
      <c r="H1052" t="s">
        <v>0</v>
      </c>
      <c r="I1052" t="s">
        <v>1317</v>
      </c>
      <c r="J1052" t="s">
        <v>1318</v>
      </c>
      <c r="K1052" s="2" t="str">
        <f t="shared" si="177"/>
        <v>10195</v>
      </c>
    </row>
    <row r="1053" spans="1:11" x14ac:dyDescent="0.25">
      <c r="A1053" t="str">
        <f t="shared" si="174"/>
        <v>10</v>
      </c>
      <c r="B1053" t="s">
        <v>201</v>
      </c>
      <c r="C1053" t="str">
        <f t="shared" si="172"/>
        <v>037</v>
      </c>
      <c r="D1053" t="s">
        <v>201</v>
      </c>
      <c r="E1053" t="str">
        <f t="shared" si="176"/>
        <v>06</v>
      </c>
      <c r="F1053" t="str">
        <f>"004"</f>
        <v>004</v>
      </c>
      <c r="G1053" t="str">
        <f>""</f>
        <v/>
      </c>
      <c r="H1053" t="s">
        <v>3</v>
      </c>
      <c r="I1053" t="s">
        <v>1313</v>
      </c>
      <c r="J1053" t="s">
        <v>1314</v>
      </c>
      <c r="K1053" s="2" t="str">
        <f t="shared" si="177"/>
        <v>10195</v>
      </c>
    </row>
    <row r="1054" spans="1:11" x14ac:dyDescent="0.25">
      <c r="A1054" t="str">
        <f t="shared" si="174"/>
        <v>10</v>
      </c>
      <c r="B1054" t="s">
        <v>201</v>
      </c>
      <c r="C1054" t="str">
        <f t="shared" si="172"/>
        <v>037</v>
      </c>
      <c r="D1054" t="s">
        <v>201</v>
      </c>
      <c r="E1054" t="str">
        <f t="shared" si="176"/>
        <v>06</v>
      </c>
      <c r="F1054" t="str">
        <f>"005"</f>
        <v>005</v>
      </c>
      <c r="G1054" t="str">
        <f>""</f>
        <v/>
      </c>
      <c r="H1054" t="s">
        <v>1</v>
      </c>
      <c r="I1054" t="s">
        <v>1319</v>
      </c>
      <c r="J1054" t="s">
        <v>1320</v>
      </c>
      <c r="K1054" s="2" t="str">
        <f>"10005"</f>
        <v>10005</v>
      </c>
    </row>
    <row r="1055" spans="1:11" x14ac:dyDescent="0.25">
      <c r="A1055" t="str">
        <f t="shared" si="174"/>
        <v>10</v>
      </c>
      <c r="B1055" t="s">
        <v>201</v>
      </c>
      <c r="C1055" t="str">
        <f t="shared" si="172"/>
        <v>037</v>
      </c>
      <c r="D1055" t="s">
        <v>201</v>
      </c>
      <c r="E1055" t="str">
        <f t="shared" si="176"/>
        <v>06</v>
      </c>
      <c r="F1055" t="str">
        <f>"005"</f>
        <v>005</v>
      </c>
      <c r="G1055" t="str">
        <f>""</f>
        <v/>
      </c>
      <c r="H1055" t="s">
        <v>0</v>
      </c>
      <c r="I1055" t="s">
        <v>1319</v>
      </c>
      <c r="J1055" t="s">
        <v>1320</v>
      </c>
      <c r="K1055" s="2" t="str">
        <f>"10005"</f>
        <v>10005</v>
      </c>
    </row>
    <row r="1056" spans="1:11" x14ac:dyDescent="0.25">
      <c r="A1056" t="str">
        <f t="shared" si="174"/>
        <v>10</v>
      </c>
      <c r="B1056" t="s">
        <v>201</v>
      </c>
      <c r="C1056" t="str">
        <f t="shared" si="172"/>
        <v>037</v>
      </c>
      <c r="D1056" t="s">
        <v>201</v>
      </c>
      <c r="E1056" t="str">
        <f t="shared" si="176"/>
        <v>06</v>
      </c>
      <c r="F1056" t="str">
        <f>"006"</f>
        <v>006</v>
      </c>
      <c r="G1056" t="str">
        <f>""</f>
        <v/>
      </c>
      <c r="H1056" t="s">
        <v>3</v>
      </c>
      <c r="I1056" t="s">
        <v>1321</v>
      </c>
      <c r="J1056" t="s">
        <v>1322</v>
      </c>
      <c r="K1056" s="2" t="str">
        <f>"10195"</f>
        <v>10195</v>
      </c>
    </row>
    <row r="1057" spans="1:11" x14ac:dyDescent="0.25">
      <c r="A1057" t="str">
        <f t="shared" si="174"/>
        <v>10</v>
      </c>
      <c r="B1057" t="s">
        <v>201</v>
      </c>
      <c r="C1057" t="str">
        <f t="shared" si="172"/>
        <v>037</v>
      </c>
      <c r="D1057" t="s">
        <v>201</v>
      </c>
      <c r="E1057" t="str">
        <f>"07"</f>
        <v>07</v>
      </c>
      <c r="F1057" t="str">
        <f t="shared" ref="F1057:F1075" si="178">"001"</f>
        <v>001</v>
      </c>
      <c r="G1057" t="str">
        <f>""</f>
        <v/>
      </c>
      <c r="H1057" t="s">
        <v>3</v>
      </c>
      <c r="I1057" t="s">
        <v>23</v>
      </c>
      <c r="J1057" t="s">
        <v>1323</v>
      </c>
      <c r="K1057" s="2" t="str">
        <f>"10164"</f>
        <v>10164</v>
      </c>
    </row>
    <row r="1058" spans="1:11" x14ac:dyDescent="0.25">
      <c r="A1058" t="str">
        <f t="shared" si="174"/>
        <v>10</v>
      </c>
      <c r="B1058" t="s">
        <v>201</v>
      </c>
      <c r="C1058" t="str">
        <f>"038"</f>
        <v>038</v>
      </c>
      <c r="D1058" t="s">
        <v>238</v>
      </c>
      <c r="E1058" t="str">
        <f t="shared" ref="E1058:E1066" si="179">"01"</f>
        <v>01</v>
      </c>
      <c r="F1058" t="str">
        <f t="shared" si="178"/>
        <v>001</v>
      </c>
      <c r="G1058" t="str">
        <f>""</f>
        <v/>
      </c>
      <c r="H1058" t="s">
        <v>3</v>
      </c>
      <c r="I1058" t="s">
        <v>31</v>
      </c>
      <c r="J1058" t="s">
        <v>1324</v>
      </c>
      <c r="K1058" s="2" t="str">
        <f>"10881"</f>
        <v>10881</v>
      </c>
    </row>
    <row r="1059" spans="1:11" x14ac:dyDescent="0.25">
      <c r="A1059" t="str">
        <f t="shared" si="174"/>
        <v>10</v>
      </c>
      <c r="B1059" t="s">
        <v>201</v>
      </c>
      <c r="C1059" t="str">
        <f>"039"</f>
        <v>039</v>
      </c>
      <c r="D1059" t="s">
        <v>239</v>
      </c>
      <c r="E1059" t="str">
        <f t="shared" si="179"/>
        <v>01</v>
      </c>
      <c r="F1059" t="str">
        <f t="shared" si="178"/>
        <v>001</v>
      </c>
      <c r="G1059" t="str">
        <f>""</f>
        <v/>
      </c>
      <c r="H1059" t="s">
        <v>3</v>
      </c>
      <c r="I1059" t="s">
        <v>31</v>
      </c>
      <c r="J1059" t="s">
        <v>1325</v>
      </c>
      <c r="K1059" s="2" t="str">
        <f>"10865"</f>
        <v>10865</v>
      </c>
    </row>
    <row r="1060" spans="1:11" x14ac:dyDescent="0.25">
      <c r="A1060" t="str">
        <f t="shared" si="174"/>
        <v>10</v>
      </c>
      <c r="B1060" t="s">
        <v>201</v>
      </c>
      <c r="C1060" t="str">
        <f>"040"</f>
        <v>040</v>
      </c>
      <c r="D1060" t="s">
        <v>240</v>
      </c>
      <c r="E1060" t="str">
        <f t="shared" si="179"/>
        <v>01</v>
      </c>
      <c r="F1060" t="str">
        <f t="shared" si="178"/>
        <v>001</v>
      </c>
      <c r="G1060" t="str">
        <f>""</f>
        <v/>
      </c>
      <c r="H1060" t="s">
        <v>3</v>
      </c>
      <c r="I1060" t="s">
        <v>1326</v>
      </c>
      <c r="J1060" t="s">
        <v>1327</v>
      </c>
      <c r="K1060" s="2" t="str">
        <f>"10817"</f>
        <v>10817</v>
      </c>
    </row>
    <row r="1061" spans="1:11" x14ac:dyDescent="0.25">
      <c r="A1061" t="str">
        <f t="shared" si="174"/>
        <v>10</v>
      </c>
      <c r="B1061" t="s">
        <v>201</v>
      </c>
      <c r="C1061" t="str">
        <f>"041"</f>
        <v>041</v>
      </c>
      <c r="D1061" t="s">
        <v>241</v>
      </c>
      <c r="E1061" t="str">
        <f t="shared" si="179"/>
        <v>01</v>
      </c>
      <c r="F1061" t="str">
        <f t="shared" si="178"/>
        <v>001</v>
      </c>
      <c r="G1061" t="str">
        <f>"01"</f>
        <v>01</v>
      </c>
      <c r="H1061" t="s">
        <v>1</v>
      </c>
      <c r="I1061" t="s">
        <v>1328</v>
      </c>
      <c r="J1061" t="s">
        <v>1329</v>
      </c>
      <c r="K1061" s="2" t="str">
        <f>"10620"</f>
        <v>10620</v>
      </c>
    </row>
    <row r="1062" spans="1:11" x14ac:dyDescent="0.25">
      <c r="A1062" t="str">
        <f t="shared" si="174"/>
        <v>10</v>
      </c>
      <c r="B1062" t="s">
        <v>201</v>
      </c>
      <c r="C1062" t="str">
        <f>"041"</f>
        <v>041</v>
      </c>
      <c r="D1062" t="s">
        <v>241</v>
      </c>
      <c r="E1062" t="str">
        <f t="shared" si="179"/>
        <v>01</v>
      </c>
      <c r="F1062" t="str">
        <f t="shared" si="178"/>
        <v>001</v>
      </c>
      <c r="G1062" t="str">
        <f>"02"</f>
        <v>02</v>
      </c>
      <c r="H1062" t="s">
        <v>0</v>
      </c>
      <c r="I1062" t="s">
        <v>1330</v>
      </c>
      <c r="J1062" t="s">
        <v>1331</v>
      </c>
      <c r="K1062" s="2" t="str">
        <f>"10629"</f>
        <v>10629</v>
      </c>
    </row>
    <row r="1063" spans="1:11" x14ac:dyDescent="0.25">
      <c r="A1063" t="str">
        <f t="shared" si="174"/>
        <v>10</v>
      </c>
      <c r="B1063" t="s">
        <v>201</v>
      </c>
      <c r="C1063" t="str">
        <f>"042"</f>
        <v>042</v>
      </c>
      <c r="D1063" t="s">
        <v>242</v>
      </c>
      <c r="E1063" t="str">
        <f t="shared" si="179"/>
        <v>01</v>
      </c>
      <c r="F1063" t="str">
        <f t="shared" si="178"/>
        <v>001</v>
      </c>
      <c r="G1063" t="str">
        <f>""</f>
        <v/>
      </c>
      <c r="H1063" t="s">
        <v>3</v>
      </c>
      <c r="I1063" t="s">
        <v>31</v>
      </c>
      <c r="J1063" t="s">
        <v>636</v>
      </c>
      <c r="K1063" s="2" t="str">
        <f>"10329"</f>
        <v>10329</v>
      </c>
    </row>
    <row r="1064" spans="1:11" x14ac:dyDescent="0.25">
      <c r="A1064" t="str">
        <f t="shared" si="174"/>
        <v>10</v>
      </c>
      <c r="B1064" t="s">
        <v>201</v>
      </c>
      <c r="C1064" t="str">
        <f>"043"</f>
        <v>043</v>
      </c>
      <c r="D1064" t="s">
        <v>243</v>
      </c>
      <c r="E1064" t="str">
        <f t="shared" si="179"/>
        <v>01</v>
      </c>
      <c r="F1064" t="str">
        <f t="shared" si="178"/>
        <v>001</v>
      </c>
      <c r="G1064" t="str">
        <f>"01"</f>
        <v>01</v>
      </c>
      <c r="H1064" t="s">
        <v>1</v>
      </c>
      <c r="I1064" t="s">
        <v>1332</v>
      </c>
      <c r="J1064" t="s">
        <v>1333</v>
      </c>
      <c r="K1064" s="2" t="str">
        <f>"10134"</f>
        <v>10134</v>
      </c>
    </row>
    <row r="1065" spans="1:11" x14ac:dyDescent="0.25">
      <c r="A1065" t="str">
        <f t="shared" si="174"/>
        <v>10</v>
      </c>
      <c r="B1065" t="s">
        <v>201</v>
      </c>
      <c r="C1065" t="str">
        <f>"043"</f>
        <v>043</v>
      </c>
      <c r="D1065" t="s">
        <v>243</v>
      </c>
      <c r="E1065" t="str">
        <f t="shared" si="179"/>
        <v>01</v>
      </c>
      <c r="F1065" t="str">
        <f t="shared" si="178"/>
        <v>001</v>
      </c>
      <c r="G1065" t="str">
        <f>"02"</f>
        <v>02</v>
      </c>
      <c r="H1065" t="s">
        <v>0</v>
      </c>
      <c r="I1065" t="s">
        <v>1334</v>
      </c>
      <c r="J1065" t="s">
        <v>1335</v>
      </c>
      <c r="K1065" s="2" t="str">
        <f>"10134"</f>
        <v>10134</v>
      </c>
    </row>
    <row r="1066" spans="1:11" x14ac:dyDescent="0.25">
      <c r="A1066" t="str">
        <f t="shared" si="174"/>
        <v>10</v>
      </c>
      <c r="B1066" t="s">
        <v>201</v>
      </c>
      <c r="C1066" t="str">
        <f>"044"</f>
        <v>044</v>
      </c>
      <c r="D1066" t="s">
        <v>244</v>
      </c>
      <c r="E1066" t="str">
        <f t="shared" si="179"/>
        <v>01</v>
      </c>
      <c r="F1066" t="str">
        <f t="shared" si="178"/>
        <v>001</v>
      </c>
      <c r="G1066" t="str">
        <f>""</f>
        <v/>
      </c>
      <c r="H1066" t="s">
        <v>3</v>
      </c>
      <c r="I1066" t="s">
        <v>1336</v>
      </c>
      <c r="J1066" t="s">
        <v>611</v>
      </c>
      <c r="K1066" s="2" t="str">
        <f>"10136"</f>
        <v>10136</v>
      </c>
    </row>
    <row r="1067" spans="1:11" x14ac:dyDescent="0.25">
      <c r="A1067" t="str">
        <f t="shared" si="174"/>
        <v>10</v>
      </c>
      <c r="B1067" t="s">
        <v>201</v>
      </c>
      <c r="C1067" t="str">
        <f>"044"</f>
        <v>044</v>
      </c>
      <c r="D1067" t="s">
        <v>244</v>
      </c>
      <c r="E1067" t="str">
        <f>"02"</f>
        <v>02</v>
      </c>
      <c r="F1067" t="str">
        <f t="shared" si="178"/>
        <v>001</v>
      </c>
      <c r="G1067" t="str">
        <f>""</f>
        <v/>
      </c>
      <c r="H1067" t="s">
        <v>3</v>
      </c>
      <c r="I1067" t="s">
        <v>23</v>
      </c>
      <c r="J1067" t="s">
        <v>1337</v>
      </c>
      <c r="K1067" s="2" t="str">
        <f>"10136"</f>
        <v>10136</v>
      </c>
    </row>
    <row r="1068" spans="1:11" x14ac:dyDescent="0.25">
      <c r="A1068" t="str">
        <f t="shared" si="174"/>
        <v>10</v>
      </c>
      <c r="B1068" t="s">
        <v>201</v>
      </c>
      <c r="C1068" t="str">
        <f>"045"</f>
        <v>045</v>
      </c>
      <c r="D1068" t="s">
        <v>245</v>
      </c>
      <c r="E1068" t="str">
        <f t="shared" ref="E1068:E1073" si="180">"01"</f>
        <v>01</v>
      </c>
      <c r="F1068" t="str">
        <f t="shared" si="178"/>
        <v>001</v>
      </c>
      <c r="G1068" t="str">
        <f>""</f>
        <v/>
      </c>
      <c r="H1068" t="s">
        <v>3</v>
      </c>
      <c r="I1068" t="s">
        <v>1338</v>
      </c>
      <c r="J1068" t="s">
        <v>913</v>
      </c>
      <c r="K1068" s="2" t="str">
        <f>"10820"</f>
        <v>10820</v>
      </c>
    </row>
    <row r="1069" spans="1:11" x14ac:dyDescent="0.25">
      <c r="A1069" t="str">
        <f t="shared" si="174"/>
        <v>10</v>
      </c>
      <c r="B1069" t="s">
        <v>201</v>
      </c>
      <c r="C1069" t="str">
        <f>"046"</f>
        <v>046</v>
      </c>
      <c r="D1069" t="s">
        <v>246</v>
      </c>
      <c r="E1069" t="str">
        <f t="shared" si="180"/>
        <v>01</v>
      </c>
      <c r="F1069" t="str">
        <f t="shared" si="178"/>
        <v>001</v>
      </c>
      <c r="G1069" t="str">
        <f>""</f>
        <v/>
      </c>
      <c r="H1069" t="s">
        <v>3</v>
      </c>
      <c r="I1069" t="s">
        <v>1339</v>
      </c>
      <c r="J1069" t="s">
        <v>1340</v>
      </c>
      <c r="K1069" s="2" t="str">
        <f>"10511"</f>
        <v>10511</v>
      </c>
    </row>
    <row r="1070" spans="1:11" x14ac:dyDescent="0.25">
      <c r="A1070" t="str">
        <f t="shared" si="174"/>
        <v>10</v>
      </c>
      <c r="B1070" t="s">
        <v>201</v>
      </c>
      <c r="C1070" t="str">
        <f>"047"</f>
        <v>047</v>
      </c>
      <c r="D1070" t="s">
        <v>247</v>
      </c>
      <c r="E1070" t="str">
        <f t="shared" si="180"/>
        <v>01</v>
      </c>
      <c r="F1070" t="str">
        <f t="shared" si="178"/>
        <v>001</v>
      </c>
      <c r="G1070" t="str">
        <f>""</f>
        <v/>
      </c>
      <c r="H1070" t="s">
        <v>3</v>
      </c>
      <c r="I1070" t="s">
        <v>804</v>
      </c>
      <c r="J1070" t="s">
        <v>1341</v>
      </c>
      <c r="K1070" s="2" t="str">
        <f>"10670"</f>
        <v>10670</v>
      </c>
    </row>
    <row r="1071" spans="1:11" x14ac:dyDescent="0.25">
      <c r="A1071" t="str">
        <f t="shared" si="174"/>
        <v>10</v>
      </c>
      <c r="B1071" t="s">
        <v>201</v>
      </c>
      <c r="C1071" t="str">
        <f>"048"</f>
        <v>048</v>
      </c>
      <c r="D1071" t="s">
        <v>248</v>
      </c>
      <c r="E1071" t="str">
        <f t="shared" si="180"/>
        <v>01</v>
      </c>
      <c r="F1071" t="str">
        <f t="shared" si="178"/>
        <v>001</v>
      </c>
      <c r="G1071" t="str">
        <f>""</f>
        <v/>
      </c>
      <c r="H1071" t="s">
        <v>3</v>
      </c>
      <c r="I1071" t="s">
        <v>1342</v>
      </c>
      <c r="J1071" t="s">
        <v>1343</v>
      </c>
      <c r="K1071" s="2" t="str">
        <f>"10331"</f>
        <v>10331</v>
      </c>
    </row>
    <row r="1072" spans="1:11" x14ac:dyDescent="0.25">
      <c r="A1072" t="str">
        <f t="shared" si="174"/>
        <v>10</v>
      </c>
      <c r="B1072" t="s">
        <v>201</v>
      </c>
      <c r="C1072" t="str">
        <f>"049"</f>
        <v>049</v>
      </c>
      <c r="D1072" t="s">
        <v>249</v>
      </c>
      <c r="E1072" t="str">
        <f t="shared" si="180"/>
        <v>01</v>
      </c>
      <c r="F1072" t="str">
        <f t="shared" si="178"/>
        <v>001</v>
      </c>
      <c r="G1072" t="str">
        <f>""</f>
        <v/>
      </c>
      <c r="H1072" t="s">
        <v>1</v>
      </c>
      <c r="I1072" t="s">
        <v>487</v>
      </c>
      <c r="J1072" t="s">
        <v>1344</v>
      </c>
      <c r="K1072" s="2" t="str">
        <f>"10190"</f>
        <v>10190</v>
      </c>
    </row>
    <row r="1073" spans="1:11" x14ac:dyDescent="0.25">
      <c r="A1073" t="str">
        <f t="shared" si="174"/>
        <v>10</v>
      </c>
      <c r="B1073" t="s">
        <v>201</v>
      </c>
      <c r="C1073" t="str">
        <f>"049"</f>
        <v>049</v>
      </c>
      <c r="D1073" t="s">
        <v>249</v>
      </c>
      <c r="E1073" t="str">
        <f t="shared" si="180"/>
        <v>01</v>
      </c>
      <c r="F1073" t="str">
        <f t="shared" si="178"/>
        <v>001</v>
      </c>
      <c r="G1073" t="str">
        <f>""</f>
        <v/>
      </c>
      <c r="H1073" t="s">
        <v>0</v>
      </c>
      <c r="I1073" t="s">
        <v>487</v>
      </c>
      <c r="J1073" t="s">
        <v>1344</v>
      </c>
      <c r="K1073" s="2" t="str">
        <f>"10190"</f>
        <v>10190</v>
      </c>
    </row>
    <row r="1074" spans="1:11" x14ac:dyDescent="0.25">
      <c r="A1074" t="str">
        <f t="shared" si="174"/>
        <v>10</v>
      </c>
      <c r="B1074" t="s">
        <v>201</v>
      </c>
      <c r="C1074" t="str">
        <f>"049"</f>
        <v>049</v>
      </c>
      <c r="D1074" t="s">
        <v>249</v>
      </c>
      <c r="E1074" t="str">
        <f>"02"</f>
        <v>02</v>
      </c>
      <c r="F1074" t="str">
        <f t="shared" si="178"/>
        <v>001</v>
      </c>
      <c r="G1074" t="str">
        <f>""</f>
        <v/>
      </c>
      <c r="H1074" t="s">
        <v>3</v>
      </c>
      <c r="I1074" t="s">
        <v>1345</v>
      </c>
      <c r="J1074" t="s">
        <v>1346</v>
      </c>
      <c r="K1074" s="2" t="str">
        <f>"10190"</f>
        <v>10190</v>
      </c>
    </row>
    <row r="1075" spans="1:11" x14ac:dyDescent="0.25">
      <c r="A1075" t="str">
        <f t="shared" si="174"/>
        <v>10</v>
      </c>
      <c r="B1075" t="s">
        <v>201</v>
      </c>
      <c r="C1075" t="str">
        <f>"049"</f>
        <v>049</v>
      </c>
      <c r="D1075" t="s">
        <v>249</v>
      </c>
      <c r="E1075" t="str">
        <f>"03"</f>
        <v>03</v>
      </c>
      <c r="F1075" t="str">
        <f t="shared" si="178"/>
        <v>001</v>
      </c>
      <c r="G1075" t="str">
        <f>""</f>
        <v/>
      </c>
      <c r="H1075" t="s">
        <v>3</v>
      </c>
      <c r="I1075" t="s">
        <v>1347</v>
      </c>
      <c r="J1075" t="s">
        <v>1348</v>
      </c>
      <c r="K1075" s="2" t="str">
        <f>"10190"</f>
        <v>10190</v>
      </c>
    </row>
    <row r="1076" spans="1:11" x14ac:dyDescent="0.25">
      <c r="A1076" t="str">
        <f t="shared" si="174"/>
        <v>10</v>
      </c>
      <c r="B1076" t="s">
        <v>201</v>
      </c>
      <c r="C1076" t="str">
        <f>"049"</f>
        <v>049</v>
      </c>
      <c r="D1076" t="s">
        <v>249</v>
      </c>
      <c r="E1076" t="str">
        <f>"03"</f>
        <v>03</v>
      </c>
      <c r="F1076" t="str">
        <f>"002"</f>
        <v>002</v>
      </c>
      <c r="G1076" t="str">
        <f>""</f>
        <v/>
      </c>
      <c r="H1076" t="s">
        <v>3</v>
      </c>
      <c r="I1076" t="s">
        <v>23</v>
      </c>
      <c r="J1076" t="s">
        <v>1349</v>
      </c>
      <c r="K1076" s="2" t="str">
        <f>"10190"</f>
        <v>10190</v>
      </c>
    </row>
    <row r="1077" spans="1:11" x14ac:dyDescent="0.25">
      <c r="A1077" t="str">
        <f t="shared" si="174"/>
        <v>10</v>
      </c>
      <c r="B1077" t="s">
        <v>201</v>
      </c>
      <c r="C1077" t="str">
        <f>"050"</f>
        <v>050</v>
      </c>
      <c r="D1077" t="s">
        <v>250</v>
      </c>
      <c r="E1077" t="str">
        <f t="shared" ref="E1077:E1089" si="181">"01"</f>
        <v>01</v>
      </c>
      <c r="F1077" t="str">
        <f t="shared" ref="F1077:F1098" si="182">"001"</f>
        <v>001</v>
      </c>
      <c r="G1077" t="str">
        <f>"01"</f>
        <v>01</v>
      </c>
      <c r="H1077" t="s">
        <v>1</v>
      </c>
      <c r="I1077" t="s">
        <v>1350</v>
      </c>
      <c r="J1077" t="s">
        <v>1351</v>
      </c>
      <c r="K1077" s="2" t="str">
        <f>"10640"</f>
        <v>10640</v>
      </c>
    </row>
    <row r="1078" spans="1:11" x14ac:dyDescent="0.25">
      <c r="A1078" t="str">
        <f t="shared" si="174"/>
        <v>10</v>
      </c>
      <c r="B1078" t="s">
        <v>201</v>
      </c>
      <c r="C1078" t="str">
        <f>"050"</f>
        <v>050</v>
      </c>
      <c r="D1078" t="s">
        <v>250</v>
      </c>
      <c r="E1078" t="str">
        <f t="shared" si="181"/>
        <v>01</v>
      </c>
      <c r="F1078" t="str">
        <f t="shared" si="182"/>
        <v>001</v>
      </c>
      <c r="G1078" t="str">
        <f>"02"</f>
        <v>02</v>
      </c>
      <c r="H1078" t="s">
        <v>0</v>
      </c>
      <c r="I1078" t="s">
        <v>1352</v>
      </c>
      <c r="J1078" t="s">
        <v>1353</v>
      </c>
      <c r="K1078" s="2" t="str">
        <f>"10649"</f>
        <v>10649</v>
      </c>
    </row>
    <row r="1079" spans="1:11" x14ac:dyDescent="0.25">
      <c r="A1079" t="str">
        <f t="shared" si="174"/>
        <v>10</v>
      </c>
      <c r="B1079" t="s">
        <v>201</v>
      </c>
      <c r="C1079" t="str">
        <f>"051"</f>
        <v>051</v>
      </c>
      <c r="D1079" t="s">
        <v>251</v>
      </c>
      <c r="E1079" t="str">
        <f t="shared" si="181"/>
        <v>01</v>
      </c>
      <c r="F1079" t="str">
        <f t="shared" si="182"/>
        <v>001</v>
      </c>
      <c r="G1079" t="str">
        <f>""</f>
        <v/>
      </c>
      <c r="H1079" t="s">
        <v>3</v>
      </c>
      <c r="I1079" t="s">
        <v>1354</v>
      </c>
      <c r="J1079" t="s">
        <v>1355</v>
      </c>
      <c r="K1079" s="2" t="str">
        <f>"10628"</f>
        <v>10628</v>
      </c>
    </row>
    <row r="1080" spans="1:11" x14ac:dyDescent="0.25">
      <c r="A1080" t="str">
        <f t="shared" si="174"/>
        <v>10</v>
      </c>
      <c r="B1080" t="s">
        <v>201</v>
      </c>
      <c r="C1080" t="str">
        <f>"052"</f>
        <v>052</v>
      </c>
      <c r="D1080" t="s">
        <v>252</v>
      </c>
      <c r="E1080" t="str">
        <f t="shared" si="181"/>
        <v>01</v>
      </c>
      <c r="F1080" t="str">
        <f t="shared" si="182"/>
        <v>001</v>
      </c>
      <c r="G1080" t="str">
        <f>""</f>
        <v/>
      </c>
      <c r="H1080" t="s">
        <v>3</v>
      </c>
      <c r="I1080" t="s">
        <v>31</v>
      </c>
      <c r="J1080" t="s">
        <v>611</v>
      </c>
      <c r="K1080" s="2" t="str">
        <f>"10162"</f>
        <v>10162</v>
      </c>
    </row>
    <row r="1081" spans="1:11" x14ac:dyDescent="0.25">
      <c r="A1081" t="str">
        <f t="shared" si="174"/>
        <v>10</v>
      </c>
      <c r="B1081" t="s">
        <v>201</v>
      </c>
      <c r="C1081" t="str">
        <f>"053"</f>
        <v>053</v>
      </c>
      <c r="D1081" t="s">
        <v>253</v>
      </c>
      <c r="E1081" t="str">
        <f t="shared" si="181"/>
        <v>01</v>
      </c>
      <c r="F1081" t="str">
        <f t="shared" si="182"/>
        <v>001</v>
      </c>
      <c r="G1081" t="str">
        <f>""</f>
        <v/>
      </c>
      <c r="H1081" t="s">
        <v>3</v>
      </c>
      <c r="I1081" t="s">
        <v>1202</v>
      </c>
      <c r="J1081" t="s">
        <v>1356</v>
      </c>
      <c r="K1081" s="2" t="str">
        <f>"10818"</f>
        <v>10818</v>
      </c>
    </row>
    <row r="1082" spans="1:11" x14ac:dyDescent="0.25">
      <c r="A1082" t="str">
        <f t="shared" si="174"/>
        <v>10</v>
      </c>
      <c r="B1082" t="s">
        <v>201</v>
      </c>
      <c r="C1082" t="str">
        <f>"054"</f>
        <v>054</v>
      </c>
      <c r="D1082" t="s">
        <v>254</v>
      </c>
      <c r="E1082" t="str">
        <f t="shared" si="181"/>
        <v>01</v>
      </c>
      <c r="F1082" t="str">
        <f t="shared" si="182"/>
        <v>001</v>
      </c>
      <c r="G1082" t="str">
        <f>""</f>
        <v/>
      </c>
      <c r="H1082" t="s">
        <v>3</v>
      </c>
      <c r="I1082" t="s">
        <v>1357</v>
      </c>
      <c r="J1082" t="s">
        <v>1358</v>
      </c>
      <c r="K1082" s="2" t="str">
        <f>"10616"</f>
        <v>10616</v>
      </c>
    </row>
    <row r="1083" spans="1:11" x14ac:dyDescent="0.25">
      <c r="A1083" t="str">
        <f t="shared" si="174"/>
        <v>10</v>
      </c>
      <c r="B1083" t="s">
        <v>201</v>
      </c>
      <c r="C1083" t="str">
        <f>"055"</f>
        <v>055</v>
      </c>
      <c r="D1083" t="s">
        <v>255</v>
      </c>
      <c r="E1083" t="str">
        <f t="shared" si="181"/>
        <v>01</v>
      </c>
      <c r="F1083" t="str">
        <f t="shared" si="182"/>
        <v>001</v>
      </c>
      <c r="G1083" t="str">
        <f>""</f>
        <v/>
      </c>
      <c r="H1083" t="s">
        <v>3</v>
      </c>
      <c r="I1083" t="s">
        <v>1359</v>
      </c>
      <c r="J1083" t="s">
        <v>1360</v>
      </c>
      <c r="K1083" s="2" t="str">
        <f>"10730"</f>
        <v>10730</v>
      </c>
    </row>
    <row r="1084" spans="1:11" x14ac:dyDescent="0.25">
      <c r="A1084" t="str">
        <f t="shared" si="174"/>
        <v>10</v>
      </c>
      <c r="B1084" t="s">
        <v>201</v>
      </c>
      <c r="C1084" t="str">
        <f>"056"</f>
        <v>056</v>
      </c>
      <c r="D1084" t="s">
        <v>256</v>
      </c>
      <c r="E1084" t="str">
        <f t="shared" si="181"/>
        <v>01</v>
      </c>
      <c r="F1084" t="str">
        <f t="shared" si="182"/>
        <v>001</v>
      </c>
      <c r="G1084" t="str">
        <f>""</f>
        <v/>
      </c>
      <c r="H1084" t="s">
        <v>3</v>
      </c>
      <c r="I1084" t="s">
        <v>1205</v>
      </c>
      <c r="J1084" t="s">
        <v>1361</v>
      </c>
      <c r="K1084" s="2" t="str">
        <f>"10592"</f>
        <v>10592</v>
      </c>
    </row>
    <row r="1085" spans="1:11" x14ac:dyDescent="0.25">
      <c r="A1085" t="str">
        <f t="shared" si="174"/>
        <v>10</v>
      </c>
      <c r="B1085" t="s">
        <v>201</v>
      </c>
      <c r="C1085" t="str">
        <f>"057"</f>
        <v>057</v>
      </c>
      <c r="D1085" t="s">
        <v>257</v>
      </c>
      <c r="E1085" t="str">
        <f t="shared" si="181"/>
        <v>01</v>
      </c>
      <c r="F1085" t="str">
        <f t="shared" si="182"/>
        <v>001</v>
      </c>
      <c r="G1085" t="str">
        <f>""</f>
        <v/>
      </c>
      <c r="H1085" t="s">
        <v>3</v>
      </c>
      <c r="I1085" t="s">
        <v>31</v>
      </c>
      <c r="J1085" t="s">
        <v>1362</v>
      </c>
      <c r="K1085" s="2" t="str">
        <f>"10360"</f>
        <v>10360</v>
      </c>
    </row>
    <row r="1086" spans="1:11" x14ac:dyDescent="0.25">
      <c r="A1086" t="str">
        <f t="shared" si="174"/>
        <v>10</v>
      </c>
      <c r="B1086" t="s">
        <v>201</v>
      </c>
      <c r="C1086" t="str">
        <f>"058"</f>
        <v>058</v>
      </c>
      <c r="D1086" t="s">
        <v>258</v>
      </c>
      <c r="E1086" t="str">
        <f t="shared" si="181"/>
        <v>01</v>
      </c>
      <c r="F1086" t="str">
        <f t="shared" si="182"/>
        <v>001</v>
      </c>
      <c r="G1086" t="str">
        <f>""</f>
        <v/>
      </c>
      <c r="H1086" t="s">
        <v>3</v>
      </c>
      <c r="I1086" t="s">
        <v>31</v>
      </c>
      <c r="J1086" t="s">
        <v>1325</v>
      </c>
      <c r="K1086" s="2" t="str">
        <f>"10520"</f>
        <v>10520</v>
      </c>
    </row>
    <row r="1087" spans="1:11" x14ac:dyDescent="0.25">
      <c r="A1087" t="str">
        <f t="shared" si="174"/>
        <v>10</v>
      </c>
      <c r="B1087" t="s">
        <v>201</v>
      </c>
      <c r="C1087" t="str">
        <f>"059"</f>
        <v>059</v>
      </c>
      <c r="D1087" t="s">
        <v>259</v>
      </c>
      <c r="E1087" t="str">
        <f t="shared" si="181"/>
        <v>01</v>
      </c>
      <c r="F1087" t="str">
        <f t="shared" si="182"/>
        <v>001</v>
      </c>
      <c r="G1087" t="str">
        <f>""</f>
        <v/>
      </c>
      <c r="H1087" t="s">
        <v>3</v>
      </c>
      <c r="I1087" t="s">
        <v>18</v>
      </c>
      <c r="J1087" t="s">
        <v>1174</v>
      </c>
      <c r="K1087" s="2" t="str">
        <f>"10818"</f>
        <v>10818</v>
      </c>
    </row>
    <row r="1088" spans="1:11" x14ac:dyDescent="0.25">
      <c r="A1088" t="str">
        <f t="shared" si="174"/>
        <v>10</v>
      </c>
      <c r="B1088" t="s">
        <v>201</v>
      </c>
      <c r="C1088" t="str">
        <f>"060"</f>
        <v>060</v>
      </c>
      <c r="D1088" t="s">
        <v>260</v>
      </c>
      <c r="E1088" t="str">
        <f t="shared" si="181"/>
        <v>01</v>
      </c>
      <c r="F1088" t="str">
        <f t="shared" si="182"/>
        <v>001</v>
      </c>
      <c r="G1088" t="str">
        <f>""</f>
        <v/>
      </c>
      <c r="H1088" t="s">
        <v>3</v>
      </c>
      <c r="I1088" t="s">
        <v>31</v>
      </c>
      <c r="J1088" t="s">
        <v>1363</v>
      </c>
      <c r="K1088" s="2" t="str">
        <f>"10340"</f>
        <v>10340</v>
      </c>
    </row>
    <row r="1089" spans="1:11" x14ac:dyDescent="0.25">
      <c r="A1089" t="str">
        <f t="shared" si="174"/>
        <v>10</v>
      </c>
      <c r="B1089" t="s">
        <v>201</v>
      </c>
      <c r="C1089" t="str">
        <f>"061"</f>
        <v>061</v>
      </c>
      <c r="D1089" t="s">
        <v>261</v>
      </c>
      <c r="E1089" t="str">
        <f t="shared" si="181"/>
        <v>01</v>
      </c>
      <c r="F1089" t="str">
        <f t="shared" si="182"/>
        <v>001</v>
      </c>
      <c r="G1089" t="str">
        <f>""</f>
        <v/>
      </c>
      <c r="H1089" t="s">
        <v>3</v>
      </c>
      <c r="I1089" t="s">
        <v>23</v>
      </c>
      <c r="J1089" t="s">
        <v>1364</v>
      </c>
      <c r="K1089" s="2" t="str">
        <f>"10870"</f>
        <v>10870</v>
      </c>
    </row>
    <row r="1090" spans="1:11" x14ac:dyDescent="0.25">
      <c r="A1090" t="str">
        <f t="shared" si="174"/>
        <v>10</v>
      </c>
      <c r="B1090" t="s">
        <v>201</v>
      </c>
      <c r="C1090" t="str">
        <f>"061"</f>
        <v>061</v>
      </c>
      <c r="D1090" t="s">
        <v>261</v>
      </c>
      <c r="E1090" t="str">
        <f>"02"</f>
        <v>02</v>
      </c>
      <c r="F1090" t="str">
        <f t="shared" si="182"/>
        <v>001</v>
      </c>
      <c r="G1090" t="str">
        <f>""</f>
        <v/>
      </c>
      <c r="H1090" t="s">
        <v>3</v>
      </c>
      <c r="I1090" t="s">
        <v>23</v>
      </c>
      <c r="J1090" t="s">
        <v>1364</v>
      </c>
      <c r="K1090" s="2" t="str">
        <f>"10870"</f>
        <v>10870</v>
      </c>
    </row>
    <row r="1091" spans="1:11" x14ac:dyDescent="0.25">
      <c r="A1091" t="str">
        <f t="shared" si="174"/>
        <v>10</v>
      </c>
      <c r="B1091" t="s">
        <v>201</v>
      </c>
      <c r="C1091" t="str">
        <f>"062"</f>
        <v>062</v>
      </c>
      <c r="D1091" t="s">
        <v>262</v>
      </c>
      <c r="E1091" t="str">
        <f t="shared" ref="E1091:E1103" si="183">"01"</f>
        <v>01</v>
      </c>
      <c r="F1091" t="str">
        <f t="shared" si="182"/>
        <v>001</v>
      </c>
      <c r="G1091" t="str">
        <f>""</f>
        <v/>
      </c>
      <c r="H1091" t="s">
        <v>3</v>
      </c>
      <c r="I1091" t="s">
        <v>31</v>
      </c>
      <c r="J1091" t="s">
        <v>1365</v>
      </c>
      <c r="K1091" s="2" t="str">
        <f>"10513"</f>
        <v>10513</v>
      </c>
    </row>
    <row r="1092" spans="1:11" x14ac:dyDescent="0.25">
      <c r="A1092" t="str">
        <f t="shared" si="174"/>
        <v>10</v>
      </c>
      <c r="B1092" t="s">
        <v>201</v>
      </c>
      <c r="C1092" t="str">
        <f>"063"</f>
        <v>063</v>
      </c>
      <c r="D1092" t="s">
        <v>263</v>
      </c>
      <c r="E1092" t="str">
        <f t="shared" si="183"/>
        <v>01</v>
      </c>
      <c r="F1092" t="str">
        <f t="shared" si="182"/>
        <v>001</v>
      </c>
      <c r="G1092" t="str">
        <f>""</f>
        <v/>
      </c>
      <c r="H1092" t="s">
        <v>3</v>
      </c>
      <c r="I1092" t="s">
        <v>31</v>
      </c>
      <c r="J1092" t="s">
        <v>1366</v>
      </c>
      <c r="K1092" s="2" t="str">
        <f>"10663"</f>
        <v>10663</v>
      </c>
    </row>
    <row r="1093" spans="1:11" x14ac:dyDescent="0.25">
      <c r="A1093" t="str">
        <f t="shared" si="174"/>
        <v>10</v>
      </c>
      <c r="B1093" t="s">
        <v>201</v>
      </c>
      <c r="C1093" t="str">
        <f>"064"</f>
        <v>064</v>
      </c>
      <c r="D1093" t="s">
        <v>264</v>
      </c>
      <c r="E1093" t="str">
        <f t="shared" si="183"/>
        <v>01</v>
      </c>
      <c r="F1093" t="str">
        <f t="shared" si="182"/>
        <v>001</v>
      </c>
      <c r="G1093" t="str">
        <f>""</f>
        <v/>
      </c>
      <c r="H1093" t="s">
        <v>1</v>
      </c>
      <c r="I1093" t="s">
        <v>1367</v>
      </c>
      <c r="J1093" t="s">
        <v>1368</v>
      </c>
      <c r="K1093" s="2" t="str">
        <f>"10895"</f>
        <v>10895</v>
      </c>
    </row>
    <row r="1094" spans="1:11" x14ac:dyDescent="0.25">
      <c r="A1094" t="str">
        <f t="shared" si="174"/>
        <v>10</v>
      </c>
      <c r="B1094" t="s">
        <v>201</v>
      </c>
      <c r="C1094" t="str">
        <f>"064"</f>
        <v>064</v>
      </c>
      <c r="D1094" t="s">
        <v>264</v>
      </c>
      <c r="E1094" t="str">
        <f t="shared" si="183"/>
        <v>01</v>
      </c>
      <c r="F1094" t="str">
        <f t="shared" si="182"/>
        <v>001</v>
      </c>
      <c r="G1094" t="str">
        <f>""</f>
        <v/>
      </c>
      <c r="H1094" t="s">
        <v>0</v>
      </c>
      <c r="I1094" t="s">
        <v>1367</v>
      </c>
      <c r="J1094" t="s">
        <v>1368</v>
      </c>
      <c r="K1094" s="2" t="str">
        <f>"10895"</f>
        <v>10895</v>
      </c>
    </row>
    <row r="1095" spans="1:11" x14ac:dyDescent="0.25">
      <c r="A1095" t="str">
        <f t="shared" si="174"/>
        <v>10</v>
      </c>
      <c r="B1095" t="s">
        <v>201</v>
      </c>
      <c r="C1095" t="str">
        <f>"065"</f>
        <v>065</v>
      </c>
      <c r="D1095" t="s">
        <v>265</v>
      </c>
      <c r="E1095" t="str">
        <f t="shared" si="183"/>
        <v>01</v>
      </c>
      <c r="F1095" t="str">
        <f t="shared" si="182"/>
        <v>001</v>
      </c>
      <c r="G1095" t="str">
        <f>""</f>
        <v/>
      </c>
      <c r="H1095" t="s">
        <v>3</v>
      </c>
      <c r="I1095" t="s">
        <v>31</v>
      </c>
      <c r="J1095" t="s">
        <v>1369</v>
      </c>
      <c r="K1095" s="2" t="str">
        <f>"10414"</f>
        <v>10414</v>
      </c>
    </row>
    <row r="1096" spans="1:11" x14ac:dyDescent="0.25">
      <c r="A1096" t="str">
        <f t="shared" si="174"/>
        <v>10</v>
      </c>
      <c r="B1096" t="s">
        <v>201</v>
      </c>
      <c r="C1096" t="str">
        <f>"066"</f>
        <v>066</v>
      </c>
      <c r="D1096" t="s">
        <v>266</v>
      </c>
      <c r="E1096" t="str">
        <f t="shared" si="183"/>
        <v>01</v>
      </c>
      <c r="F1096" t="str">
        <f t="shared" si="182"/>
        <v>001</v>
      </c>
      <c r="G1096" t="str">
        <f>""</f>
        <v/>
      </c>
      <c r="H1096" t="s">
        <v>3</v>
      </c>
      <c r="I1096" t="s">
        <v>1370</v>
      </c>
      <c r="J1096" t="s">
        <v>1371</v>
      </c>
      <c r="K1096" s="2" t="str">
        <f>"10240"</f>
        <v>10240</v>
      </c>
    </row>
    <row r="1097" spans="1:11" x14ac:dyDescent="0.25">
      <c r="A1097" t="str">
        <f t="shared" si="174"/>
        <v>10</v>
      </c>
      <c r="B1097" t="s">
        <v>201</v>
      </c>
      <c r="C1097" t="str">
        <f t="shared" ref="C1097:C1110" si="184">"067"</f>
        <v>067</v>
      </c>
      <c r="D1097" t="s">
        <v>267</v>
      </c>
      <c r="E1097" t="str">
        <f t="shared" si="183"/>
        <v>01</v>
      </c>
      <c r="F1097" t="str">
        <f t="shared" si="182"/>
        <v>001</v>
      </c>
      <c r="G1097" t="str">
        <f>""</f>
        <v/>
      </c>
      <c r="H1097" t="s">
        <v>1</v>
      </c>
      <c r="I1097" t="s">
        <v>1274</v>
      </c>
      <c r="J1097" t="s">
        <v>1372</v>
      </c>
      <c r="K1097" s="2" t="str">
        <f t="shared" ref="K1097:K1107" si="185">"10800"</f>
        <v>10800</v>
      </c>
    </row>
    <row r="1098" spans="1:11" x14ac:dyDescent="0.25">
      <c r="A1098" t="str">
        <f t="shared" si="174"/>
        <v>10</v>
      </c>
      <c r="B1098" t="s">
        <v>201</v>
      </c>
      <c r="C1098" t="str">
        <f t="shared" si="184"/>
        <v>067</v>
      </c>
      <c r="D1098" t="s">
        <v>267</v>
      </c>
      <c r="E1098" t="str">
        <f t="shared" si="183"/>
        <v>01</v>
      </c>
      <c r="F1098" t="str">
        <f t="shared" si="182"/>
        <v>001</v>
      </c>
      <c r="G1098" t="str">
        <f>""</f>
        <v/>
      </c>
      <c r="H1098" t="s">
        <v>0</v>
      </c>
      <c r="I1098" t="s">
        <v>1274</v>
      </c>
      <c r="J1098" t="s">
        <v>1372</v>
      </c>
      <c r="K1098" s="2" t="str">
        <f t="shared" si="185"/>
        <v>10800</v>
      </c>
    </row>
    <row r="1099" spans="1:11" x14ac:dyDescent="0.25">
      <c r="A1099" t="str">
        <f t="shared" ref="A1099:A1162" si="186">"10"</f>
        <v>10</v>
      </c>
      <c r="B1099" t="s">
        <v>201</v>
      </c>
      <c r="C1099" t="str">
        <f t="shared" si="184"/>
        <v>067</v>
      </c>
      <c r="D1099" t="s">
        <v>267</v>
      </c>
      <c r="E1099" t="str">
        <f t="shared" si="183"/>
        <v>01</v>
      </c>
      <c r="F1099" t="str">
        <f>"002"</f>
        <v>002</v>
      </c>
      <c r="G1099" t="str">
        <f>""</f>
        <v/>
      </c>
      <c r="H1099" t="s">
        <v>1</v>
      </c>
      <c r="I1099" t="s">
        <v>1373</v>
      </c>
      <c r="J1099" t="s">
        <v>1374</v>
      </c>
      <c r="K1099" s="2" t="str">
        <f t="shared" si="185"/>
        <v>10800</v>
      </c>
    </row>
    <row r="1100" spans="1:11" x14ac:dyDescent="0.25">
      <c r="A1100" t="str">
        <f t="shared" si="186"/>
        <v>10</v>
      </c>
      <c r="B1100" t="s">
        <v>201</v>
      </c>
      <c r="C1100" t="str">
        <f t="shared" si="184"/>
        <v>067</v>
      </c>
      <c r="D1100" t="s">
        <v>267</v>
      </c>
      <c r="E1100" t="str">
        <f t="shared" si="183"/>
        <v>01</v>
      </c>
      <c r="F1100" t="str">
        <f>"002"</f>
        <v>002</v>
      </c>
      <c r="G1100" t="str">
        <f>""</f>
        <v/>
      </c>
      <c r="H1100" t="s">
        <v>0</v>
      </c>
      <c r="I1100" t="s">
        <v>1373</v>
      </c>
      <c r="J1100" t="s">
        <v>1374</v>
      </c>
      <c r="K1100" s="2" t="str">
        <f t="shared" si="185"/>
        <v>10800</v>
      </c>
    </row>
    <row r="1101" spans="1:11" x14ac:dyDescent="0.25">
      <c r="A1101" t="str">
        <f t="shared" si="186"/>
        <v>10</v>
      </c>
      <c r="B1101" t="s">
        <v>201</v>
      </c>
      <c r="C1101" t="str">
        <f t="shared" si="184"/>
        <v>067</v>
      </c>
      <c r="D1101" t="s">
        <v>267</v>
      </c>
      <c r="E1101" t="str">
        <f t="shared" si="183"/>
        <v>01</v>
      </c>
      <c r="F1101" t="str">
        <f>"003"</f>
        <v>003</v>
      </c>
      <c r="G1101" t="str">
        <f>""</f>
        <v/>
      </c>
      <c r="H1101" t="s">
        <v>1</v>
      </c>
      <c r="I1101" t="s">
        <v>1375</v>
      </c>
      <c r="J1101" t="s">
        <v>1376</v>
      </c>
      <c r="K1101" s="2" t="str">
        <f t="shared" si="185"/>
        <v>10800</v>
      </c>
    </row>
    <row r="1102" spans="1:11" x14ac:dyDescent="0.25">
      <c r="A1102" t="str">
        <f t="shared" si="186"/>
        <v>10</v>
      </c>
      <c r="B1102" t="s">
        <v>201</v>
      </c>
      <c r="C1102" t="str">
        <f t="shared" si="184"/>
        <v>067</v>
      </c>
      <c r="D1102" t="s">
        <v>267</v>
      </c>
      <c r="E1102" t="str">
        <f t="shared" si="183"/>
        <v>01</v>
      </c>
      <c r="F1102" t="str">
        <f>"003"</f>
        <v>003</v>
      </c>
      <c r="G1102" t="str">
        <f>""</f>
        <v/>
      </c>
      <c r="H1102" t="s">
        <v>0</v>
      </c>
      <c r="I1102" t="s">
        <v>1375</v>
      </c>
      <c r="J1102" t="s">
        <v>1376</v>
      </c>
      <c r="K1102" s="2" t="str">
        <f t="shared" si="185"/>
        <v>10800</v>
      </c>
    </row>
    <row r="1103" spans="1:11" x14ac:dyDescent="0.25">
      <c r="A1103" t="str">
        <f t="shared" si="186"/>
        <v>10</v>
      </c>
      <c r="B1103" t="s">
        <v>201</v>
      </c>
      <c r="C1103" t="str">
        <f t="shared" si="184"/>
        <v>067</v>
      </c>
      <c r="D1103" t="s">
        <v>267</v>
      </c>
      <c r="E1103" t="str">
        <f t="shared" si="183"/>
        <v>01</v>
      </c>
      <c r="F1103" t="str">
        <f>"004"</f>
        <v>004</v>
      </c>
      <c r="G1103" t="str">
        <f>""</f>
        <v/>
      </c>
      <c r="H1103" t="s">
        <v>3</v>
      </c>
      <c r="I1103" t="s">
        <v>1377</v>
      </c>
      <c r="J1103" t="s">
        <v>1378</v>
      </c>
      <c r="K1103" s="2" t="str">
        <f t="shared" si="185"/>
        <v>10800</v>
      </c>
    </row>
    <row r="1104" spans="1:11" x14ac:dyDescent="0.25">
      <c r="A1104" t="str">
        <f t="shared" si="186"/>
        <v>10</v>
      </c>
      <c r="B1104" t="s">
        <v>201</v>
      </c>
      <c r="C1104" t="str">
        <f t="shared" si="184"/>
        <v>067</v>
      </c>
      <c r="D1104" t="s">
        <v>267</v>
      </c>
      <c r="E1104" t="str">
        <f>"02"</f>
        <v>02</v>
      </c>
      <c r="F1104" t="str">
        <f>"001"</f>
        <v>001</v>
      </c>
      <c r="G1104" t="str">
        <f>""</f>
        <v/>
      </c>
      <c r="H1104" t="s">
        <v>3</v>
      </c>
      <c r="I1104" t="s">
        <v>1379</v>
      </c>
      <c r="J1104" t="s">
        <v>636</v>
      </c>
      <c r="K1104" s="2" t="str">
        <f t="shared" si="185"/>
        <v>10800</v>
      </c>
    </row>
    <row r="1105" spans="1:11" x14ac:dyDescent="0.25">
      <c r="A1105" t="str">
        <f t="shared" si="186"/>
        <v>10</v>
      </c>
      <c r="B1105" t="s">
        <v>201</v>
      </c>
      <c r="C1105" t="str">
        <f t="shared" si="184"/>
        <v>067</v>
      </c>
      <c r="D1105" t="s">
        <v>267</v>
      </c>
      <c r="E1105" t="str">
        <f>"02"</f>
        <v>02</v>
      </c>
      <c r="F1105" t="str">
        <f>"002"</f>
        <v>002</v>
      </c>
      <c r="G1105" t="str">
        <f>""</f>
        <v/>
      </c>
      <c r="H1105" t="s">
        <v>3</v>
      </c>
      <c r="I1105" t="s">
        <v>1380</v>
      </c>
      <c r="J1105" t="s">
        <v>1381</v>
      </c>
      <c r="K1105" s="2" t="str">
        <f t="shared" si="185"/>
        <v>10800</v>
      </c>
    </row>
    <row r="1106" spans="1:11" x14ac:dyDescent="0.25">
      <c r="A1106" t="str">
        <f t="shared" si="186"/>
        <v>10</v>
      </c>
      <c r="B1106" t="s">
        <v>201</v>
      </c>
      <c r="C1106" t="str">
        <f t="shared" si="184"/>
        <v>067</v>
      </c>
      <c r="D1106" t="s">
        <v>267</v>
      </c>
      <c r="E1106" t="str">
        <f>"02"</f>
        <v>02</v>
      </c>
      <c r="F1106" t="str">
        <f>"003"</f>
        <v>003</v>
      </c>
      <c r="G1106" t="str">
        <f>""</f>
        <v/>
      </c>
      <c r="H1106" t="s">
        <v>1</v>
      </c>
      <c r="I1106" t="s">
        <v>1382</v>
      </c>
      <c r="J1106" t="s">
        <v>1383</v>
      </c>
      <c r="K1106" s="2" t="str">
        <f t="shared" si="185"/>
        <v>10800</v>
      </c>
    </row>
    <row r="1107" spans="1:11" x14ac:dyDescent="0.25">
      <c r="A1107" t="str">
        <f t="shared" si="186"/>
        <v>10</v>
      </c>
      <c r="B1107" t="s">
        <v>201</v>
      </c>
      <c r="C1107" t="str">
        <f t="shared" si="184"/>
        <v>067</v>
      </c>
      <c r="D1107" t="s">
        <v>267</v>
      </c>
      <c r="E1107" t="str">
        <f>"02"</f>
        <v>02</v>
      </c>
      <c r="F1107" t="str">
        <f>"003"</f>
        <v>003</v>
      </c>
      <c r="G1107" t="str">
        <f>""</f>
        <v/>
      </c>
      <c r="H1107" t="s">
        <v>0</v>
      </c>
      <c r="I1107" t="s">
        <v>1382</v>
      </c>
      <c r="J1107" t="s">
        <v>1383</v>
      </c>
      <c r="K1107" s="2" t="str">
        <f t="shared" si="185"/>
        <v>10800</v>
      </c>
    </row>
    <row r="1108" spans="1:11" x14ac:dyDescent="0.25">
      <c r="A1108" t="str">
        <f t="shared" si="186"/>
        <v>10</v>
      </c>
      <c r="B1108" t="s">
        <v>201</v>
      </c>
      <c r="C1108" t="str">
        <f t="shared" si="184"/>
        <v>067</v>
      </c>
      <c r="D1108" t="s">
        <v>267</v>
      </c>
      <c r="E1108" t="str">
        <f>"03"</f>
        <v>03</v>
      </c>
      <c r="F1108" t="str">
        <f t="shared" ref="F1108:F1143" si="187">"001"</f>
        <v>001</v>
      </c>
      <c r="G1108" t="str">
        <f>"01"</f>
        <v>01</v>
      </c>
      <c r="H1108" t="s">
        <v>1</v>
      </c>
      <c r="I1108" t="s">
        <v>31</v>
      </c>
      <c r="J1108" t="s">
        <v>1384</v>
      </c>
      <c r="K1108" s="2" t="str">
        <f>"10811"</f>
        <v>10811</v>
      </c>
    </row>
    <row r="1109" spans="1:11" x14ac:dyDescent="0.25">
      <c r="A1109" t="str">
        <f t="shared" si="186"/>
        <v>10</v>
      </c>
      <c r="B1109" t="s">
        <v>201</v>
      </c>
      <c r="C1109" t="str">
        <f t="shared" si="184"/>
        <v>067</v>
      </c>
      <c r="D1109" t="s">
        <v>267</v>
      </c>
      <c r="E1109" t="str">
        <f>"03"</f>
        <v>03</v>
      </c>
      <c r="F1109" t="str">
        <f t="shared" si="187"/>
        <v>001</v>
      </c>
      <c r="G1109" t="str">
        <f>"02"</f>
        <v>02</v>
      </c>
      <c r="H1109" t="s">
        <v>0</v>
      </c>
      <c r="I1109" t="s">
        <v>23</v>
      </c>
      <c r="J1109" t="s">
        <v>1385</v>
      </c>
      <c r="K1109" s="2" t="str">
        <f>"10811"</f>
        <v>10811</v>
      </c>
    </row>
    <row r="1110" spans="1:11" x14ac:dyDescent="0.25">
      <c r="A1110" t="str">
        <f t="shared" si="186"/>
        <v>10</v>
      </c>
      <c r="B1110" t="s">
        <v>201</v>
      </c>
      <c r="C1110" t="str">
        <f t="shared" si="184"/>
        <v>067</v>
      </c>
      <c r="D1110" t="s">
        <v>267</v>
      </c>
      <c r="E1110" t="str">
        <f>"04"</f>
        <v>04</v>
      </c>
      <c r="F1110" t="str">
        <f t="shared" si="187"/>
        <v>001</v>
      </c>
      <c r="G1110" t="str">
        <f>""</f>
        <v/>
      </c>
      <c r="H1110" t="s">
        <v>3</v>
      </c>
      <c r="I1110" t="s">
        <v>1386</v>
      </c>
      <c r="J1110" t="s">
        <v>1387</v>
      </c>
      <c r="K1110" s="2" t="str">
        <f>"10800"</f>
        <v>10800</v>
      </c>
    </row>
    <row r="1111" spans="1:11" x14ac:dyDescent="0.25">
      <c r="A1111" t="str">
        <f t="shared" si="186"/>
        <v>10</v>
      </c>
      <c r="B1111" t="s">
        <v>201</v>
      </c>
      <c r="C1111" t="str">
        <f>"068"</f>
        <v>068</v>
      </c>
      <c r="D1111" t="s">
        <v>268</v>
      </c>
      <c r="E1111" t="str">
        <f t="shared" ref="E1111:E1124" si="188">"01"</f>
        <v>01</v>
      </c>
      <c r="F1111" t="str">
        <f t="shared" si="187"/>
        <v>001</v>
      </c>
      <c r="G1111" t="str">
        <f>""</f>
        <v/>
      </c>
      <c r="H1111" t="s">
        <v>3</v>
      </c>
      <c r="I1111" t="s">
        <v>1388</v>
      </c>
      <c r="J1111" t="s">
        <v>1389</v>
      </c>
      <c r="K1111" s="2" t="str">
        <f>"10430"</f>
        <v>10430</v>
      </c>
    </row>
    <row r="1112" spans="1:11" x14ac:dyDescent="0.25">
      <c r="A1112" t="str">
        <f t="shared" si="186"/>
        <v>10</v>
      </c>
      <c r="B1112" t="s">
        <v>201</v>
      </c>
      <c r="C1112" t="str">
        <f>"069"</f>
        <v>069</v>
      </c>
      <c r="D1112" t="s">
        <v>269</v>
      </c>
      <c r="E1112" t="str">
        <f t="shared" si="188"/>
        <v>01</v>
      </c>
      <c r="F1112" t="str">
        <f t="shared" si="187"/>
        <v>001</v>
      </c>
      <c r="G1112" t="str">
        <f>""</f>
        <v/>
      </c>
      <c r="H1112" t="s">
        <v>3</v>
      </c>
      <c r="I1112" t="s">
        <v>1390</v>
      </c>
      <c r="J1112" t="s">
        <v>1391</v>
      </c>
      <c r="K1112" s="2" t="str">
        <f>"10270"</f>
        <v>10270</v>
      </c>
    </row>
    <row r="1113" spans="1:11" x14ac:dyDescent="0.25">
      <c r="A1113" t="str">
        <f t="shared" si="186"/>
        <v>10</v>
      </c>
      <c r="B1113" t="s">
        <v>201</v>
      </c>
      <c r="C1113" t="str">
        <f>"070"</f>
        <v>070</v>
      </c>
      <c r="D1113" t="s">
        <v>270</v>
      </c>
      <c r="E1113" t="str">
        <f t="shared" si="188"/>
        <v>01</v>
      </c>
      <c r="F1113" t="str">
        <f t="shared" si="187"/>
        <v>001</v>
      </c>
      <c r="G1113" t="str">
        <f>""</f>
        <v/>
      </c>
      <c r="H1113" t="s">
        <v>3</v>
      </c>
      <c r="I1113" t="s">
        <v>1392</v>
      </c>
      <c r="J1113" t="s">
        <v>1393</v>
      </c>
      <c r="K1113" s="2" t="str">
        <f>"10370"</f>
        <v>10370</v>
      </c>
    </row>
    <row r="1114" spans="1:11" x14ac:dyDescent="0.25">
      <c r="A1114" t="str">
        <f t="shared" si="186"/>
        <v>10</v>
      </c>
      <c r="B1114" t="s">
        <v>201</v>
      </c>
      <c r="C1114" t="str">
        <f>"071"</f>
        <v>071</v>
      </c>
      <c r="D1114" t="s">
        <v>271</v>
      </c>
      <c r="E1114" t="str">
        <f t="shared" si="188"/>
        <v>01</v>
      </c>
      <c r="F1114" t="str">
        <f t="shared" si="187"/>
        <v>001</v>
      </c>
      <c r="G1114" t="str">
        <f>""</f>
        <v/>
      </c>
      <c r="H1114" t="s">
        <v>3</v>
      </c>
      <c r="I1114" t="s">
        <v>1394</v>
      </c>
      <c r="J1114" t="s">
        <v>1395</v>
      </c>
      <c r="K1114" s="2" t="str">
        <f>"10866"</f>
        <v>10866</v>
      </c>
    </row>
    <row r="1115" spans="1:11" x14ac:dyDescent="0.25">
      <c r="A1115" t="str">
        <f t="shared" si="186"/>
        <v>10</v>
      </c>
      <c r="B1115" t="s">
        <v>201</v>
      </c>
      <c r="C1115" t="str">
        <f>"072"</f>
        <v>072</v>
      </c>
      <c r="D1115" t="s">
        <v>272</v>
      </c>
      <c r="E1115" t="str">
        <f t="shared" si="188"/>
        <v>01</v>
      </c>
      <c r="F1115" t="str">
        <f t="shared" si="187"/>
        <v>001</v>
      </c>
      <c r="G1115" t="str">
        <f>""</f>
        <v/>
      </c>
      <c r="H1115" t="s">
        <v>3</v>
      </c>
      <c r="I1115" t="s">
        <v>1396</v>
      </c>
      <c r="J1115" t="s">
        <v>1397</v>
      </c>
      <c r="K1115" s="2" t="str">
        <f>"10891"</f>
        <v>10891</v>
      </c>
    </row>
    <row r="1116" spans="1:11" x14ac:dyDescent="0.25">
      <c r="A1116" t="str">
        <f t="shared" si="186"/>
        <v>10</v>
      </c>
      <c r="B1116" t="s">
        <v>201</v>
      </c>
      <c r="C1116" t="str">
        <f>"073"</f>
        <v>073</v>
      </c>
      <c r="D1116" t="s">
        <v>273</v>
      </c>
      <c r="E1116" t="str">
        <f t="shared" si="188"/>
        <v>01</v>
      </c>
      <c r="F1116" t="str">
        <f t="shared" si="187"/>
        <v>001</v>
      </c>
      <c r="G1116" t="str">
        <f>""</f>
        <v/>
      </c>
      <c r="H1116" t="s">
        <v>3</v>
      </c>
      <c r="I1116" t="s">
        <v>1398</v>
      </c>
      <c r="J1116" t="s">
        <v>1399</v>
      </c>
      <c r="K1116" s="2" t="str">
        <f>"10133"</f>
        <v>10133</v>
      </c>
    </row>
    <row r="1117" spans="1:11" x14ac:dyDescent="0.25">
      <c r="A1117" t="str">
        <f t="shared" si="186"/>
        <v>10</v>
      </c>
      <c r="B1117" t="s">
        <v>201</v>
      </c>
      <c r="C1117" t="str">
        <f>"075"</f>
        <v>075</v>
      </c>
      <c r="D1117" t="s">
        <v>274</v>
      </c>
      <c r="E1117" t="str">
        <f t="shared" si="188"/>
        <v>01</v>
      </c>
      <c r="F1117" t="str">
        <f t="shared" si="187"/>
        <v>001</v>
      </c>
      <c r="G1117" t="str">
        <f>""</f>
        <v/>
      </c>
      <c r="H1117" t="s">
        <v>3</v>
      </c>
      <c r="I1117" t="s">
        <v>31</v>
      </c>
      <c r="J1117" t="s">
        <v>1400</v>
      </c>
      <c r="K1117" s="2" t="str">
        <f>"10328"</f>
        <v>10328</v>
      </c>
    </row>
    <row r="1118" spans="1:11" x14ac:dyDescent="0.25">
      <c r="A1118" t="str">
        <f t="shared" si="186"/>
        <v>10</v>
      </c>
      <c r="B1118" t="s">
        <v>201</v>
      </c>
      <c r="C1118" t="str">
        <f>"076"</f>
        <v>076</v>
      </c>
      <c r="D1118" t="s">
        <v>275</v>
      </c>
      <c r="E1118" t="str">
        <f t="shared" si="188"/>
        <v>01</v>
      </c>
      <c r="F1118" t="str">
        <f t="shared" si="187"/>
        <v>001</v>
      </c>
      <c r="G1118" t="str">
        <f>""</f>
        <v/>
      </c>
      <c r="H1118" t="s">
        <v>3</v>
      </c>
      <c r="I1118" t="s">
        <v>31</v>
      </c>
      <c r="J1118" t="s">
        <v>1389</v>
      </c>
      <c r="K1118" s="2" t="str">
        <f>"10691"</f>
        <v>10691</v>
      </c>
    </row>
    <row r="1119" spans="1:11" x14ac:dyDescent="0.25">
      <c r="A1119" t="str">
        <f t="shared" si="186"/>
        <v>10</v>
      </c>
      <c r="B1119" t="s">
        <v>201</v>
      </c>
      <c r="C1119" t="str">
        <f>"077"</f>
        <v>077</v>
      </c>
      <c r="D1119" t="s">
        <v>276</v>
      </c>
      <c r="E1119" t="str">
        <f t="shared" si="188"/>
        <v>01</v>
      </c>
      <c r="F1119" t="str">
        <f t="shared" si="187"/>
        <v>001</v>
      </c>
      <c r="G1119" t="str">
        <f>""</f>
        <v/>
      </c>
      <c r="H1119" t="s">
        <v>3</v>
      </c>
      <c r="I1119" t="s">
        <v>20</v>
      </c>
      <c r="J1119" t="s">
        <v>1401</v>
      </c>
      <c r="K1119" s="2" t="str">
        <f>"10250"</f>
        <v>10250</v>
      </c>
    </row>
    <row r="1120" spans="1:11" x14ac:dyDescent="0.25">
      <c r="A1120" t="str">
        <f t="shared" si="186"/>
        <v>10</v>
      </c>
      <c r="B1120" t="s">
        <v>201</v>
      </c>
      <c r="C1120" t="str">
        <f>"078"</f>
        <v>078</v>
      </c>
      <c r="D1120" t="s">
        <v>277</v>
      </c>
      <c r="E1120" t="str">
        <f t="shared" si="188"/>
        <v>01</v>
      </c>
      <c r="F1120" t="str">
        <f t="shared" si="187"/>
        <v>001</v>
      </c>
      <c r="G1120" t="str">
        <f>""</f>
        <v/>
      </c>
      <c r="H1120" t="s">
        <v>3</v>
      </c>
      <c r="I1120" t="s">
        <v>31</v>
      </c>
      <c r="J1120" t="s">
        <v>1402</v>
      </c>
      <c r="K1120" s="2" t="str">
        <f>"10759"</f>
        <v>10759</v>
      </c>
    </row>
    <row r="1121" spans="1:11" x14ac:dyDescent="0.25">
      <c r="A1121" t="str">
        <f t="shared" si="186"/>
        <v>10</v>
      </c>
      <c r="B1121" t="s">
        <v>201</v>
      </c>
      <c r="C1121" t="str">
        <f>"079"</f>
        <v>079</v>
      </c>
      <c r="D1121" t="s">
        <v>278</v>
      </c>
      <c r="E1121" t="str">
        <f t="shared" si="188"/>
        <v>01</v>
      </c>
      <c r="F1121" t="str">
        <f t="shared" si="187"/>
        <v>001</v>
      </c>
      <c r="G1121" t="str">
        <f>""</f>
        <v/>
      </c>
      <c r="H1121" t="s">
        <v>3</v>
      </c>
      <c r="I1121" t="s">
        <v>1403</v>
      </c>
      <c r="J1121" t="s">
        <v>1404</v>
      </c>
      <c r="K1121" s="2" t="str">
        <f>"10412"</f>
        <v>10412</v>
      </c>
    </row>
    <row r="1122" spans="1:11" x14ac:dyDescent="0.25">
      <c r="A1122" t="str">
        <f t="shared" si="186"/>
        <v>10</v>
      </c>
      <c r="B1122" t="s">
        <v>201</v>
      </c>
      <c r="C1122" t="str">
        <f>"080"</f>
        <v>080</v>
      </c>
      <c r="D1122" t="s">
        <v>279</v>
      </c>
      <c r="E1122" t="str">
        <f t="shared" si="188"/>
        <v>01</v>
      </c>
      <c r="F1122" t="str">
        <f t="shared" si="187"/>
        <v>001</v>
      </c>
      <c r="G1122" t="str">
        <f>""</f>
        <v/>
      </c>
      <c r="H1122" t="s">
        <v>3</v>
      </c>
      <c r="I1122" t="s">
        <v>1405</v>
      </c>
      <c r="J1122" t="s">
        <v>446</v>
      </c>
      <c r="K1122" s="2" t="str">
        <f>"10749"</f>
        <v>10749</v>
      </c>
    </row>
    <row r="1123" spans="1:11" x14ac:dyDescent="0.25">
      <c r="A1123" t="str">
        <f t="shared" si="186"/>
        <v>10</v>
      </c>
      <c r="B1123" t="s">
        <v>201</v>
      </c>
      <c r="C1123" t="str">
        <f>"081"</f>
        <v>081</v>
      </c>
      <c r="D1123" t="s">
        <v>280</v>
      </c>
      <c r="E1123" t="str">
        <f t="shared" si="188"/>
        <v>01</v>
      </c>
      <c r="F1123" t="str">
        <f t="shared" si="187"/>
        <v>001</v>
      </c>
      <c r="G1123" t="str">
        <f>""</f>
        <v/>
      </c>
      <c r="H1123" t="s">
        <v>3</v>
      </c>
      <c r="I1123" t="s">
        <v>1406</v>
      </c>
      <c r="J1123" t="s">
        <v>1407</v>
      </c>
      <c r="K1123" s="2" t="str">
        <f>"10696"</f>
        <v>10696</v>
      </c>
    </row>
    <row r="1124" spans="1:11" x14ac:dyDescent="0.25">
      <c r="A1124" t="str">
        <f t="shared" si="186"/>
        <v>10</v>
      </c>
      <c r="B1124" t="s">
        <v>201</v>
      </c>
      <c r="C1124" t="str">
        <f>"082"</f>
        <v>082</v>
      </c>
      <c r="D1124" t="s">
        <v>281</v>
      </c>
      <c r="E1124" t="str">
        <f t="shared" si="188"/>
        <v>01</v>
      </c>
      <c r="F1124" t="str">
        <f t="shared" si="187"/>
        <v>001</v>
      </c>
      <c r="G1124" t="str">
        <f>""</f>
        <v/>
      </c>
      <c r="H1124" t="s">
        <v>3</v>
      </c>
      <c r="I1124" t="s">
        <v>32</v>
      </c>
      <c r="J1124" t="s">
        <v>1408</v>
      </c>
      <c r="K1124" s="2" t="str">
        <f>"10940"</f>
        <v>10940</v>
      </c>
    </row>
    <row r="1125" spans="1:11" x14ac:dyDescent="0.25">
      <c r="A1125" t="str">
        <f t="shared" si="186"/>
        <v>10</v>
      </c>
      <c r="B1125" t="s">
        <v>201</v>
      </c>
      <c r="C1125" t="str">
        <f>"082"</f>
        <v>082</v>
      </c>
      <c r="D1125" t="s">
        <v>281</v>
      </c>
      <c r="E1125" t="str">
        <f>"02"</f>
        <v>02</v>
      </c>
      <c r="F1125" t="str">
        <f t="shared" si="187"/>
        <v>001</v>
      </c>
      <c r="G1125" t="str">
        <f>""</f>
        <v/>
      </c>
      <c r="H1125" t="s">
        <v>3</v>
      </c>
      <c r="I1125" t="s">
        <v>32</v>
      </c>
      <c r="J1125" t="s">
        <v>1408</v>
      </c>
      <c r="K1125" s="2" t="str">
        <f>"10940"</f>
        <v>10940</v>
      </c>
    </row>
    <row r="1126" spans="1:11" x14ac:dyDescent="0.25">
      <c r="A1126" t="str">
        <f t="shared" si="186"/>
        <v>10</v>
      </c>
      <c r="B1126" t="s">
        <v>201</v>
      </c>
      <c r="C1126" t="str">
        <f>"083"</f>
        <v>083</v>
      </c>
      <c r="D1126" t="s">
        <v>282</v>
      </c>
      <c r="E1126" t="str">
        <f t="shared" ref="E1126:E1131" si="189">"01"</f>
        <v>01</v>
      </c>
      <c r="F1126" t="str">
        <f t="shared" si="187"/>
        <v>001</v>
      </c>
      <c r="G1126" t="str">
        <f>""</f>
        <v/>
      </c>
      <c r="H1126" t="s">
        <v>3</v>
      </c>
      <c r="I1126" t="s">
        <v>1409</v>
      </c>
      <c r="J1126" t="s">
        <v>1410</v>
      </c>
      <c r="K1126" s="2" t="str">
        <f>"10333"</f>
        <v>10333</v>
      </c>
    </row>
    <row r="1127" spans="1:11" x14ac:dyDescent="0.25">
      <c r="A1127" t="str">
        <f t="shared" si="186"/>
        <v>10</v>
      </c>
      <c r="B1127" t="s">
        <v>201</v>
      </c>
      <c r="C1127" t="str">
        <f>"084"</f>
        <v>084</v>
      </c>
      <c r="D1127" t="s">
        <v>283</v>
      </c>
      <c r="E1127" t="str">
        <f t="shared" si="189"/>
        <v>01</v>
      </c>
      <c r="F1127" t="str">
        <f t="shared" si="187"/>
        <v>001</v>
      </c>
      <c r="G1127" t="str">
        <f>"01"</f>
        <v>01</v>
      </c>
      <c r="H1127" t="s">
        <v>1</v>
      </c>
      <c r="I1127" t="s">
        <v>23</v>
      </c>
      <c r="J1127" t="s">
        <v>1411</v>
      </c>
      <c r="K1127" s="2" t="str">
        <f>"10860"</f>
        <v>10860</v>
      </c>
    </row>
    <row r="1128" spans="1:11" x14ac:dyDescent="0.25">
      <c r="A1128" t="str">
        <f t="shared" si="186"/>
        <v>10</v>
      </c>
      <c r="B1128" t="s">
        <v>201</v>
      </c>
      <c r="C1128" t="str">
        <f>"084"</f>
        <v>084</v>
      </c>
      <c r="D1128" t="s">
        <v>283</v>
      </c>
      <c r="E1128" t="str">
        <f t="shared" si="189"/>
        <v>01</v>
      </c>
      <c r="F1128" t="str">
        <f t="shared" si="187"/>
        <v>001</v>
      </c>
      <c r="G1128" t="str">
        <f>"02"</f>
        <v>02</v>
      </c>
      <c r="H1128" t="s">
        <v>0</v>
      </c>
      <c r="I1128" t="s">
        <v>1060</v>
      </c>
      <c r="J1128" t="s">
        <v>1412</v>
      </c>
      <c r="K1128" s="2" t="str">
        <f>"10849"</f>
        <v>10849</v>
      </c>
    </row>
    <row r="1129" spans="1:11" x14ac:dyDescent="0.25">
      <c r="A1129" t="str">
        <f t="shared" si="186"/>
        <v>10</v>
      </c>
      <c r="B1129" t="s">
        <v>201</v>
      </c>
      <c r="C1129" t="str">
        <f>"085"</f>
        <v>085</v>
      </c>
      <c r="D1129" t="s">
        <v>284</v>
      </c>
      <c r="E1129" t="str">
        <f t="shared" si="189"/>
        <v>01</v>
      </c>
      <c r="F1129" t="str">
        <f t="shared" si="187"/>
        <v>001</v>
      </c>
      <c r="G1129" t="str">
        <f>""</f>
        <v/>
      </c>
      <c r="H1129" t="s">
        <v>3</v>
      </c>
      <c r="I1129" t="s">
        <v>29</v>
      </c>
      <c r="J1129" t="s">
        <v>1413</v>
      </c>
      <c r="K1129" s="2" t="str">
        <f>"10392"</f>
        <v>10392</v>
      </c>
    </row>
    <row r="1130" spans="1:11" x14ac:dyDescent="0.25">
      <c r="A1130" t="str">
        <f t="shared" si="186"/>
        <v>10</v>
      </c>
      <c r="B1130" t="s">
        <v>201</v>
      </c>
      <c r="C1130" t="str">
        <f>"086"</f>
        <v>086</v>
      </c>
      <c r="D1130" t="s">
        <v>285</v>
      </c>
      <c r="E1130" t="str">
        <f t="shared" si="189"/>
        <v>01</v>
      </c>
      <c r="F1130" t="str">
        <f t="shared" si="187"/>
        <v>001</v>
      </c>
      <c r="G1130" t="str">
        <f>""</f>
        <v/>
      </c>
      <c r="H1130" t="s">
        <v>3</v>
      </c>
      <c r="I1130" t="s">
        <v>31</v>
      </c>
      <c r="J1130" t="s">
        <v>1414</v>
      </c>
      <c r="K1130" s="2" t="str">
        <f>"10711"</f>
        <v>10711</v>
      </c>
    </row>
    <row r="1131" spans="1:11" x14ac:dyDescent="0.25">
      <c r="A1131" t="str">
        <f t="shared" si="186"/>
        <v>10</v>
      </c>
      <c r="B1131" t="s">
        <v>201</v>
      </c>
      <c r="C1131" t="str">
        <f>"087"</f>
        <v>087</v>
      </c>
      <c r="D1131" t="s">
        <v>286</v>
      </c>
      <c r="E1131" t="str">
        <f t="shared" si="189"/>
        <v>01</v>
      </c>
      <c r="F1131" t="str">
        <f t="shared" si="187"/>
        <v>001</v>
      </c>
      <c r="G1131" t="str">
        <f>""</f>
        <v/>
      </c>
      <c r="H1131" t="s">
        <v>3</v>
      </c>
      <c r="I1131" t="s">
        <v>20</v>
      </c>
      <c r="J1131" t="s">
        <v>1415</v>
      </c>
      <c r="K1131" s="2" t="str">
        <f>"10140"</f>
        <v>10140</v>
      </c>
    </row>
    <row r="1132" spans="1:11" x14ac:dyDescent="0.25">
      <c r="A1132" t="str">
        <f t="shared" si="186"/>
        <v>10</v>
      </c>
      <c r="B1132" t="s">
        <v>201</v>
      </c>
      <c r="C1132" t="str">
        <f>"087"</f>
        <v>087</v>
      </c>
      <c r="D1132" t="s">
        <v>286</v>
      </c>
      <c r="E1132" t="str">
        <f>"02"</f>
        <v>02</v>
      </c>
      <c r="F1132" t="str">
        <f t="shared" si="187"/>
        <v>001</v>
      </c>
      <c r="G1132" t="str">
        <f>""</f>
        <v/>
      </c>
      <c r="H1132" t="s">
        <v>3</v>
      </c>
      <c r="I1132" t="s">
        <v>23</v>
      </c>
      <c r="J1132" t="s">
        <v>1416</v>
      </c>
      <c r="K1132" s="2" t="str">
        <f>"10140"</f>
        <v>10140</v>
      </c>
    </row>
    <row r="1133" spans="1:11" x14ac:dyDescent="0.25">
      <c r="A1133" t="str">
        <f t="shared" si="186"/>
        <v>10</v>
      </c>
      <c r="B1133" t="s">
        <v>201</v>
      </c>
      <c r="C1133" t="str">
        <f>"088"</f>
        <v>088</v>
      </c>
      <c r="D1133" t="s">
        <v>287</v>
      </c>
      <c r="E1133" t="str">
        <f t="shared" ref="E1133:E1144" si="190">"01"</f>
        <v>01</v>
      </c>
      <c r="F1133" t="str">
        <f t="shared" si="187"/>
        <v>001</v>
      </c>
      <c r="G1133" t="str">
        <f>""</f>
        <v/>
      </c>
      <c r="H1133" t="s">
        <v>3</v>
      </c>
      <c r="I1133" t="s">
        <v>31</v>
      </c>
      <c r="J1133" t="s">
        <v>1174</v>
      </c>
      <c r="K1133" s="2" t="str">
        <f>"10815"</f>
        <v>10815</v>
      </c>
    </row>
    <row r="1134" spans="1:11" x14ac:dyDescent="0.25">
      <c r="A1134" t="str">
        <f t="shared" si="186"/>
        <v>10</v>
      </c>
      <c r="B1134" t="s">
        <v>201</v>
      </c>
      <c r="C1134" t="str">
        <f>"089"</f>
        <v>089</v>
      </c>
      <c r="D1134" t="s">
        <v>288</v>
      </c>
      <c r="E1134" t="str">
        <f t="shared" si="190"/>
        <v>01</v>
      </c>
      <c r="F1134" t="str">
        <f t="shared" si="187"/>
        <v>001</v>
      </c>
      <c r="G1134" t="str">
        <f>"01"</f>
        <v>01</v>
      </c>
      <c r="H1134" t="s">
        <v>1</v>
      </c>
      <c r="I1134" t="s">
        <v>31</v>
      </c>
      <c r="J1134" t="s">
        <v>1389</v>
      </c>
      <c r="K1134" s="2" t="str">
        <f>"10816"</f>
        <v>10816</v>
      </c>
    </row>
    <row r="1135" spans="1:11" x14ac:dyDescent="0.25">
      <c r="A1135" t="str">
        <f t="shared" si="186"/>
        <v>10</v>
      </c>
      <c r="B1135" t="s">
        <v>201</v>
      </c>
      <c r="C1135" t="str">
        <f>"089"</f>
        <v>089</v>
      </c>
      <c r="D1135" t="s">
        <v>288</v>
      </c>
      <c r="E1135" t="str">
        <f t="shared" si="190"/>
        <v>01</v>
      </c>
      <c r="F1135" t="str">
        <f t="shared" si="187"/>
        <v>001</v>
      </c>
      <c r="G1135" t="str">
        <f>"02"</f>
        <v>02</v>
      </c>
      <c r="H1135" t="s">
        <v>0</v>
      </c>
      <c r="I1135" t="s">
        <v>1417</v>
      </c>
      <c r="J1135" t="s">
        <v>1418</v>
      </c>
      <c r="K1135" s="2" t="str">
        <f>"10692"</f>
        <v>10692</v>
      </c>
    </row>
    <row r="1136" spans="1:11" x14ac:dyDescent="0.25">
      <c r="A1136" t="str">
        <f t="shared" si="186"/>
        <v>10</v>
      </c>
      <c r="B1136" t="s">
        <v>201</v>
      </c>
      <c r="C1136" t="str">
        <f>"089"</f>
        <v>089</v>
      </c>
      <c r="D1136" t="s">
        <v>288</v>
      </c>
      <c r="E1136" t="str">
        <f t="shared" si="190"/>
        <v>01</v>
      </c>
      <c r="F1136" t="str">
        <f t="shared" si="187"/>
        <v>001</v>
      </c>
      <c r="G1136" t="str">
        <f>"03"</f>
        <v>03</v>
      </c>
      <c r="H1136" t="s">
        <v>2</v>
      </c>
      <c r="I1136" t="s">
        <v>1419</v>
      </c>
      <c r="J1136" t="s">
        <v>1420</v>
      </c>
      <c r="K1136" s="2" t="str">
        <f>"10811"</f>
        <v>10811</v>
      </c>
    </row>
    <row r="1137" spans="1:11" x14ac:dyDescent="0.25">
      <c r="A1137" t="str">
        <f t="shared" si="186"/>
        <v>10</v>
      </c>
      <c r="B1137" t="s">
        <v>201</v>
      </c>
      <c r="C1137" t="str">
        <f>"090"</f>
        <v>090</v>
      </c>
      <c r="D1137" t="s">
        <v>289</v>
      </c>
      <c r="E1137" t="str">
        <f t="shared" si="190"/>
        <v>01</v>
      </c>
      <c r="F1137" t="str">
        <f t="shared" si="187"/>
        <v>001</v>
      </c>
      <c r="G1137" t="str">
        <f>""</f>
        <v/>
      </c>
      <c r="H1137" t="s">
        <v>3</v>
      </c>
      <c r="I1137" t="s">
        <v>31</v>
      </c>
      <c r="J1137" t="s">
        <v>636</v>
      </c>
      <c r="K1137" s="2" t="str">
        <f>"10665"</f>
        <v>10665</v>
      </c>
    </row>
    <row r="1138" spans="1:11" x14ac:dyDescent="0.25">
      <c r="A1138" t="str">
        <f t="shared" si="186"/>
        <v>10</v>
      </c>
      <c r="B1138" t="s">
        <v>201</v>
      </c>
      <c r="C1138" t="str">
        <f>"091"</f>
        <v>091</v>
      </c>
      <c r="D1138" t="s">
        <v>290</v>
      </c>
      <c r="E1138" t="str">
        <f t="shared" si="190"/>
        <v>01</v>
      </c>
      <c r="F1138" t="str">
        <f t="shared" si="187"/>
        <v>001</v>
      </c>
      <c r="G1138" t="str">
        <f>""</f>
        <v/>
      </c>
      <c r="H1138" t="s">
        <v>3</v>
      </c>
      <c r="I1138" t="s">
        <v>1421</v>
      </c>
      <c r="J1138" t="s">
        <v>1422</v>
      </c>
      <c r="K1138" s="2" t="str">
        <f>"10459"</f>
        <v>10459</v>
      </c>
    </row>
    <row r="1139" spans="1:11" x14ac:dyDescent="0.25">
      <c r="A1139" t="str">
        <f t="shared" si="186"/>
        <v>10</v>
      </c>
      <c r="B1139" t="s">
        <v>201</v>
      </c>
      <c r="C1139" t="str">
        <f>"092"</f>
        <v>092</v>
      </c>
      <c r="D1139" t="s">
        <v>291</v>
      </c>
      <c r="E1139" t="str">
        <f t="shared" si="190"/>
        <v>01</v>
      </c>
      <c r="F1139" t="str">
        <f t="shared" si="187"/>
        <v>001</v>
      </c>
      <c r="G1139" t="str">
        <f>""</f>
        <v/>
      </c>
      <c r="H1139" t="s">
        <v>3</v>
      </c>
      <c r="I1139" t="s">
        <v>29</v>
      </c>
      <c r="J1139" t="s">
        <v>1423</v>
      </c>
      <c r="K1139" s="2" t="str">
        <f>"10230"</f>
        <v>10230</v>
      </c>
    </row>
    <row r="1140" spans="1:11" x14ac:dyDescent="0.25">
      <c r="A1140" t="str">
        <f t="shared" si="186"/>
        <v>10</v>
      </c>
      <c r="B1140" t="s">
        <v>201</v>
      </c>
      <c r="C1140" t="str">
        <f>"093"</f>
        <v>093</v>
      </c>
      <c r="D1140" t="s">
        <v>292</v>
      </c>
      <c r="E1140" t="str">
        <f t="shared" si="190"/>
        <v>01</v>
      </c>
      <c r="F1140" t="str">
        <f t="shared" si="187"/>
        <v>001</v>
      </c>
      <c r="G1140" t="str">
        <f>""</f>
        <v/>
      </c>
      <c r="H1140" t="s">
        <v>3</v>
      </c>
      <c r="I1140" t="s">
        <v>437</v>
      </c>
      <c r="J1140" t="s">
        <v>1424</v>
      </c>
      <c r="K1140" s="2" t="str">
        <f>"10868"</f>
        <v>10868</v>
      </c>
    </row>
    <row r="1141" spans="1:11" x14ac:dyDescent="0.25">
      <c r="A1141" t="str">
        <f t="shared" si="186"/>
        <v>10</v>
      </c>
      <c r="B1141" t="s">
        <v>201</v>
      </c>
      <c r="C1141" t="str">
        <f>"094"</f>
        <v>094</v>
      </c>
      <c r="D1141" t="s">
        <v>293</v>
      </c>
      <c r="E1141" t="str">
        <f t="shared" si="190"/>
        <v>01</v>
      </c>
      <c r="F1141" t="str">
        <f t="shared" si="187"/>
        <v>001</v>
      </c>
      <c r="G1141" t="str">
        <f>""</f>
        <v/>
      </c>
      <c r="H1141" t="s">
        <v>3</v>
      </c>
      <c r="I1141" t="s">
        <v>1425</v>
      </c>
      <c r="J1141" t="s">
        <v>1426</v>
      </c>
      <c r="K1141" s="2" t="str">
        <f>"10512"</f>
        <v>10512</v>
      </c>
    </row>
    <row r="1142" spans="1:11" x14ac:dyDescent="0.25">
      <c r="A1142" t="str">
        <f t="shared" si="186"/>
        <v>10</v>
      </c>
      <c r="B1142" t="s">
        <v>201</v>
      </c>
      <c r="C1142" t="str">
        <f>"095"</f>
        <v>095</v>
      </c>
      <c r="D1142" t="s">
        <v>294</v>
      </c>
      <c r="E1142" t="str">
        <f t="shared" si="190"/>
        <v>01</v>
      </c>
      <c r="F1142" t="str">
        <f t="shared" si="187"/>
        <v>001</v>
      </c>
      <c r="G1142" t="str">
        <f>""</f>
        <v/>
      </c>
      <c r="H1142" t="s">
        <v>3</v>
      </c>
      <c r="I1142" t="s">
        <v>1427</v>
      </c>
      <c r="J1142" t="s">
        <v>1428</v>
      </c>
      <c r="K1142" s="2" t="str">
        <f>"10560"</f>
        <v>10560</v>
      </c>
    </row>
    <row r="1143" spans="1:11" x14ac:dyDescent="0.25">
      <c r="A1143" t="str">
        <f t="shared" si="186"/>
        <v>10</v>
      </c>
      <c r="B1143" t="s">
        <v>201</v>
      </c>
      <c r="C1143" t="str">
        <f>"096"</f>
        <v>096</v>
      </c>
      <c r="D1143" t="s">
        <v>295</v>
      </c>
      <c r="E1143" t="str">
        <f t="shared" si="190"/>
        <v>01</v>
      </c>
      <c r="F1143" t="str">
        <f t="shared" si="187"/>
        <v>001</v>
      </c>
      <c r="G1143" t="str">
        <f>""</f>
        <v/>
      </c>
      <c r="H1143" t="s">
        <v>3</v>
      </c>
      <c r="I1143" t="s">
        <v>1429</v>
      </c>
      <c r="J1143" t="s">
        <v>1430</v>
      </c>
      <c r="K1143" s="2" t="str">
        <f>"10700"</f>
        <v>10700</v>
      </c>
    </row>
    <row r="1144" spans="1:11" x14ac:dyDescent="0.25">
      <c r="A1144" t="str">
        <f t="shared" si="186"/>
        <v>10</v>
      </c>
      <c r="B1144" t="s">
        <v>201</v>
      </c>
      <c r="C1144" t="str">
        <f>"096"</f>
        <v>096</v>
      </c>
      <c r="D1144" t="s">
        <v>295</v>
      </c>
      <c r="E1144" t="str">
        <f t="shared" si="190"/>
        <v>01</v>
      </c>
      <c r="F1144" t="str">
        <f>"002"</f>
        <v>002</v>
      </c>
      <c r="G1144" t="str">
        <f>""</f>
        <v/>
      </c>
      <c r="H1144" t="s">
        <v>3</v>
      </c>
      <c r="I1144" t="s">
        <v>1429</v>
      </c>
      <c r="J1144" t="s">
        <v>1430</v>
      </c>
      <c r="K1144" s="2" t="str">
        <f>"10700"</f>
        <v>10700</v>
      </c>
    </row>
    <row r="1145" spans="1:11" x14ac:dyDescent="0.25">
      <c r="A1145" t="str">
        <f t="shared" si="186"/>
        <v>10</v>
      </c>
      <c r="B1145" t="s">
        <v>201</v>
      </c>
      <c r="C1145" t="str">
        <f>"096"</f>
        <v>096</v>
      </c>
      <c r="D1145" t="s">
        <v>295</v>
      </c>
      <c r="E1145" t="str">
        <f>"02"</f>
        <v>02</v>
      </c>
      <c r="F1145" t="str">
        <f t="shared" ref="F1145:F1154" si="191">"001"</f>
        <v>001</v>
      </c>
      <c r="G1145" t="str">
        <f>""</f>
        <v/>
      </c>
      <c r="H1145" t="s">
        <v>1</v>
      </c>
      <c r="I1145" t="s">
        <v>1429</v>
      </c>
      <c r="J1145" t="s">
        <v>1430</v>
      </c>
      <c r="K1145" s="2" t="str">
        <f>"10700"</f>
        <v>10700</v>
      </c>
    </row>
    <row r="1146" spans="1:11" x14ac:dyDescent="0.25">
      <c r="A1146" t="str">
        <f t="shared" si="186"/>
        <v>10</v>
      </c>
      <c r="B1146" t="s">
        <v>201</v>
      </c>
      <c r="C1146" t="str">
        <f>"096"</f>
        <v>096</v>
      </c>
      <c r="D1146" t="s">
        <v>295</v>
      </c>
      <c r="E1146" t="str">
        <f>"02"</f>
        <v>02</v>
      </c>
      <c r="F1146" t="str">
        <f t="shared" si="191"/>
        <v>001</v>
      </c>
      <c r="G1146" t="str">
        <f>""</f>
        <v/>
      </c>
      <c r="H1146" t="s">
        <v>0</v>
      </c>
      <c r="I1146" t="s">
        <v>1429</v>
      </c>
      <c r="J1146" t="s">
        <v>1430</v>
      </c>
      <c r="K1146" s="2" t="str">
        <f>"10700"</f>
        <v>10700</v>
      </c>
    </row>
    <row r="1147" spans="1:11" x14ac:dyDescent="0.25">
      <c r="A1147" t="str">
        <f t="shared" si="186"/>
        <v>10</v>
      </c>
      <c r="B1147" t="s">
        <v>201</v>
      </c>
      <c r="C1147" t="str">
        <f>"097"</f>
        <v>097</v>
      </c>
      <c r="D1147" t="s">
        <v>296</v>
      </c>
      <c r="E1147" t="str">
        <f t="shared" ref="E1147:E1157" si="192">"01"</f>
        <v>01</v>
      </c>
      <c r="F1147" t="str">
        <f t="shared" si="191"/>
        <v>001</v>
      </c>
      <c r="G1147" t="str">
        <f>""</f>
        <v/>
      </c>
      <c r="H1147" t="s">
        <v>3</v>
      </c>
      <c r="I1147" t="s">
        <v>29</v>
      </c>
      <c r="J1147" t="s">
        <v>1431</v>
      </c>
      <c r="K1147" s="2" t="str">
        <f>"10359"</f>
        <v>10359</v>
      </c>
    </row>
    <row r="1148" spans="1:11" x14ac:dyDescent="0.25">
      <c r="A1148" t="str">
        <f t="shared" si="186"/>
        <v>10</v>
      </c>
      <c r="B1148" t="s">
        <v>201</v>
      </c>
      <c r="C1148" t="str">
        <f>"098"</f>
        <v>098</v>
      </c>
      <c r="D1148" t="s">
        <v>297</v>
      </c>
      <c r="E1148" t="str">
        <f t="shared" si="192"/>
        <v>01</v>
      </c>
      <c r="F1148" t="str">
        <f t="shared" si="191"/>
        <v>001</v>
      </c>
      <c r="G1148" t="str">
        <f>""</f>
        <v/>
      </c>
      <c r="H1148" t="s">
        <v>3</v>
      </c>
      <c r="I1148" t="s">
        <v>1432</v>
      </c>
      <c r="J1148" t="s">
        <v>1433</v>
      </c>
      <c r="K1148" s="2" t="str">
        <f>"10192"</f>
        <v>10192</v>
      </c>
    </row>
    <row r="1149" spans="1:11" x14ac:dyDescent="0.25">
      <c r="A1149" t="str">
        <f t="shared" si="186"/>
        <v>10</v>
      </c>
      <c r="B1149" t="s">
        <v>201</v>
      </c>
      <c r="C1149" t="str">
        <f>"099"</f>
        <v>099</v>
      </c>
      <c r="D1149" t="s">
        <v>298</v>
      </c>
      <c r="E1149" t="str">
        <f t="shared" si="192"/>
        <v>01</v>
      </c>
      <c r="F1149" t="str">
        <f t="shared" si="191"/>
        <v>001</v>
      </c>
      <c r="G1149" t="str">
        <f>""</f>
        <v/>
      </c>
      <c r="H1149" t="s">
        <v>3</v>
      </c>
      <c r="I1149" t="s">
        <v>31</v>
      </c>
      <c r="J1149" t="s">
        <v>1434</v>
      </c>
      <c r="K1149" s="2" t="str">
        <f>"10829"</f>
        <v>10829</v>
      </c>
    </row>
    <row r="1150" spans="1:11" x14ac:dyDescent="0.25">
      <c r="A1150" t="str">
        <f t="shared" si="186"/>
        <v>10</v>
      </c>
      <c r="B1150" t="s">
        <v>201</v>
      </c>
      <c r="C1150" t="str">
        <f>"100"</f>
        <v>100</v>
      </c>
      <c r="D1150" t="s">
        <v>299</v>
      </c>
      <c r="E1150" t="str">
        <f t="shared" si="192"/>
        <v>01</v>
      </c>
      <c r="F1150" t="str">
        <f t="shared" si="191"/>
        <v>001</v>
      </c>
      <c r="G1150" t="str">
        <f>""</f>
        <v/>
      </c>
      <c r="H1150" t="s">
        <v>3</v>
      </c>
      <c r="I1150" t="s">
        <v>1196</v>
      </c>
      <c r="J1150" t="s">
        <v>1435</v>
      </c>
      <c r="K1150" s="2" t="str">
        <f>"10850"</f>
        <v>10850</v>
      </c>
    </row>
    <row r="1151" spans="1:11" x14ac:dyDescent="0.25">
      <c r="A1151" t="str">
        <f t="shared" si="186"/>
        <v>10</v>
      </c>
      <c r="B1151" t="s">
        <v>201</v>
      </c>
      <c r="C1151" t="str">
        <f>"101"</f>
        <v>101</v>
      </c>
      <c r="D1151" t="s">
        <v>300</v>
      </c>
      <c r="E1151" t="str">
        <f t="shared" si="192"/>
        <v>01</v>
      </c>
      <c r="F1151" t="str">
        <f t="shared" si="191"/>
        <v>001</v>
      </c>
      <c r="G1151" t="str">
        <f>""</f>
        <v/>
      </c>
      <c r="H1151" t="s">
        <v>3</v>
      </c>
      <c r="I1151" t="s">
        <v>1436</v>
      </c>
      <c r="J1151" t="s">
        <v>1437</v>
      </c>
      <c r="K1151" s="2" t="str">
        <f>"10849"</f>
        <v>10849</v>
      </c>
    </row>
    <row r="1152" spans="1:11" x14ac:dyDescent="0.25">
      <c r="A1152" t="str">
        <f t="shared" si="186"/>
        <v>10</v>
      </c>
      <c r="B1152" t="s">
        <v>201</v>
      </c>
      <c r="C1152" t="str">
        <f>"102"</f>
        <v>102</v>
      </c>
      <c r="D1152" t="s">
        <v>301</v>
      </c>
      <c r="E1152" t="str">
        <f t="shared" si="192"/>
        <v>01</v>
      </c>
      <c r="F1152" t="str">
        <f t="shared" si="191"/>
        <v>001</v>
      </c>
      <c r="G1152" t="str">
        <f>""</f>
        <v/>
      </c>
      <c r="H1152" t="s">
        <v>3</v>
      </c>
      <c r="I1152" t="s">
        <v>1438</v>
      </c>
      <c r="J1152" t="s">
        <v>1439</v>
      </c>
      <c r="K1152" s="2" t="str">
        <f>"10280"</f>
        <v>10280</v>
      </c>
    </row>
    <row r="1153" spans="1:11" x14ac:dyDescent="0.25">
      <c r="A1153" t="str">
        <f t="shared" si="186"/>
        <v>10</v>
      </c>
      <c r="B1153" t="s">
        <v>201</v>
      </c>
      <c r="C1153" t="str">
        <f>"103"</f>
        <v>103</v>
      </c>
      <c r="D1153" t="s">
        <v>302</v>
      </c>
      <c r="E1153" t="str">
        <f t="shared" si="192"/>
        <v>01</v>
      </c>
      <c r="F1153" t="str">
        <f t="shared" si="191"/>
        <v>001</v>
      </c>
      <c r="G1153" t="str">
        <f>""</f>
        <v/>
      </c>
      <c r="H1153" t="s">
        <v>3</v>
      </c>
      <c r="I1153" t="s">
        <v>1440</v>
      </c>
      <c r="J1153" t="s">
        <v>1441</v>
      </c>
      <c r="K1153" s="2" t="str">
        <f>"10380"</f>
        <v>10380</v>
      </c>
    </row>
    <row r="1154" spans="1:11" x14ac:dyDescent="0.25">
      <c r="A1154" t="str">
        <f t="shared" si="186"/>
        <v>10</v>
      </c>
      <c r="B1154" t="s">
        <v>201</v>
      </c>
      <c r="C1154" t="str">
        <f t="shared" ref="C1154:C1160" si="193">"104"</f>
        <v>104</v>
      </c>
      <c r="D1154" t="s">
        <v>303</v>
      </c>
      <c r="E1154" t="str">
        <f t="shared" si="192"/>
        <v>01</v>
      </c>
      <c r="F1154" t="str">
        <f t="shared" si="191"/>
        <v>001</v>
      </c>
      <c r="G1154" t="str">
        <f>""</f>
        <v/>
      </c>
      <c r="H1154" t="s">
        <v>3</v>
      </c>
      <c r="I1154" t="s">
        <v>1442</v>
      </c>
      <c r="J1154" t="s">
        <v>1443</v>
      </c>
      <c r="K1154" s="2" t="str">
        <f t="shared" ref="K1154:K1160" si="194">"10400"</f>
        <v>10400</v>
      </c>
    </row>
    <row r="1155" spans="1:11" x14ac:dyDescent="0.25">
      <c r="A1155" t="str">
        <f t="shared" si="186"/>
        <v>10</v>
      </c>
      <c r="B1155" t="s">
        <v>201</v>
      </c>
      <c r="C1155" t="str">
        <f t="shared" si="193"/>
        <v>104</v>
      </c>
      <c r="D1155" t="s">
        <v>303</v>
      </c>
      <c r="E1155" t="str">
        <f t="shared" si="192"/>
        <v>01</v>
      </c>
      <c r="F1155" t="str">
        <f>"002"</f>
        <v>002</v>
      </c>
      <c r="G1155" t="str">
        <f>""</f>
        <v/>
      </c>
      <c r="H1155" t="s">
        <v>3</v>
      </c>
      <c r="I1155" t="s">
        <v>1442</v>
      </c>
      <c r="J1155" t="s">
        <v>1443</v>
      </c>
      <c r="K1155" s="2" t="str">
        <f t="shared" si="194"/>
        <v>10400</v>
      </c>
    </row>
    <row r="1156" spans="1:11" x14ac:dyDescent="0.25">
      <c r="A1156" t="str">
        <f t="shared" si="186"/>
        <v>10</v>
      </c>
      <c r="B1156" t="s">
        <v>201</v>
      </c>
      <c r="C1156" t="str">
        <f t="shared" si="193"/>
        <v>104</v>
      </c>
      <c r="D1156" t="s">
        <v>303</v>
      </c>
      <c r="E1156" t="str">
        <f t="shared" si="192"/>
        <v>01</v>
      </c>
      <c r="F1156" t="str">
        <f>"003"</f>
        <v>003</v>
      </c>
      <c r="G1156" t="str">
        <f>""</f>
        <v/>
      </c>
      <c r="H1156" t="s">
        <v>1</v>
      </c>
      <c r="I1156" t="s">
        <v>1442</v>
      </c>
      <c r="J1156" t="s">
        <v>1443</v>
      </c>
      <c r="K1156" s="2" t="str">
        <f t="shared" si="194"/>
        <v>10400</v>
      </c>
    </row>
    <row r="1157" spans="1:11" x14ac:dyDescent="0.25">
      <c r="A1157" t="str">
        <f t="shared" si="186"/>
        <v>10</v>
      </c>
      <c r="B1157" t="s">
        <v>201</v>
      </c>
      <c r="C1157" t="str">
        <f t="shared" si="193"/>
        <v>104</v>
      </c>
      <c r="D1157" t="s">
        <v>303</v>
      </c>
      <c r="E1157" t="str">
        <f t="shared" si="192"/>
        <v>01</v>
      </c>
      <c r="F1157" t="str">
        <f>"003"</f>
        <v>003</v>
      </c>
      <c r="G1157" t="str">
        <f>""</f>
        <v/>
      </c>
      <c r="H1157" t="s">
        <v>0</v>
      </c>
      <c r="I1157" t="s">
        <v>1442</v>
      </c>
      <c r="J1157" t="s">
        <v>1443</v>
      </c>
      <c r="K1157" s="2" t="str">
        <f t="shared" si="194"/>
        <v>10400</v>
      </c>
    </row>
    <row r="1158" spans="1:11" x14ac:dyDescent="0.25">
      <c r="A1158" t="str">
        <f t="shared" si="186"/>
        <v>10</v>
      </c>
      <c r="B1158" t="s">
        <v>201</v>
      </c>
      <c r="C1158" t="str">
        <f t="shared" si="193"/>
        <v>104</v>
      </c>
      <c r="D1158" t="s">
        <v>303</v>
      </c>
      <c r="E1158" t="str">
        <f>"02"</f>
        <v>02</v>
      </c>
      <c r="F1158" t="str">
        <f>"001"</f>
        <v>001</v>
      </c>
      <c r="G1158" t="str">
        <f>""</f>
        <v/>
      </c>
      <c r="H1158" t="s">
        <v>3</v>
      </c>
      <c r="I1158" t="s">
        <v>1442</v>
      </c>
      <c r="J1158" t="s">
        <v>1443</v>
      </c>
      <c r="K1158" s="2" t="str">
        <f t="shared" si="194"/>
        <v>10400</v>
      </c>
    </row>
    <row r="1159" spans="1:11" x14ac:dyDescent="0.25">
      <c r="A1159" t="str">
        <f t="shared" si="186"/>
        <v>10</v>
      </c>
      <c r="B1159" t="s">
        <v>201</v>
      </c>
      <c r="C1159" t="str">
        <f t="shared" si="193"/>
        <v>104</v>
      </c>
      <c r="D1159" t="s">
        <v>303</v>
      </c>
      <c r="E1159" t="str">
        <f>"02"</f>
        <v>02</v>
      </c>
      <c r="F1159" t="str">
        <f>"002"</f>
        <v>002</v>
      </c>
      <c r="G1159" t="str">
        <f>""</f>
        <v/>
      </c>
      <c r="H1159" t="s">
        <v>3</v>
      </c>
      <c r="I1159" t="s">
        <v>1442</v>
      </c>
      <c r="J1159" t="s">
        <v>1443</v>
      </c>
      <c r="K1159" s="2" t="str">
        <f t="shared" si="194"/>
        <v>10400</v>
      </c>
    </row>
    <row r="1160" spans="1:11" x14ac:dyDescent="0.25">
      <c r="A1160" t="str">
        <f t="shared" si="186"/>
        <v>10</v>
      </c>
      <c r="B1160" t="s">
        <v>201</v>
      </c>
      <c r="C1160" t="str">
        <f t="shared" si="193"/>
        <v>104</v>
      </c>
      <c r="D1160" t="s">
        <v>303</v>
      </c>
      <c r="E1160" t="str">
        <f>"02"</f>
        <v>02</v>
      </c>
      <c r="F1160" t="str">
        <f>"003"</f>
        <v>003</v>
      </c>
      <c r="G1160" t="str">
        <f>""</f>
        <v/>
      </c>
      <c r="H1160" t="s">
        <v>3</v>
      </c>
      <c r="I1160" t="s">
        <v>1442</v>
      </c>
      <c r="J1160" t="s">
        <v>1443</v>
      </c>
      <c r="K1160" s="2" t="str">
        <f t="shared" si="194"/>
        <v>10400</v>
      </c>
    </row>
    <row r="1161" spans="1:11" x14ac:dyDescent="0.25">
      <c r="A1161" t="str">
        <f t="shared" si="186"/>
        <v>10</v>
      </c>
      <c r="B1161" t="s">
        <v>201</v>
      </c>
      <c r="C1161" t="str">
        <f>"105"</f>
        <v>105</v>
      </c>
      <c r="D1161" t="s">
        <v>304</v>
      </c>
      <c r="E1161" t="str">
        <f t="shared" ref="E1161:E1167" si="195">"01"</f>
        <v>01</v>
      </c>
      <c r="F1161" t="str">
        <f>"001"</f>
        <v>001</v>
      </c>
      <c r="G1161" t="str">
        <f>""</f>
        <v/>
      </c>
      <c r="H1161" t="s">
        <v>3</v>
      </c>
      <c r="I1161" t="s">
        <v>28</v>
      </c>
      <c r="J1161" t="s">
        <v>1444</v>
      </c>
      <c r="K1161" s="2" t="str">
        <f>"10450"</f>
        <v>10450</v>
      </c>
    </row>
    <row r="1162" spans="1:11" x14ac:dyDescent="0.25">
      <c r="A1162" t="str">
        <f t="shared" si="186"/>
        <v>10</v>
      </c>
      <c r="B1162" t="s">
        <v>201</v>
      </c>
      <c r="C1162" t="str">
        <f>"105"</f>
        <v>105</v>
      </c>
      <c r="D1162" t="s">
        <v>304</v>
      </c>
      <c r="E1162" t="str">
        <f t="shared" si="195"/>
        <v>01</v>
      </c>
      <c r="F1162" t="str">
        <f>"002"</f>
        <v>002</v>
      </c>
      <c r="G1162" t="str">
        <f>""</f>
        <v/>
      </c>
      <c r="H1162" t="s">
        <v>1</v>
      </c>
      <c r="I1162" t="s">
        <v>18</v>
      </c>
      <c r="J1162" t="s">
        <v>743</v>
      </c>
      <c r="K1162" s="2" t="str">
        <f>"10450"</f>
        <v>10450</v>
      </c>
    </row>
    <row r="1163" spans="1:11" x14ac:dyDescent="0.25">
      <c r="A1163" t="str">
        <f t="shared" ref="A1163:A1226" si="196">"10"</f>
        <v>10</v>
      </c>
      <c r="B1163" t="s">
        <v>201</v>
      </c>
      <c r="C1163" t="str">
        <f>"105"</f>
        <v>105</v>
      </c>
      <c r="D1163" t="s">
        <v>304</v>
      </c>
      <c r="E1163" t="str">
        <f t="shared" si="195"/>
        <v>01</v>
      </c>
      <c r="F1163" t="str">
        <f>"002"</f>
        <v>002</v>
      </c>
      <c r="G1163" t="str">
        <f>""</f>
        <v/>
      </c>
      <c r="H1163" t="s">
        <v>0</v>
      </c>
      <c r="I1163" t="s">
        <v>18</v>
      </c>
      <c r="J1163" t="s">
        <v>743</v>
      </c>
      <c r="K1163" s="2" t="str">
        <f>"10450"</f>
        <v>10450</v>
      </c>
    </row>
    <row r="1164" spans="1:11" x14ac:dyDescent="0.25">
      <c r="A1164" t="str">
        <f t="shared" si="196"/>
        <v>10</v>
      </c>
      <c r="B1164" t="s">
        <v>201</v>
      </c>
      <c r="C1164" t="str">
        <f>"106"</f>
        <v>106</v>
      </c>
      <c r="D1164" t="s">
        <v>305</v>
      </c>
      <c r="E1164" t="str">
        <f t="shared" si="195"/>
        <v>01</v>
      </c>
      <c r="F1164" t="str">
        <f t="shared" ref="F1164:F1169" si="197">"001"</f>
        <v>001</v>
      </c>
      <c r="G1164" t="str">
        <f>""</f>
        <v/>
      </c>
      <c r="H1164" t="s">
        <v>3</v>
      </c>
      <c r="I1164" t="s">
        <v>31</v>
      </c>
      <c r="J1164" t="s">
        <v>1445</v>
      </c>
      <c r="K1164" s="2" t="str">
        <f>"10728"</f>
        <v>10728</v>
      </c>
    </row>
    <row r="1165" spans="1:11" x14ac:dyDescent="0.25">
      <c r="A1165" t="str">
        <f t="shared" si="196"/>
        <v>10</v>
      </c>
      <c r="B1165" t="s">
        <v>201</v>
      </c>
      <c r="C1165" t="str">
        <f>"107"</f>
        <v>107</v>
      </c>
      <c r="D1165" t="s">
        <v>306</v>
      </c>
      <c r="E1165" t="str">
        <f t="shared" si="195"/>
        <v>01</v>
      </c>
      <c r="F1165" t="str">
        <f t="shared" si="197"/>
        <v>001</v>
      </c>
      <c r="G1165" t="str">
        <f>""</f>
        <v/>
      </c>
      <c r="H1165" t="s">
        <v>3</v>
      </c>
      <c r="I1165" t="s">
        <v>28</v>
      </c>
      <c r="J1165" t="s">
        <v>1446</v>
      </c>
      <c r="K1165" s="2" t="str">
        <f>"10612"</f>
        <v>10612</v>
      </c>
    </row>
    <row r="1166" spans="1:11" x14ac:dyDescent="0.25">
      <c r="A1166" t="str">
        <f t="shared" si="196"/>
        <v>10</v>
      </c>
      <c r="B1166" t="s">
        <v>201</v>
      </c>
      <c r="C1166" t="str">
        <f>"108"</f>
        <v>108</v>
      </c>
      <c r="D1166" t="s">
        <v>307</v>
      </c>
      <c r="E1166" t="str">
        <f t="shared" si="195"/>
        <v>01</v>
      </c>
      <c r="F1166" t="str">
        <f t="shared" si="197"/>
        <v>001</v>
      </c>
      <c r="G1166" t="str">
        <f>""</f>
        <v/>
      </c>
      <c r="H1166" t="s">
        <v>3</v>
      </c>
      <c r="I1166" t="s">
        <v>23</v>
      </c>
      <c r="J1166" t="s">
        <v>1447</v>
      </c>
      <c r="K1166" s="2" t="str">
        <f>"10625"</f>
        <v>10625</v>
      </c>
    </row>
    <row r="1167" spans="1:11" x14ac:dyDescent="0.25">
      <c r="A1167" t="str">
        <f t="shared" si="196"/>
        <v>10</v>
      </c>
      <c r="B1167" t="s">
        <v>201</v>
      </c>
      <c r="C1167" t="str">
        <f>"109"</f>
        <v>109</v>
      </c>
      <c r="D1167" t="s">
        <v>308</v>
      </c>
      <c r="E1167" t="str">
        <f t="shared" si="195"/>
        <v>01</v>
      </c>
      <c r="F1167" t="str">
        <f t="shared" si="197"/>
        <v>001</v>
      </c>
      <c r="G1167" t="str">
        <f>""</f>
        <v/>
      </c>
      <c r="H1167" t="s">
        <v>3</v>
      </c>
      <c r="I1167" t="s">
        <v>18</v>
      </c>
      <c r="J1167" t="s">
        <v>1389</v>
      </c>
      <c r="K1167" s="2" t="str">
        <f>"10120"</f>
        <v>10120</v>
      </c>
    </row>
    <row r="1168" spans="1:11" x14ac:dyDescent="0.25">
      <c r="A1168" t="str">
        <f t="shared" si="196"/>
        <v>10</v>
      </c>
      <c r="B1168" t="s">
        <v>201</v>
      </c>
      <c r="C1168" t="str">
        <f>"109"</f>
        <v>109</v>
      </c>
      <c r="D1168" t="s">
        <v>308</v>
      </c>
      <c r="E1168" t="str">
        <f>"02"</f>
        <v>02</v>
      </c>
      <c r="F1168" t="str">
        <f t="shared" si="197"/>
        <v>001</v>
      </c>
      <c r="G1168" t="str">
        <f>""</f>
        <v/>
      </c>
      <c r="H1168" t="s">
        <v>3</v>
      </c>
      <c r="I1168" t="s">
        <v>25</v>
      </c>
      <c r="J1168" t="s">
        <v>1448</v>
      </c>
      <c r="K1168" s="2" t="str">
        <f>"10120"</f>
        <v>10120</v>
      </c>
    </row>
    <row r="1169" spans="1:11" x14ac:dyDescent="0.25">
      <c r="A1169" t="str">
        <f t="shared" si="196"/>
        <v>10</v>
      </c>
      <c r="B1169" t="s">
        <v>201</v>
      </c>
      <c r="C1169" t="str">
        <f>"110"</f>
        <v>110</v>
      </c>
      <c r="D1169" t="s">
        <v>309</v>
      </c>
      <c r="E1169" t="str">
        <f t="shared" ref="E1169:E1174" si="198">"01"</f>
        <v>01</v>
      </c>
      <c r="F1169" t="str">
        <f t="shared" si="197"/>
        <v>001</v>
      </c>
      <c r="G1169" t="str">
        <f>""</f>
        <v/>
      </c>
      <c r="H1169" t="s">
        <v>3</v>
      </c>
      <c r="I1169" t="s">
        <v>1449</v>
      </c>
      <c r="J1169" t="s">
        <v>1450</v>
      </c>
      <c r="K1169" s="2" t="str">
        <f>"10460"</f>
        <v>10460</v>
      </c>
    </row>
    <row r="1170" spans="1:11" x14ac:dyDescent="0.25">
      <c r="A1170" t="str">
        <f t="shared" si="196"/>
        <v>10</v>
      </c>
      <c r="B1170" t="s">
        <v>201</v>
      </c>
      <c r="C1170" t="str">
        <f>"110"</f>
        <v>110</v>
      </c>
      <c r="D1170" t="s">
        <v>309</v>
      </c>
      <c r="E1170" t="str">
        <f t="shared" si="198"/>
        <v>01</v>
      </c>
      <c r="F1170" t="str">
        <f>"002"</f>
        <v>002</v>
      </c>
      <c r="G1170" t="str">
        <f>""</f>
        <v/>
      </c>
      <c r="H1170" t="s">
        <v>1</v>
      </c>
      <c r="I1170" t="s">
        <v>1449</v>
      </c>
      <c r="J1170" t="s">
        <v>1450</v>
      </c>
      <c r="K1170" s="2" t="str">
        <f>"10460"</f>
        <v>10460</v>
      </c>
    </row>
    <row r="1171" spans="1:11" x14ac:dyDescent="0.25">
      <c r="A1171" t="str">
        <f t="shared" si="196"/>
        <v>10</v>
      </c>
      <c r="B1171" t="s">
        <v>201</v>
      </c>
      <c r="C1171" t="str">
        <f>"110"</f>
        <v>110</v>
      </c>
      <c r="D1171" t="s">
        <v>309</v>
      </c>
      <c r="E1171" t="str">
        <f t="shared" si="198"/>
        <v>01</v>
      </c>
      <c r="F1171" t="str">
        <f>"002"</f>
        <v>002</v>
      </c>
      <c r="G1171" t="str">
        <f>""</f>
        <v/>
      </c>
      <c r="H1171" t="s">
        <v>0</v>
      </c>
      <c r="I1171" t="s">
        <v>1449</v>
      </c>
      <c r="J1171" t="s">
        <v>1450</v>
      </c>
      <c r="K1171" s="2" t="str">
        <f>"10460"</f>
        <v>10460</v>
      </c>
    </row>
    <row r="1172" spans="1:11" x14ac:dyDescent="0.25">
      <c r="A1172" t="str">
        <f t="shared" si="196"/>
        <v>10</v>
      </c>
      <c r="B1172" t="s">
        <v>201</v>
      </c>
      <c r="C1172" t="str">
        <f>"111"</f>
        <v>111</v>
      </c>
      <c r="D1172" t="s">
        <v>310</v>
      </c>
      <c r="E1172" t="str">
        <f t="shared" si="198"/>
        <v>01</v>
      </c>
      <c r="F1172" t="str">
        <f>"001"</f>
        <v>001</v>
      </c>
      <c r="G1172" t="str">
        <f>""</f>
        <v/>
      </c>
      <c r="H1172" t="s">
        <v>3</v>
      </c>
      <c r="I1172" t="s">
        <v>1451</v>
      </c>
      <c r="J1172" t="s">
        <v>1452</v>
      </c>
      <c r="K1172" s="2" t="str">
        <f>"10480"</f>
        <v>10480</v>
      </c>
    </row>
    <row r="1173" spans="1:11" x14ac:dyDescent="0.25">
      <c r="A1173" t="str">
        <f t="shared" si="196"/>
        <v>10</v>
      </c>
      <c r="B1173" t="s">
        <v>201</v>
      </c>
      <c r="C1173" t="str">
        <f>"111"</f>
        <v>111</v>
      </c>
      <c r="D1173" t="s">
        <v>310</v>
      </c>
      <c r="E1173" t="str">
        <f t="shared" si="198"/>
        <v>01</v>
      </c>
      <c r="F1173" t="str">
        <f>"002"</f>
        <v>002</v>
      </c>
      <c r="G1173" t="str">
        <f>""</f>
        <v/>
      </c>
      <c r="H1173" t="s">
        <v>3</v>
      </c>
      <c r="I1173" t="s">
        <v>1205</v>
      </c>
      <c r="J1173" t="s">
        <v>1453</v>
      </c>
      <c r="K1173" s="2" t="str">
        <f>"10480"</f>
        <v>10480</v>
      </c>
    </row>
    <row r="1174" spans="1:11" x14ac:dyDescent="0.25">
      <c r="A1174" t="str">
        <f t="shared" si="196"/>
        <v>10</v>
      </c>
      <c r="B1174" t="s">
        <v>201</v>
      </c>
      <c r="C1174" t="str">
        <f>"112"</f>
        <v>112</v>
      </c>
      <c r="D1174" t="s">
        <v>311</v>
      </c>
      <c r="E1174" t="str">
        <f t="shared" si="198"/>
        <v>01</v>
      </c>
      <c r="F1174" t="str">
        <f t="shared" ref="F1174:F1179" si="199">"001"</f>
        <v>001</v>
      </c>
      <c r="G1174" t="str">
        <f>""</f>
        <v/>
      </c>
      <c r="H1174" t="s">
        <v>3</v>
      </c>
      <c r="I1174" t="s">
        <v>22</v>
      </c>
      <c r="J1174" t="s">
        <v>636</v>
      </c>
      <c r="K1174" s="2" t="str">
        <f>"10110"</f>
        <v>10110</v>
      </c>
    </row>
    <row r="1175" spans="1:11" x14ac:dyDescent="0.25">
      <c r="A1175" t="str">
        <f t="shared" si="196"/>
        <v>10</v>
      </c>
      <c r="B1175" t="s">
        <v>201</v>
      </c>
      <c r="C1175" t="str">
        <f>"112"</f>
        <v>112</v>
      </c>
      <c r="D1175" t="s">
        <v>311</v>
      </c>
      <c r="E1175" t="str">
        <f>"02"</f>
        <v>02</v>
      </c>
      <c r="F1175" t="str">
        <f t="shared" si="199"/>
        <v>001</v>
      </c>
      <c r="G1175" t="str">
        <f>""</f>
        <v/>
      </c>
      <c r="H1175" t="s">
        <v>3</v>
      </c>
      <c r="I1175" t="s">
        <v>1454</v>
      </c>
      <c r="J1175" t="s">
        <v>1455</v>
      </c>
      <c r="K1175" s="2" t="str">
        <f>"10110"</f>
        <v>10110</v>
      </c>
    </row>
    <row r="1176" spans="1:11" x14ac:dyDescent="0.25">
      <c r="A1176" t="str">
        <f t="shared" si="196"/>
        <v>10</v>
      </c>
      <c r="B1176" t="s">
        <v>201</v>
      </c>
      <c r="C1176" t="str">
        <f>"113"</f>
        <v>113</v>
      </c>
      <c r="D1176" t="s">
        <v>312</v>
      </c>
      <c r="E1176" t="str">
        <f>"01"</f>
        <v>01</v>
      </c>
      <c r="F1176" t="str">
        <f t="shared" si="199"/>
        <v>001</v>
      </c>
      <c r="G1176" t="str">
        <f>""</f>
        <v/>
      </c>
      <c r="H1176" t="s">
        <v>3</v>
      </c>
      <c r="I1176" t="s">
        <v>1456</v>
      </c>
      <c r="J1176" t="s">
        <v>1457</v>
      </c>
      <c r="K1176" s="2" t="str">
        <f>"10210"</f>
        <v>10210</v>
      </c>
    </row>
    <row r="1177" spans="1:11" x14ac:dyDescent="0.25">
      <c r="A1177" t="str">
        <f t="shared" si="196"/>
        <v>10</v>
      </c>
      <c r="B1177" t="s">
        <v>201</v>
      </c>
      <c r="C1177" t="str">
        <f>"113"</f>
        <v>113</v>
      </c>
      <c r="D1177" t="s">
        <v>312</v>
      </c>
      <c r="E1177" t="str">
        <f>"02"</f>
        <v>02</v>
      </c>
      <c r="F1177" t="str">
        <f t="shared" si="199"/>
        <v>001</v>
      </c>
      <c r="G1177" t="str">
        <f>""</f>
        <v/>
      </c>
      <c r="H1177" t="s">
        <v>3</v>
      </c>
      <c r="I1177" t="s">
        <v>1456</v>
      </c>
      <c r="J1177" t="s">
        <v>1457</v>
      </c>
      <c r="K1177" s="2" t="str">
        <f>"10210"</f>
        <v>10210</v>
      </c>
    </row>
    <row r="1178" spans="1:11" x14ac:dyDescent="0.25">
      <c r="A1178" t="str">
        <f t="shared" si="196"/>
        <v>10</v>
      </c>
      <c r="B1178" t="s">
        <v>201</v>
      </c>
      <c r="C1178" t="str">
        <f>"114"</f>
        <v>114</v>
      </c>
      <c r="D1178" t="s">
        <v>313</v>
      </c>
      <c r="E1178" t="str">
        <f>"01"</f>
        <v>01</v>
      </c>
      <c r="F1178" t="str">
        <f t="shared" si="199"/>
        <v>001</v>
      </c>
      <c r="G1178" t="str">
        <f>""</f>
        <v/>
      </c>
      <c r="H1178" t="s">
        <v>3</v>
      </c>
      <c r="I1178" t="s">
        <v>21</v>
      </c>
      <c r="J1178" t="s">
        <v>1458</v>
      </c>
      <c r="K1178" s="2" t="str">
        <f>"10529"</f>
        <v>10529</v>
      </c>
    </row>
    <row r="1179" spans="1:11" x14ac:dyDescent="0.25">
      <c r="A1179" t="str">
        <f t="shared" si="196"/>
        <v>10</v>
      </c>
      <c r="B1179" t="s">
        <v>201</v>
      </c>
      <c r="C1179" t="str">
        <f>"115"</f>
        <v>115</v>
      </c>
      <c r="D1179" t="s">
        <v>314</v>
      </c>
      <c r="E1179" t="str">
        <f>"01"</f>
        <v>01</v>
      </c>
      <c r="F1179" t="str">
        <f t="shared" si="199"/>
        <v>001</v>
      </c>
      <c r="G1179" t="str">
        <f>""</f>
        <v/>
      </c>
      <c r="H1179" t="s">
        <v>3</v>
      </c>
      <c r="I1179" t="s">
        <v>23</v>
      </c>
      <c r="J1179" t="s">
        <v>1459</v>
      </c>
      <c r="K1179" s="2" t="str">
        <f>"10910"</f>
        <v>10910</v>
      </c>
    </row>
    <row r="1180" spans="1:11" x14ac:dyDescent="0.25">
      <c r="A1180" t="str">
        <f t="shared" si="196"/>
        <v>10</v>
      </c>
      <c r="B1180" t="s">
        <v>201</v>
      </c>
      <c r="C1180" t="str">
        <f>"115"</f>
        <v>115</v>
      </c>
      <c r="D1180" t="s">
        <v>314</v>
      </c>
      <c r="E1180" t="str">
        <f>"01"</f>
        <v>01</v>
      </c>
      <c r="F1180" t="str">
        <f>"002"</f>
        <v>002</v>
      </c>
      <c r="G1180" t="str">
        <f>""</f>
        <v/>
      </c>
      <c r="H1180" t="s">
        <v>3</v>
      </c>
      <c r="I1180" t="s">
        <v>23</v>
      </c>
      <c r="J1180" t="s">
        <v>1459</v>
      </c>
      <c r="K1180" s="2" t="str">
        <f>"10910"</f>
        <v>10910</v>
      </c>
    </row>
    <row r="1181" spans="1:11" x14ac:dyDescent="0.25">
      <c r="A1181" t="str">
        <f t="shared" si="196"/>
        <v>10</v>
      </c>
      <c r="B1181" t="s">
        <v>201</v>
      </c>
      <c r="C1181" t="str">
        <f>"115"</f>
        <v>115</v>
      </c>
      <c r="D1181" t="s">
        <v>314</v>
      </c>
      <c r="E1181" t="str">
        <f>"02"</f>
        <v>02</v>
      </c>
      <c r="F1181" t="str">
        <f>"001"</f>
        <v>001</v>
      </c>
      <c r="G1181" t="str">
        <f>""</f>
        <v/>
      </c>
      <c r="H1181" t="s">
        <v>3</v>
      </c>
      <c r="I1181" t="s">
        <v>1460</v>
      </c>
      <c r="J1181" t="s">
        <v>1461</v>
      </c>
      <c r="K1181" s="2" t="str">
        <f>"10910"</f>
        <v>10910</v>
      </c>
    </row>
    <row r="1182" spans="1:11" x14ac:dyDescent="0.25">
      <c r="A1182" t="str">
        <f t="shared" si="196"/>
        <v>10</v>
      </c>
      <c r="B1182" t="s">
        <v>201</v>
      </c>
      <c r="C1182" t="str">
        <f>"115"</f>
        <v>115</v>
      </c>
      <c r="D1182" t="s">
        <v>314</v>
      </c>
      <c r="E1182" t="str">
        <f>"02"</f>
        <v>02</v>
      </c>
      <c r="F1182" t="str">
        <f>"002"</f>
        <v>002</v>
      </c>
      <c r="G1182" t="str">
        <f>""</f>
        <v/>
      </c>
      <c r="H1182" t="s">
        <v>3</v>
      </c>
      <c r="I1182" t="s">
        <v>1460</v>
      </c>
      <c r="J1182" t="s">
        <v>1461</v>
      </c>
      <c r="K1182" s="2" t="str">
        <f>"10910"</f>
        <v>10910</v>
      </c>
    </row>
    <row r="1183" spans="1:11" x14ac:dyDescent="0.25">
      <c r="A1183" t="str">
        <f t="shared" si="196"/>
        <v>10</v>
      </c>
      <c r="B1183" t="s">
        <v>201</v>
      </c>
      <c r="C1183" t="str">
        <f>"116"</f>
        <v>116</v>
      </c>
      <c r="D1183" t="s">
        <v>315</v>
      </c>
      <c r="E1183" t="str">
        <f>"01"</f>
        <v>01</v>
      </c>
      <c r="F1183" t="str">
        <f>"001"</f>
        <v>001</v>
      </c>
      <c r="G1183" t="str">
        <f>""</f>
        <v/>
      </c>
      <c r="H1183" t="s">
        <v>1</v>
      </c>
      <c r="I1183" t="s">
        <v>1014</v>
      </c>
      <c r="J1183" t="s">
        <v>1462</v>
      </c>
      <c r="K1183" s="2" t="str">
        <f>"10680"</f>
        <v>10680</v>
      </c>
    </row>
    <row r="1184" spans="1:11" x14ac:dyDescent="0.25">
      <c r="A1184" t="str">
        <f t="shared" si="196"/>
        <v>10</v>
      </c>
      <c r="B1184" t="s">
        <v>201</v>
      </c>
      <c r="C1184" t="str">
        <f>"116"</f>
        <v>116</v>
      </c>
      <c r="D1184" t="s">
        <v>315</v>
      </c>
      <c r="E1184" t="str">
        <f>"01"</f>
        <v>01</v>
      </c>
      <c r="F1184" t="str">
        <f>"001"</f>
        <v>001</v>
      </c>
      <c r="G1184" t="str">
        <f>""</f>
        <v/>
      </c>
      <c r="H1184" t="s">
        <v>0</v>
      </c>
      <c r="I1184" t="s">
        <v>1014</v>
      </c>
      <c r="J1184" t="s">
        <v>1462</v>
      </c>
      <c r="K1184" s="2" t="str">
        <f>"10680"</f>
        <v>10680</v>
      </c>
    </row>
    <row r="1185" spans="1:11" x14ac:dyDescent="0.25">
      <c r="A1185" t="str">
        <f t="shared" si="196"/>
        <v>10</v>
      </c>
      <c r="B1185" t="s">
        <v>201</v>
      </c>
      <c r="C1185" t="str">
        <f>"116"</f>
        <v>116</v>
      </c>
      <c r="D1185" t="s">
        <v>315</v>
      </c>
      <c r="E1185" t="str">
        <f>"02"</f>
        <v>02</v>
      </c>
      <c r="F1185" t="str">
        <f>"001"</f>
        <v>001</v>
      </c>
      <c r="G1185" t="str">
        <f>""</f>
        <v/>
      </c>
      <c r="H1185" t="s">
        <v>1</v>
      </c>
      <c r="I1185" t="s">
        <v>1014</v>
      </c>
      <c r="J1185" t="s">
        <v>1462</v>
      </c>
      <c r="K1185" s="2" t="str">
        <f>"10680"</f>
        <v>10680</v>
      </c>
    </row>
    <row r="1186" spans="1:11" x14ac:dyDescent="0.25">
      <c r="A1186" t="str">
        <f t="shared" si="196"/>
        <v>10</v>
      </c>
      <c r="B1186" t="s">
        <v>201</v>
      </c>
      <c r="C1186" t="str">
        <f>"116"</f>
        <v>116</v>
      </c>
      <c r="D1186" t="s">
        <v>315</v>
      </c>
      <c r="E1186" t="str">
        <f>"02"</f>
        <v>02</v>
      </c>
      <c r="F1186" t="str">
        <f>"001"</f>
        <v>001</v>
      </c>
      <c r="G1186" t="str">
        <f>""</f>
        <v/>
      </c>
      <c r="H1186" t="s">
        <v>0</v>
      </c>
      <c r="I1186" t="s">
        <v>1014</v>
      </c>
      <c r="J1186" t="s">
        <v>1462</v>
      </c>
      <c r="K1186" s="2" t="str">
        <f>"10680"</f>
        <v>10680</v>
      </c>
    </row>
    <row r="1187" spans="1:11" x14ac:dyDescent="0.25">
      <c r="A1187" t="str">
        <f t="shared" si="196"/>
        <v>10</v>
      </c>
      <c r="B1187" t="s">
        <v>201</v>
      </c>
      <c r="C1187" t="str">
        <f>"116"</f>
        <v>116</v>
      </c>
      <c r="D1187" t="s">
        <v>315</v>
      </c>
      <c r="E1187" t="str">
        <f>"02"</f>
        <v>02</v>
      </c>
      <c r="F1187" t="str">
        <f>"002"</f>
        <v>002</v>
      </c>
      <c r="G1187" t="str">
        <f>""</f>
        <v/>
      </c>
      <c r="H1187" t="s">
        <v>3</v>
      </c>
      <c r="I1187" t="s">
        <v>1014</v>
      </c>
      <c r="J1187" t="s">
        <v>1462</v>
      </c>
      <c r="K1187" s="2" t="str">
        <f>"10680"</f>
        <v>10680</v>
      </c>
    </row>
    <row r="1188" spans="1:11" x14ac:dyDescent="0.25">
      <c r="A1188" t="str">
        <f t="shared" si="196"/>
        <v>10</v>
      </c>
      <c r="B1188" t="s">
        <v>201</v>
      </c>
      <c r="C1188" t="str">
        <f>"117"</f>
        <v>117</v>
      </c>
      <c r="D1188" t="s">
        <v>316</v>
      </c>
      <c r="E1188" t="str">
        <f t="shared" ref="E1188:E1193" si="200">"01"</f>
        <v>01</v>
      </c>
      <c r="F1188" t="str">
        <f t="shared" ref="F1188:F1195" si="201">"001"</f>
        <v>001</v>
      </c>
      <c r="G1188" t="str">
        <f>""</f>
        <v/>
      </c>
      <c r="H1188" t="s">
        <v>3</v>
      </c>
      <c r="I1188" t="s">
        <v>1463</v>
      </c>
      <c r="J1188" t="s">
        <v>1464</v>
      </c>
      <c r="K1188" s="2" t="str">
        <f>"10662"</f>
        <v>10662</v>
      </c>
    </row>
    <row r="1189" spans="1:11" x14ac:dyDescent="0.25">
      <c r="A1189" t="str">
        <f t="shared" si="196"/>
        <v>10</v>
      </c>
      <c r="B1189" t="s">
        <v>201</v>
      </c>
      <c r="C1189" t="str">
        <f>"118"</f>
        <v>118</v>
      </c>
      <c r="D1189" t="s">
        <v>317</v>
      </c>
      <c r="E1189" t="str">
        <f t="shared" si="200"/>
        <v>01</v>
      </c>
      <c r="F1189" t="str">
        <f t="shared" si="201"/>
        <v>001</v>
      </c>
      <c r="G1189" t="str">
        <f>""</f>
        <v/>
      </c>
      <c r="H1189" t="s">
        <v>3</v>
      </c>
      <c r="I1189" t="s">
        <v>1465</v>
      </c>
      <c r="J1189" t="s">
        <v>1466</v>
      </c>
      <c r="K1189" s="2" t="str">
        <f>"10970"</f>
        <v>10970</v>
      </c>
    </row>
    <row r="1190" spans="1:11" x14ac:dyDescent="0.25">
      <c r="A1190" t="str">
        <f t="shared" si="196"/>
        <v>10</v>
      </c>
      <c r="B1190" t="s">
        <v>201</v>
      </c>
      <c r="C1190" t="str">
        <f>"119"</f>
        <v>119</v>
      </c>
      <c r="D1190" t="s">
        <v>318</v>
      </c>
      <c r="E1190" t="str">
        <f t="shared" si="200"/>
        <v>01</v>
      </c>
      <c r="F1190" t="str">
        <f t="shared" si="201"/>
        <v>001</v>
      </c>
      <c r="G1190" t="str">
        <f>""</f>
        <v/>
      </c>
      <c r="H1190" t="s">
        <v>3</v>
      </c>
      <c r="I1190" t="s">
        <v>23</v>
      </c>
      <c r="J1190" t="s">
        <v>1467</v>
      </c>
      <c r="K1190" s="2" t="str">
        <f>"10580"</f>
        <v>10580</v>
      </c>
    </row>
    <row r="1191" spans="1:11" x14ac:dyDescent="0.25">
      <c r="A1191" t="str">
        <f t="shared" si="196"/>
        <v>10</v>
      </c>
      <c r="B1191" t="s">
        <v>201</v>
      </c>
      <c r="C1191" t="str">
        <f>"120"</f>
        <v>120</v>
      </c>
      <c r="D1191" t="s">
        <v>319</v>
      </c>
      <c r="E1191" t="str">
        <f t="shared" si="200"/>
        <v>01</v>
      </c>
      <c r="F1191" t="str">
        <f t="shared" si="201"/>
        <v>001</v>
      </c>
      <c r="G1191" t="str">
        <f>""</f>
        <v/>
      </c>
      <c r="H1191" t="s">
        <v>3</v>
      </c>
      <c r="I1191" t="s">
        <v>23</v>
      </c>
      <c r="J1191" t="s">
        <v>1468</v>
      </c>
      <c r="K1191" s="2" t="str">
        <f>"10329"</f>
        <v>10329</v>
      </c>
    </row>
    <row r="1192" spans="1:11" x14ac:dyDescent="0.25">
      <c r="A1192" t="str">
        <f t="shared" si="196"/>
        <v>10</v>
      </c>
      <c r="B1192" t="s">
        <v>201</v>
      </c>
      <c r="C1192" t="str">
        <f t="shared" ref="C1192:C1201" si="202">"121"</f>
        <v>121</v>
      </c>
      <c r="D1192" t="s">
        <v>320</v>
      </c>
      <c r="E1192" t="str">
        <f t="shared" si="200"/>
        <v>01</v>
      </c>
      <c r="F1192" t="str">
        <f t="shared" si="201"/>
        <v>001</v>
      </c>
      <c r="G1192" t="str">
        <f>""</f>
        <v/>
      </c>
      <c r="H1192" t="s">
        <v>1</v>
      </c>
      <c r="I1192" t="s">
        <v>1469</v>
      </c>
      <c r="J1192" t="s">
        <v>1470</v>
      </c>
      <c r="K1192" s="2" t="str">
        <f t="shared" ref="K1192:K1198" si="203">"10100"</f>
        <v>10100</v>
      </c>
    </row>
    <row r="1193" spans="1:11" x14ac:dyDescent="0.25">
      <c r="A1193" t="str">
        <f t="shared" si="196"/>
        <v>10</v>
      </c>
      <c r="B1193" t="s">
        <v>201</v>
      </c>
      <c r="C1193" t="str">
        <f t="shared" si="202"/>
        <v>121</v>
      </c>
      <c r="D1193" t="s">
        <v>320</v>
      </c>
      <c r="E1193" t="str">
        <f t="shared" si="200"/>
        <v>01</v>
      </c>
      <c r="F1193" t="str">
        <f t="shared" si="201"/>
        <v>001</v>
      </c>
      <c r="G1193" t="str">
        <f>""</f>
        <v/>
      </c>
      <c r="H1193" t="s">
        <v>0</v>
      </c>
      <c r="I1193" t="s">
        <v>1469</v>
      </c>
      <c r="J1193" t="s">
        <v>1470</v>
      </c>
      <c r="K1193" s="2" t="str">
        <f t="shared" si="203"/>
        <v>10100</v>
      </c>
    </row>
    <row r="1194" spans="1:11" x14ac:dyDescent="0.25">
      <c r="A1194" t="str">
        <f t="shared" si="196"/>
        <v>10</v>
      </c>
      <c r="B1194" t="s">
        <v>201</v>
      </c>
      <c r="C1194" t="str">
        <f t="shared" si="202"/>
        <v>121</v>
      </c>
      <c r="D1194" t="s">
        <v>320</v>
      </c>
      <c r="E1194" t="str">
        <f>"02"</f>
        <v>02</v>
      </c>
      <c r="F1194" t="str">
        <f t="shared" si="201"/>
        <v>001</v>
      </c>
      <c r="G1194" t="str">
        <f>""</f>
        <v/>
      </c>
      <c r="H1194" t="s">
        <v>1</v>
      </c>
      <c r="I1194" t="s">
        <v>1471</v>
      </c>
      <c r="J1194" t="s">
        <v>1472</v>
      </c>
      <c r="K1194" s="2" t="str">
        <f t="shared" si="203"/>
        <v>10100</v>
      </c>
    </row>
    <row r="1195" spans="1:11" x14ac:dyDescent="0.25">
      <c r="A1195" t="str">
        <f t="shared" si="196"/>
        <v>10</v>
      </c>
      <c r="B1195" t="s">
        <v>201</v>
      </c>
      <c r="C1195" t="str">
        <f t="shared" si="202"/>
        <v>121</v>
      </c>
      <c r="D1195" t="s">
        <v>320</v>
      </c>
      <c r="E1195" t="str">
        <f>"02"</f>
        <v>02</v>
      </c>
      <c r="F1195" t="str">
        <f t="shared" si="201"/>
        <v>001</v>
      </c>
      <c r="G1195" t="str">
        <f>""</f>
        <v/>
      </c>
      <c r="H1195" t="s">
        <v>0</v>
      </c>
      <c r="I1195" t="s">
        <v>1471</v>
      </c>
      <c r="J1195" t="s">
        <v>1472</v>
      </c>
      <c r="K1195" s="2" t="str">
        <f t="shared" si="203"/>
        <v>10100</v>
      </c>
    </row>
    <row r="1196" spans="1:11" x14ac:dyDescent="0.25">
      <c r="A1196" t="str">
        <f t="shared" si="196"/>
        <v>10</v>
      </c>
      <c r="B1196" t="s">
        <v>201</v>
      </c>
      <c r="C1196" t="str">
        <f t="shared" si="202"/>
        <v>121</v>
      </c>
      <c r="D1196" t="s">
        <v>320</v>
      </c>
      <c r="E1196" t="str">
        <f>"02"</f>
        <v>02</v>
      </c>
      <c r="F1196" t="str">
        <f>"002"</f>
        <v>002</v>
      </c>
      <c r="G1196" t="str">
        <f>""</f>
        <v/>
      </c>
      <c r="H1196" t="s">
        <v>1</v>
      </c>
      <c r="I1196" t="s">
        <v>1473</v>
      </c>
      <c r="J1196" t="s">
        <v>1474</v>
      </c>
      <c r="K1196" s="2" t="str">
        <f t="shared" si="203"/>
        <v>10100</v>
      </c>
    </row>
    <row r="1197" spans="1:11" x14ac:dyDescent="0.25">
      <c r="A1197" t="str">
        <f t="shared" si="196"/>
        <v>10</v>
      </c>
      <c r="B1197" t="s">
        <v>201</v>
      </c>
      <c r="C1197" t="str">
        <f t="shared" si="202"/>
        <v>121</v>
      </c>
      <c r="D1197" t="s">
        <v>320</v>
      </c>
      <c r="E1197" t="str">
        <f>"02"</f>
        <v>02</v>
      </c>
      <c r="F1197" t="str">
        <f>"002"</f>
        <v>002</v>
      </c>
      <c r="G1197" t="str">
        <f>""</f>
        <v/>
      </c>
      <c r="H1197" t="s">
        <v>0</v>
      </c>
      <c r="I1197" t="s">
        <v>1473</v>
      </c>
      <c r="J1197" t="s">
        <v>1474</v>
      </c>
      <c r="K1197" s="2" t="str">
        <f t="shared" si="203"/>
        <v>10100</v>
      </c>
    </row>
    <row r="1198" spans="1:11" x14ac:dyDescent="0.25">
      <c r="A1198" t="str">
        <f t="shared" si="196"/>
        <v>10</v>
      </c>
      <c r="B1198" t="s">
        <v>201</v>
      </c>
      <c r="C1198" t="str">
        <f t="shared" si="202"/>
        <v>121</v>
      </c>
      <c r="D1198" t="s">
        <v>320</v>
      </c>
      <c r="E1198" t="str">
        <f>"03"</f>
        <v>03</v>
      </c>
      <c r="F1198" t="str">
        <f>"001"</f>
        <v>001</v>
      </c>
      <c r="G1198" t="str">
        <f>""</f>
        <v/>
      </c>
      <c r="H1198" t="s">
        <v>3</v>
      </c>
      <c r="I1198" t="s">
        <v>1475</v>
      </c>
      <c r="J1198" t="s">
        <v>1476</v>
      </c>
      <c r="K1198" s="2" t="str">
        <f t="shared" si="203"/>
        <v>10100</v>
      </c>
    </row>
    <row r="1199" spans="1:11" x14ac:dyDescent="0.25">
      <c r="A1199" t="str">
        <f t="shared" si="196"/>
        <v>10</v>
      </c>
      <c r="B1199" t="s">
        <v>201</v>
      </c>
      <c r="C1199" t="str">
        <f t="shared" si="202"/>
        <v>121</v>
      </c>
      <c r="D1199" t="s">
        <v>320</v>
      </c>
      <c r="E1199" t="str">
        <f>"03"</f>
        <v>03</v>
      </c>
      <c r="F1199" t="str">
        <f>"002"</f>
        <v>002</v>
      </c>
      <c r="G1199" t="str">
        <f>"01"</f>
        <v>01</v>
      </c>
      <c r="H1199" t="s">
        <v>1</v>
      </c>
      <c r="I1199" t="s">
        <v>21</v>
      </c>
      <c r="J1199" t="s">
        <v>1477</v>
      </c>
      <c r="K1199" s="2" t="str">
        <f>"10109"</f>
        <v>10109</v>
      </c>
    </row>
    <row r="1200" spans="1:11" x14ac:dyDescent="0.25">
      <c r="A1200" t="str">
        <f t="shared" si="196"/>
        <v>10</v>
      </c>
      <c r="B1200" t="s">
        <v>201</v>
      </c>
      <c r="C1200" t="str">
        <f t="shared" si="202"/>
        <v>121</v>
      </c>
      <c r="D1200" t="s">
        <v>320</v>
      </c>
      <c r="E1200" t="str">
        <f>"03"</f>
        <v>03</v>
      </c>
      <c r="F1200" t="str">
        <f>"002"</f>
        <v>002</v>
      </c>
      <c r="G1200" t="str">
        <f>"02"</f>
        <v>02</v>
      </c>
      <c r="H1200" t="s">
        <v>0</v>
      </c>
      <c r="I1200" t="s">
        <v>21</v>
      </c>
      <c r="J1200" t="s">
        <v>1478</v>
      </c>
      <c r="K1200" s="2" t="str">
        <f>"10109"</f>
        <v>10109</v>
      </c>
    </row>
    <row r="1201" spans="1:11" x14ac:dyDescent="0.25">
      <c r="A1201" t="str">
        <f t="shared" si="196"/>
        <v>10</v>
      </c>
      <c r="B1201" t="s">
        <v>201</v>
      </c>
      <c r="C1201" t="str">
        <f t="shared" si="202"/>
        <v>121</v>
      </c>
      <c r="D1201" t="s">
        <v>320</v>
      </c>
      <c r="E1201" t="str">
        <f>"03"</f>
        <v>03</v>
      </c>
      <c r="F1201" t="str">
        <f>"002"</f>
        <v>002</v>
      </c>
      <c r="G1201" t="str">
        <f>"03"</f>
        <v>03</v>
      </c>
      <c r="H1201" t="s">
        <v>2</v>
      </c>
      <c r="I1201" t="s">
        <v>1479</v>
      </c>
      <c r="J1201" t="s">
        <v>1480</v>
      </c>
      <c r="K1201" s="2" t="str">
        <f>"10100"</f>
        <v>10100</v>
      </c>
    </row>
    <row r="1202" spans="1:11" x14ac:dyDescent="0.25">
      <c r="A1202" t="str">
        <f t="shared" si="196"/>
        <v>10</v>
      </c>
      <c r="B1202" t="s">
        <v>201</v>
      </c>
      <c r="C1202" t="str">
        <f>"122"</f>
        <v>122</v>
      </c>
      <c r="D1202" t="s">
        <v>321</v>
      </c>
      <c r="E1202" t="str">
        <f>"01"</f>
        <v>01</v>
      </c>
      <c r="F1202" t="str">
        <f t="shared" ref="F1202:F1208" si="204">"001"</f>
        <v>001</v>
      </c>
      <c r="G1202" t="str">
        <f>""</f>
        <v/>
      </c>
      <c r="H1202" t="s">
        <v>3</v>
      </c>
      <c r="I1202" t="s">
        <v>31</v>
      </c>
      <c r="J1202" t="s">
        <v>1481</v>
      </c>
      <c r="K1202" s="2" t="str">
        <f>"10394"</f>
        <v>10394</v>
      </c>
    </row>
    <row r="1203" spans="1:11" x14ac:dyDescent="0.25">
      <c r="A1203" t="str">
        <f t="shared" si="196"/>
        <v>10</v>
      </c>
      <c r="B1203" t="s">
        <v>201</v>
      </c>
      <c r="C1203" t="str">
        <f>"123"</f>
        <v>123</v>
      </c>
      <c r="D1203" t="s">
        <v>322</v>
      </c>
      <c r="E1203" t="str">
        <f>"01"</f>
        <v>01</v>
      </c>
      <c r="F1203" t="str">
        <f t="shared" si="204"/>
        <v>001</v>
      </c>
      <c r="G1203" t="str">
        <f>""</f>
        <v/>
      </c>
      <c r="H1203" t="s">
        <v>3</v>
      </c>
      <c r="I1203" t="s">
        <v>31</v>
      </c>
      <c r="J1203" t="s">
        <v>1174</v>
      </c>
      <c r="K1203" s="2" t="str">
        <f>"10540"</f>
        <v>10540</v>
      </c>
    </row>
    <row r="1204" spans="1:11" x14ac:dyDescent="0.25">
      <c r="A1204" t="str">
        <f t="shared" si="196"/>
        <v>10</v>
      </c>
      <c r="B1204" t="s">
        <v>201</v>
      </c>
      <c r="C1204" t="str">
        <f>"124"</f>
        <v>124</v>
      </c>
      <c r="D1204" t="s">
        <v>323</v>
      </c>
      <c r="E1204" t="str">
        <f>"01"</f>
        <v>01</v>
      </c>
      <c r="F1204" t="str">
        <f t="shared" si="204"/>
        <v>001</v>
      </c>
      <c r="G1204" t="str">
        <f>""</f>
        <v/>
      </c>
      <c r="H1204" t="s">
        <v>3</v>
      </c>
      <c r="I1204" t="s">
        <v>31</v>
      </c>
      <c r="J1204" t="s">
        <v>1174</v>
      </c>
      <c r="K1204" s="2" t="str">
        <f>"10664"</f>
        <v>10664</v>
      </c>
    </row>
    <row r="1205" spans="1:11" x14ac:dyDescent="0.25">
      <c r="A1205" t="str">
        <f t="shared" si="196"/>
        <v>10</v>
      </c>
      <c r="B1205" t="s">
        <v>201</v>
      </c>
      <c r="C1205" t="str">
        <f>"125"</f>
        <v>125</v>
      </c>
      <c r="D1205" t="s">
        <v>324</v>
      </c>
      <c r="E1205" t="str">
        <f>"01"</f>
        <v>01</v>
      </c>
      <c r="F1205" t="str">
        <f t="shared" si="204"/>
        <v>001</v>
      </c>
      <c r="G1205" t="str">
        <f>""</f>
        <v/>
      </c>
      <c r="H1205" t="s">
        <v>3</v>
      </c>
      <c r="I1205" t="s">
        <v>31</v>
      </c>
      <c r="J1205" t="s">
        <v>636</v>
      </c>
      <c r="K1205" s="2" t="str">
        <f>"10194"</f>
        <v>10194</v>
      </c>
    </row>
    <row r="1206" spans="1:11" x14ac:dyDescent="0.25">
      <c r="A1206" t="str">
        <f t="shared" si="196"/>
        <v>10</v>
      </c>
      <c r="B1206" t="s">
        <v>201</v>
      </c>
      <c r="C1206" t="str">
        <f>"126"</f>
        <v>126</v>
      </c>
      <c r="D1206" t="s">
        <v>325</v>
      </c>
      <c r="E1206" t="str">
        <f>"01"</f>
        <v>01</v>
      </c>
      <c r="F1206" t="str">
        <f t="shared" si="204"/>
        <v>001</v>
      </c>
      <c r="G1206" t="str">
        <f>""</f>
        <v/>
      </c>
      <c r="H1206" t="s">
        <v>3</v>
      </c>
      <c r="I1206" t="s">
        <v>1482</v>
      </c>
      <c r="J1206" t="s">
        <v>1483</v>
      </c>
      <c r="K1206" s="2" t="str">
        <f>"10170"</f>
        <v>10170</v>
      </c>
    </row>
    <row r="1207" spans="1:11" x14ac:dyDescent="0.25">
      <c r="A1207" t="str">
        <f t="shared" si="196"/>
        <v>10</v>
      </c>
      <c r="B1207" t="s">
        <v>201</v>
      </c>
      <c r="C1207" t="str">
        <f>"126"</f>
        <v>126</v>
      </c>
      <c r="D1207" t="s">
        <v>325</v>
      </c>
      <c r="E1207" t="str">
        <f>"02"</f>
        <v>02</v>
      </c>
      <c r="F1207" t="str">
        <f t="shared" si="204"/>
        <v>001</v>
      </c>
      <c r="G1207" t="str">
        <f>""</f>
        <v/>
      </c>
      <c r="H1207" t="s">
        <v>3</v>
      </c>
      <c r="I1207" t="s">
        <v>1482</v>
      </c>
      <c r="J1207" t="s">
        <v>1483</v>
      </c>
      <c r="K1207" s="2" t="str">
        <f>"10170"</f>
        <v>10170</v>
      </c>
    </row>
    <row r="1208" spans="1:11" x14ac:dyDescent="0.25">
      <c r="A1208" t="str">
        <f t="shared" si="196"/>
        <v>10</v>
      </c>
      <c r="B1208" t="s">
        <v>201</v>
      </c>
      <c r="C1208" t="str">
        <f t="shared" ref="C1208:C1213" si="205">"127"</f>
        <v>127</v>
      </c>
      <c r="D1208" t="s">
        <v>326</v>
      </c>
      <c r="E1208" t="str">
        <f>"01"</f>
        <v>01</v>
      </c>
      <c r="F1208" t="str">
        <f t="shared" si="204"/>
        <v>001</v>
      </c>
      <c r="G1208" t="str">
        <f>""</f>
        <v/>
      </c>
      <c r="H1208" t="s">
        <v>3</v>
      </c>
      <c r="I1208" t="s">
        <v>1484</v>
      </c>
      <c r="J1208" t="s">
        <v>1485</v>
      </c>
      <c r="K1208" s="2" t="str">
        <f t="shared" ref="K1208:K1213" si="206">"10810"</f>
        <v>10810</v>
      </c>
    </row>
    <row r="1209" spans="1:11" x14ac:dyDescent="0.25">
      <c r="A1209" t="str">
        <f t="shared" si="196"/>
        <v>10</v>
      </c>
      <c r="B1209" t="s">
        <v>201</v>
      </c>
      <c r="C1209" t="str">
        <f t="shared" si="205"/>
        <v>127</v>
      </c>
      <c r="D1209" t="s">
        <v>326</v>
      </c>
      <c r="E1209" t="str">
        <f>"01"</f>
        <v>01</v>
      </c>
      <c r="F1209" t="str">
        <f>"002"</f>
        <v>002</v>
      </c>
      <c r="G1209" t="str">
        <f>""</f>
        <v/>
      </c>
      <c r="H1209" t="s">
        <v>3</v>
      </c>
      <c r="I1209" t="s">
        <v>1486</v>
      </c>
      <c r="J1209" t="s">
        <v>1487</v>
      </c>
      <c r="K1209" s="2" t="str">
        <f t="shared" si="206"/>
        <v>10810</v>
      </c>
    </row>
    <row r="1210" spans="1:11" x14ac:dyDescent="0.25">
      <c r="A1210" t="str">
        <f t="shared" si="196"/>
        <v>10</v>
      </c>
      <c r="B1210" t="s">
        <v>201</v>
      </c>
      <c r="C1210" t="str">
        <f t="shared" si="205"/>
        <v>127</v>
      </c>
      <c r="D1210" t="s">
        <v>326</v>
      </c>
      <c r="E1210" t="str">
        <f>"02"</f>
        <v>02</v>
      </c>
      <c r="F1210" t="str">
        <f>"001"</f>
        <v>001</v>
      </c>
      <c r="G1210" t="str">
        <f>""</f>
        <v/>
      </c>
      <c r="H1210" t="s">
        <v>3</v>
      </c>
      <c r="I1210" t="s">
        <v>18</v>
      </c>
      <c r="J1210" t="s">
        <v>636</v>
      </c>
      <c r="K1210" s="2" t="str">
        <f t="shared" si="206"/>
        <v>10810</v>
      </c>
    </row>
    <row r="1211" spans="1:11" x14ac:dyDescent="0.25">
      <c r="A1211" t="str">
        <f t="shared" si="196"/>
        <v>10</v>
      </c>
      <c r="B1211" t="s">
        <v>201</v>
      </c>
      <c r="C1211" t="str">
        <f t="shared" si="205"/>
        <v>127</v>
      </c>
      <c r="D1211" t="s">
        <v>326</v>
      </c>
      <c r="E1211" t="str">
        <f>"02"</f>
        <v>02</v>
      </c>
      <c r="F1211" t="str">
        <f>"002"</f>
        <v>002</v>
      </c>
      <c r="G1211" t="str">
        <f>""</f>
        <v/>
      </c>
      <c r="H1211" t="s">
        <v>3</v>
      </c>
      <c r="I1211" t="s">
        <v>1488</v>
      </c>
      <c r="J1211" t="s">
        <v>1489</v>
      </c>
      <c r="K1211" s="2" t="str">
        <f t="shared" si="206"/>
        <v>10810</v>
      </c>
    </row>
    <row r="1212" spans="1:11" x14ac:dyDescent="0.25">
      <c r="A1212" t="str">
        <f t="shared" si="196"/>
        <v>10</v>
      </c>
      <c r="B1212" t="s">
        <v>201</v>
      </c>
      <c r="C1212" t="str">
        <f t="shared" si="205"/>
        <v>127</v>
      </c>
      <c r="D1212" t="s">
        <v>326</v>
      </c>
      <c r="E1212" t="str">
        <f>"02"</f>
        <v>02</v>
      </c>
      <c r="F1212" t="str">
        <f>"003"</f>
        <v>003</v>
      </c>
      <c r="G1212" t="str">
        <f>""</f>
        <v/>
      </c>
      <c r="H1212" t="s">
        <v>1</v>
      </c>
      <c r="I1212" t="s">
        <v>23</v>
      </c>
      <c r="J1212" t="s">
        <v>1490</v>
      </c>
      <c r="K1212" s="2" t="str">
        <f t="shared" si="206"/>
        <v>10810</v>
      </c>
    </row>
    <row r="1213" spans="1:11" x14ac:dyDescent="0.25">
      <c r="A1213" t="str">
        <f t="shared" si="196"/>
        <v>10</v>
      </c>
      <c r="B1213" t="s">
        <v>201</v>
      </c>
      <c r="C1213" t="str">
        <f t="shared" si="205"/>
        <v>127</v>
      </c>
      <c r="D1213" t="s">
        <v>326</v>
      </c>
      <c r="E1213" t="str">
        <f>"02"</f>
        <v>02</v>
      </c>
      <c r="F1213" t="str">
        <f>"003"</f>
        <v>003</v>
      </c>
      <c r="G1213" t="str">
        <f>""</f>
        <v/>
      </c>
      <c r="H1213" t="s">
        <v>0</v>
      </c>
      <c r="I1213" t="s">
        <v>23</v>
      </c>
      <c r="J1213" t="s">
        <v>1490</v>
      </c>
      <c r="K1213" s="2" t="str">
        <f t="shared" si="206"/>
        <v>10810</v>
      </c>
    </row>
    <row r="1214" spans="1:11" x14ac:dyDescent="0.25">
      <c r="A1214" t="str">
        <f t="shared" si="196"/>
        <v>10</v>
      </c>
      <c r="B1214" t="s">
        <v>201</v>
      </c>
      <c r="C1214" t="str">
        <f t="shared" ref="C1214:C1220" si="207">"128"</f>
        <v>128</v>
      </c>
      <c r="D1214" t="s">
        <v>327</v>
      </c>
      <c r="E1214" t="str">
        <f t="shared" ref="E1214:E1229" si="208">"01"</f>
        <v>01</v>
      </c>
      <c r="F1214" t="str">
        <f>"001"</f>
        <v>001</v>
      </c>
      <c r="G1214" t="str">
        <f>""</f>
        <v/>
      </c>
      <c r="H1214" t="s">
        <v>3</v>
      </c>
      <c r="I1214" t="s">
        <v>1491</v>
      </c>
      <c r="J1214" t="s">
        <v>1492</v>
      </c>
      <c r="K1214" s="2" t="str">
        <f t="shared" ref="K1214:K1220" si="209">"10840"</f>
        <v>10840</v>
      </c>
    </row>
    <row r="1215" spans="1:11" x14ac:dyDescent="0.25">
      <c r="A1215" t="str">
        <f t="shared" si="196"/>
        <v>10</v>
      </c>
      <c r="B1215" t="s">
        <v>201</v>
      </c>
      <c r="C1215" t="str">
        <f t="shared" si="207"/>
        <v>128</v>
      </c>
      <c r="D1215" t="s">
        <v>327</v>
      </c>
      <c r="E1215" t="str">
        <f t="shared" si="208"/>
        <v>01</v>
      </c>
      <c r="F1215" t="str">
        <f>"002"</f>
        <v>002</v>
      </c>
      <c r="G1215" t="str">
        <f>""</f>
        <v/>
      </c>
      <c r="H1215" t="s">
        <v>3</v>
      </c>
      <c r="I1215" t="s">
        <v>1493</v>
      </c>
      <c r="J1215" t="s">
        <v>1494</v>
      </c>
      <c r="K1215" s="2" t="str">
        <f t="shared" si="209"/>
        <v>10840</v>
      </c>
    </row>
    <row r="1216" spans="1:11" x14ac:dyDescent="0.25">
      <c r="A1216" t="str">
        <f t="shared" si="196"/>
        <v>10</v>
      </c>
      <c r="B1216" t="s">
        <v>201</v>
      </c>
      <c r="C1216" t="str">
        <f t="shared" si="207"/>
        <v>128</v>
      </c>
      <c r="D1216" t="s">
        <v>327</v>
      </c>
      <c r="E1216" t="str">
        <f t="shared" si="208"/>
        <v>01</v>
      </c>
      <c r="F1216" t="str">
        <f>"003"</f>
        <v>003</v>
      </c>
      <c r="G1216" t="str">
        <f>""</f>
        <v/>
      </c>
      <c r="H1216" t="s">
        <v>1</v>
      </c>
      <c r="I1216" t="s">
        <v>1493</v>
      </c>
      <c r="J1216" t="s">
        <v>1494</v>
      </c>
      <c r="K1216" s="2" t="str">
        <f t="shared" si="209"/>
        <v>10840</v>
      </c>
    </row>
    <row r="1217" spans="1:11" x14ac:dyDescent="0.25">
      <c r="A1217" t="str">
        <f t="shared" si="196"/>
        <v>10</v>
      </c>
      <c r="B1217" t="s">
        <v>201</v>
      </c>
      <c r="C1217" t="str">
        <f t="shared" si="207"/>
        <v>128</v>
      </c>
      <c r="D1217" t="s">
        <v>327</v>
      </c>
      <c r="E1217" t="str">
        <f t="shared" si="208"/>
        <v>01</v>
      </c>
      <c r="F1217" t="str">
        <f>"003"</f>
        <v>003</v>
      </c>
      <c r="G1217" t="str">
        <f>""</f>
        <v/>
      </c>
      <c r="H1217" t="s">
        <v>0</v>
      </c>
      <c r="I1217" t="s">
        <v>1493</v>
      </c>
      <c r="J1217" t="s">
        <v>1494</v>
      </c>
      <c r="K1217" s="2" t="str">
        <f t="shared" si="209"/>
        <v>10840</v>
      </c>
    </row>
    <row r="1218" spans="1:11" x14ac:dyDescent="0.25">
      <c r="A1218" t="str">
        <f t="shared" si="196"/>
        <v>10</v>
      </c>
      <c r="B1218" t="s">
        <v>201</v>
      </c>
      <c r="C1218" t="str">
        <f t="shared" si="207"/>
        <v>128</v>
      </c>
      <c r="D1218" t="s">
        <v>327</v>
      </c>
      <c r="E1218" t="str">
        <f t="shared" si="208"/>
        <v>01</v>
      </c>
      <c r="F1218" t="str">
        <f>"005"</f>
        <v>005</v>
      </c>
      <c r="G1218" t="str">
        <f>""</f>
        <v/>
      </c>
      <c r="H1218" t="s">
        <v>3</v>
      </c>
      <c r="I1218" t="s">
        <v>1491</v>
      </c>
      <c r="J1218" t="s">
        <v>1492</v>
      </c>
      <c r="K1218" s="2" t="str">
        <f t="shared" si="209"/>
        <v>10840</v>
      </c>
    </row>
    <row r="1219" spans="1:11" x14ac:dyDescent="0.25">
      <c r="A1219" t="str">
        <f t="shared" si="196"/>
        <v>10</v>
      </c>
      <c r="B1219" t="s">
        <v>201</v>
      </c>
      <c r="C1219" t="str">
        <f t="shared" si="207"/>
        <v>128</v>
      </c>
      <c r="D1219" t="s">
        <v>327</v>
      </c>
      <c r="E1219" t="str">
        <f t="shared" si="208"/>
        <v>01</v>
      </c>
      <c r="F1219" t="str">
        <f>"006"</f>
        <v>006</v>
      </c>
      <c r="G1219" t="str">
        <f>""</f>
        <v/>
      </c>
      <c r="H1219" t="s">
        <v>1</v>
      </c>
      <c r="I1219" t="s">
        <v>1491</v>
      </c>
      <c r="J1219" t="s">
        <v>1492</v>
      </c>
      <c r="K1219" s="2" t="str">
        <f t="shared" si="209"/>
        <v>10840</v>
      </c>
    </row>
    <row r="1220" spans="1:11" x14ac:dyDescent="0.25">
      <c r="A1220" t="str">
        <f t="shared" si="196"/>
        <v>10</v>
      </c>
      <c r="B1220" t="s">
        <v>201</v>
      </c>
      <c r="C1220" t="str">
        <f t="shared" si="207"/>
        <v>128</v>
      </c>
      <c r="D1220" t="s">
        <v>327</v>
      </c>
      <c r="E1220" t="str">
        <f t="shared" si="208"/>
        <v>01</v>
      </c>
      <c r="F1220" t="str">
        <f>"006"</f>
        <v>006</v>
      </c>
      <c r="G1220" t="str">
        <f>""</f>
        <v/>
      </c>
      <c r="H1220" t="s">
        <v>0</v>
      </c>
      <c r="I1220" t="s">
        <v>1491</v>
      </c>
      <c r="J1220" t="s">
        <v>1492</v>
      </c>
      <c r="K1220" s="2" t="str">
        <f t="shared" si="209"/>
        <v>10840</v>
      </c>
    </row>
    <row r="1221" spans="1:11" x14ac:dyDescent="0.25">
      <c r="A1221" t="str">
        <f t="shared" si="196"/>
        <v>10</v>
      </c>
      <c r="B1221" t="s">
        <v>201</v>
      </c>
      <c r="C1221" t="str">
        <f>"129"</f>
        <v>129</v>
      </c>
      <c r="D1221" t="s">
        <v>328</v>
      </c>
      <c r="E1221" t="str">
        <f t="shared" si="208"/>
        <v>01</v>
      </c>
      <c r="F1221" t="str">
        <f>"001"</f>
        <v>001</v>
      </c>
      <c r="G1221" t="str">
        <f>""</f>
        <v/>
      </c>
      <c r="H1221" t="s">
        <v>3</v>
      </c>
      <c r="I1221" t="s">
        <v>1208</v>
      </c>
      <c r="J1221" t="s">
        <v>1174</v>
      </c>
      <c r="K1221" s="2" t="str">
        <f>"10811"</f>
        <v>10811</v>
      </c>
    </row>
    <row r="1222" spans="1:11" x14ac:dyDescent="0.25">
      <c r="A1222" t="str">
        <f t="shared" si="196"/>
        <v>10</v>
      </c>
      <c r="B1222" t="s">
        <v>201</v>
      </c>
      <c r="C1222" t="str">
        <f>"130"</f>
        <v>130</v>
      </c>
      <c r="D1222" t="s">
        <v>329</v>
      </c>
      <c r="E1222" t="str">
        <f t="shared" si="208"/>
        <v>01</v>
      </c>
      <c r="F1222" t="str">
        <f>"001"</f>
        <v>001</v>
      </c>
      <c r="G1222" t="str">
        <f>""</f>
        <v/>
      </c>
      <c r="H1222" t="s">
        <v>1</v>
      </c>
      <c r="I1222" t="s">
        <v>1495</v>
      </c>
      <c r="J1222" t="s">
        <v>1496</v>
      </c>
      <c r="K1222" s="2" t="str">
        <f>"10613"</f>
        <v>10613</v>
      </c>
    </row>
    <row r="1223" spans="1:11" x14ac:dyDescent="0.25">
      <c r="A1223" t="str">
        <f t="shared" si="196"/>
        <v>10</v>
      </c>
      <c r="B1223" t="s">
        <v>201</v>
      </c>
      <c r="C1223" t="str">
        <f>"130"</f>
        <v>130</v>
      </c>
      <c r="D1223" t="s">
        <v>329</v>
      </c>
      <c r="E1223" t="str">
        <f t="shared" si="208"/>
        <v>01</v>
      </c>
      <c r="F1223" t="str">
        <f>"001"</f>
        <v>001</v>
      </c>
      <c r="G1223" t="str">
        <f>""</f>
        <v/>
      </c>
      <c r="H1223" t="s">
        <v>0</v>
      </c>
      <c r="I1223" t="s">
        <v>1495</v>
      </c>
      <c r="J1223" t="s">
        <v>1496</v>
      </c>
      <c r="K1223" s="2" t="str">
        <f>"10613"</f>
        <v>10613</v>
      </c>
    </row>
    <row r="1224" spans="1:11" x14ac:dyDescent="0.25">
      <c r="A1224" t="str">
        <f t="shared" si="196"/>
        <v>10</v>
      </c>
      <c r="B1224" t="s">
        <v>201</v>
      </c>
      <c r="C1224" t="str">
        <f t="shared" ref="C1224:C1240" si="210">"131"</f>
        <v>131</v>
      </c>
      <c r="D1224" t="s">
        <v>330</v>
      </c>
      <c r="E1224" t="str">
        <f t="shared" si="208"/>
        <v>01</v>
      </c>
      <c r="F1224" t="str">
        <f>"001"</f>
        <v>001</v>
      </c>
      <c r="G1224" t="str">
        <f>""</f>
        <v/>
      </c>
      <c r="H1224" t="s">
        <v>3</v>
      </c>
      <c r="I1224" t="s">
        <v>1497</v>
      </c>
      <c r="J1224" t="s">
        <v>1498</v>
      </c>
      <c r="K1224" s="2" t="str">
        <f t="shared" ref="K1224:K1240" si="211">"10300"</f>
        <v>10300</v>
      </c>
    </row>
    <row r="1225" spans="1:11" x14ac:dyDescent="0.25">
      <c r="A1225" t="str">
        <f t="shared" si="196"/>
        <v>10</v>
      </c>
      <c r="B1225" t="s">
        <v>201</v>
      </c>
      <c r="C1225" t="str">
        <f t="shared" si="210"/>
        <v>131</v>
      </c>
      <c r="D1225" t="s">
        <v>330</v>
      </c>
      <c r="E1225" t="str">
        <f t="shared" si="208"/>
        <v>01</v>
      </c>
      <c r="F1225" t="str">
        <f>"002"</f>
        <v>002</v>
      </c>
      <c r="G1225" t="str">
        <f>""</f>
        <v/>
      </c>
      <c r="H1225" t="s">
        <v>1</v>
      </c>
      <c r="I1225" t="s">
        <v>1499</v>
      </c>
      <c r="J1225" t="s">
        <v>1500</v>
      </c>
      <c r="K1225" s="2" t="str">
        <f t="shared" si="211"/>
        <v>10300</v>
      </c>
    </row>
    <row r="1226" spans="1:11" x14ac:dyDescent="0.25">
      <c r="A1226" t="str">
        <f t="shared" si="196"/>
        <v>10</v>
      </c>
      <c r="B1226" t="s">
        <v>201</v>
      </c>
      <c r="C1226" t="str">
        <f t="shared" si="210"/>
        <v>131</v>
      </c>
      <c r="D1226" t="s">
        <v>330</v>
      </c>
      <c r="E1226" t="str">
        <f t="shared" si="208"/>
        <v>01</v>
      </c>
      <c r="F1226" t="str">
        <f>"002"</f>
        <v>002</v>
      </c>
      <c r="G1226" t="str">
        <f>""</f>
        <v/>
      </c>
      <c r="H1226" t="s">
        <v>0</v>
      </c>
      <c r="I1226" t="s">
        <v>1499</v>
      </c>
      <c r="J1226" t="s">
        <v>1500</v>
      </c>
      <c r="K1226" s="2" t="str">
        <f t="shared" si="211"/>
        <v>10300</v>
      </c>
    </row>
    <row r="1227" spans="1:11" x14ac:dyDescent="0.25">
      <c r="A1227" t="str">
        <f t="shared" ref="A1227:A1290" si="212">"10"</f>
        <v>10</v>
      </c>
      <c r="B1227" t="s">
        <v>201</v>
      </c>
      <c r="C1227" t="str">
        <f t="shared" si="210"/>
        <v>131</v>
      </c>
      <c r="D1227" t="s">
        <v>330</v>
      </c>
      <c r="E1227" t="str">
        <f t="shared" si="208"/>
        <v>01</v>
      </c>
      <c r="F1227" t="str">
        <f>"003"</f>
        <v>003</v>
      </c>
      <c r="G1227" t="str">
        <f>""</f>
        <v/>
      </c>
      <c r="H1227" t="s">
        <v>3</v>
      </c>
      <c r="I1227" t="s">
        <v>1501</v>
      </c>
      <c r="J1227" t="s">
        <v>1502</v>
      </c>
      <c r="K1227" s="2" t="str">
        <f t="shared" si="211"/>
        <v>10300</v>
      </c>
    </row>
    <row r="1228" spans="1:11" x14ac:dyDescent="0.25">
      <c r="A1228" t="str">
        <f t="shared" si="212"/>
        <v>10</v>
      </c>
      <c r="B1228" t="s">
        <v>201</v>
      </c>
      <c r="C1228" t="str">
        <f t="shared" si="210"/>
        <v>131</v>
      </c>
      <c r="D1228" t="s">
        <v>330</v>
      </c>
      <c r="E1228" t="str">
        <f t="shared" si="208"/>
        <v>01</v>
      </c>
      <c r="F1228" t="str">
        <f>"004"</f>
        <v>004</v>
      </c>
      <c r="G1228" t="str">
        <f>""</f>
        <v/>
      </c>
      <c r="H1228" t="s">
        <v>1</v>
      </c>
      <c r="I1228" t="s">
        <v>1499</v>
      </c>
      <c r="J1228" t="s">
        <v>1500</v>
      </c>
      <c r="K1228" s="2" t="str">
        <f t="shared" si="211"/>
        <v>10300</v>
      </c>
    </row>
    <row r="1229" spans="1:11" x14ac:dyDescent="0.25">
      <c r="A1229" t="str">
        <f t="shared" si="212"/>
        <v>10</v>
      </c>
      <c r="B1229" t="s">
        <v>201</v>
      </c>
      <c r="C1229" t="str">
        <f t="shared" si="210"/>
        <v>131</v>
      </c>
      <c r="D1229" t="s">
        <v>330</v>
      </c>
      <c r="E1229" t="str">
        <f t="shared" si="208"/>
        <v>01</v>
      </c>
      <c r="F1229" t="str">
        <f>"004"</f>
        <v>004</v>
      </c>
      <c r="G1229" t="str">
        <f>""</f>
        <v/>
      </c>
      <c r="H1229" t="s">
        <v>0</v>
      </c>
      <c r="I1229" t="s">
        <v>1499</v>
      </c>
      <c r="J1229" t="s">
        <v>1500</v>
      </c>
      <c r="K1229" s="2" t="str">
        <f t="shared" si="211"/>
        <v>10300</v>
      </c>
    </row>
    <row r="1230" spans="1:11" x14ac:dyDescent="0.25">
      <c r="A1230" t="str">
        <f t="shared" si="212"/>
        <v>10</v>
      </c>
      <c r="B1230" t="s">
        <v>201</v>
      </c>
      <c r="C1230" t="str">
        <f t="shared" si="210"/>
        <v>131</v>
      </c>
      <c r="D1230" t="s">
        <v>330</v>
      </c>
      <c r="E1230" t="str">
        <f t="shared" ref="E1230:E1240" si="213">"02"</f>
        <v>02</v>
      </c>
      <c r="F1230" t="str">
        <f>"001"</f>
        <v>001</v>
      </c>
      <c r="G1230" t="str">
        <f>""</f>
        <v/>
      </c>
      <c r="H1230" t="s">
        <v>1</v>
      </c>
      <c r="I1230" t="s">
        <v>23</v>
      </c>
      <c r="J1230" t="s">
        <v>1503</v>
      </c>
      <c r="K1230" s="2" t="str">
        <f t="shared" si="211"/>
        <v>10300</v>
      </c>
    </row>
    <row r="1231" spans="1:11" x14ac:dyDescent="0.25">
      <c r="A1231" t="str">
        <f t="shared" si="212"/>
        <v>10</v>
      </c>
      <c r="B1231" t="s">
        <v>201</v>
      </c>
      <c r="C1231" t="str">
        <f t="shared" si="210"/>
        <v>131</v>
      </c>
      <c r="D1231" t="s">
        <v>330</v>
      </c>
      <c r="E1231" t="str">
        <f t="shared" si="213"/>
        <v>02</v>
      </c>
      <c r="F1231" t="str">
        <f>"001"</f>
        <v>001</v>
      </c>
      <c r="G1231" t="str">
        <f>""</f>
        <v/>
      </c>
      <c r="H1231" t="s">
        <v>0</v>
      </c>
      <c r="I1231" t="s">
        <v>23</v>
      </c>
      <c r="J1231" t="s">
        <v>1503</v>
      </c>
      <c r="K1231" s="2" t="str">
        <f t="shared" si="211"/>
        <v>10300</v>
      </c>
    </row>
    <row r="1232" spans="1:11" x14ac:dyDescent="0.25">
      <c r="A1232" t="str">
        <f t="shared" si="212"/>
        <v>10</v>
      </c>
      <c r="B1232" t="s">
        <v>201</v>
      </c>
      <c r="C1232" t="str">
        <f t="shared" si="210"/>
        <v>131</v>
      </c>
      <c r="D1232" t="s">
        <v>330</v>
      </c>
      <c r="E1232" t="str">
        <f t="shared" si="213"/>
        <v>02</v>
      </c>
      <c r="F1232" t="str">
        <f>"002"</f>
        <v>002</v>
      </c>
      <c r="G1232" t="str">
        <f>""</f>
        <v/>
      </c>
      <c r="H1232" t="s">
        <v>1</v>
      </c>
      <c r="I1232" t="s">
        <v>1504</v>
      </c>
      <c r="J1232" t="s">
        <v>1505</v>
      </c>
      <c r="K1232" s="2" t="str">
        <f t="shared" si="211"/>
        <v>10300</v>
      </c>
    </row>
    <row r="1233" spans="1:11" x14ac:dyDescent="0.25">
      <c r="A1233" t="str">
        <f t="shared" si="212"/>
        <v>10</v>
      </c>
      <c r="B1233" t="s">
        <v>201</v>
      </c>
      <c r="C1233" t="str">
        <f t="shared" si="210"/>
        <v>131</v>
      </c>
      <c r="D1233" t="s">
        <v>330</v>
      </c>
      <c r="E1233" t="str">
        <f t="shared" si="213"/>
        <v>02</v>
      </c>
      <c r="F1233" t="str">
        <f>"002"</f>
        <v>002</v>
      </c>
      <c r="G1233" t="str">
        <f>""</f>
        <v/>
      </c>
      <c r="H1233" t="s">
        <v>0</v>
      </c>
      <c r="I1233" t="s">
        <v>1504</v>
      </c>
      <c r="J1233" t="s">
        <v>1505</v>
      </c>
      <c r="K1233" s="2" t="str">
        <f t="shared" si="211"/>
        <v>10300</v>
      </c>
    </row>
    <row r="1234" spans="1:11" x14ac:dyDescent="0.25">
      <c r="A1234" t="str">
        <f t="shared" si="212"/>
        <v>10</v>
      </c>
      <c r="B1234" t="s">
        <v>201</v>
      </c>
      <c r="C1234" t="str">
        <f t="shared" si="210"/>
        <v>131</v>
      </c>
      <c r="D1234" t="s">
        <v>330</v>
      </c>
      <c r="E1234" t="str">
        <f t="shared" si="213"/>
        <v>02</v>
      </c>
      <c r="F1234" t="str">
        <f>"003"</f>
        <v>003</v>
      </c>
      <c r="G1234" t="str">
        <f>""</f>
        <v/>
      </c>
      <c r="H1234" t="s">
        <v>3</v>
      </c>
      <c r="I1234" t="s">
        <v>1506</v>
      </c>
      <c r="J1234" t="s">
        <v>1507</v>
      </c>
      <c r="K1234" s="2" t="str">
        <f t="shared" si="211"/>
        <v>10300</v>
      </c>
    </row>
    <row r="1235" spans="1:11" x14ac:dyDescent="0.25">
      <c r="A1235" t="str">
        <f t="shared" si="212"/>
        <v>10</v>
      </c>
      <c r="B1235" t="s">
        <v>201</v>
      </c>
      <c r="C1235" t="str">
        <f t="shared" si="210"/>
        <v>131</v>
      </c>
      <c r="D1235" t="s">
        <v>330</v>
      </c>
      <c r="E1235" t="str">
        <f t="shared" si="213"/>
        <v>02</v>
      </c>
      <c r="F1235" t="str">
        <f>"004"</f>
        <v>004</v>
      </c>
      <c r="G1235" t="str">
        <f>""</f>
        <v/>
      </c>
      <c r="H1235" t="s">
        <v>3</v>
      </c>
      <c r="I1235" t="s">
        <v>1508</v>
      </c>
      <c r="J1235" t="s">
        <v>1509</v>
      </c>
      <c r="K1235" s="2" t="str">
        <f t="shared" si="211"/>
        <v>10300</v>
      </c>
    </row>
    <row r="1236" spans="1:11" x14ac:dyDescent="0.25">
      <c r="A1236" t="str">
        <f t="shared" si="212"/>
        <v>10</v>
      </c>
      <c r="B1236" t="s">
        <v>201</v>
      </c>
      <c r="C1236" t="str">
        <f t="shared" si="210"/>
        <v>131</v>
      </c>
      <c r="D1236" t="s">
        <v>330</v>
      </c>
      <c r="E1236" t="str">
        <f t="shared" si="213"/>
        <v>02</v>
      </c>
      <c r="F1236" t="str">
        <f>"005"</f>
        <v>005</v>
      </c>
      <c r="G1236" t="str">
        <f>""</f>
        <v/>
      </c>
      <c r="H1236" t="s">
        <v>1</v>
      </c>
      <c r="I1236" t="s">
        <v>1510</v>
      </c>
      <c r="J1236" t="s">
        <v>1511</v>
      </c>
      <c r="K1236" s="2" t="str">
        <f t="shared" si="211"/>
        <v>10300</v>
      </c>
    </row>
    <row r="1237" spans="1:11" x14ac:dyDescent="0.25">
      <c r="A1237" t="str">
        <f t="shared" si="212"/>
        <v>10</v>
      </c>
      <c r="B1237" t="s">
        <v>201</v>
      </c>
      <c r="C1237" t="str">
        <f t="shared" si="210"/>
        <v>131</v>
      </c>
      <c r="D1237" t="s">
        <v>330</v>
      </c>
      <c r="E1237" t="str">
        <f t="shared" si="213"/>
        <v>02</v>
      </c>
      <c r="F1237" t="str">
        <f>"005"</f>
        <v>005</v>
      </c>
      <c r="G1237" t="str">
        <f>""</f>
        <v/>
      </c>
      <c r="H1237" t="s">
        <v>0</v>
      </c>
      <c r="I1237" t="s">
        <v>1510</v>
      </c>
      <c r="J1237" t="s">
        <v>1511</v>
      </c>
      <c r="K1237" s="2" t="str">
        <f t="shared" si="211"/>
        <v>10300</v>
      </c>
    </row>
    <row r="1238" spans="1:11" x14ac:dyDescent="0.25">
      <c r="A1238" t="str">
        <f t="shared" si="212"/>
        <v>10</v>
      </c>
      <c r="B1238" t="s">
        <v>201</v>
      </c>
      <c r="C1238" t="str">
        <f t="shared" si="210"/>
        <v>131</v>
      </c>
      <c r="D1238" t="s">
        <v>330</v>
      </c>
      <c r="E1238" t="str">
        <f t="shared" si="213"/>
        <v>02</v>
      </c>
      <c r="F1238" t="str">
        <f>"006"</f>
        <v>006</v>
      </c>
      <c r="G1238" t="str">
        <f>""</f>
        <v/>
      </c>
      <c r="H1238" t="s">
        <v>3</v>
      </c>
      <c r="I1238" t="s">
        <v>1512</v>
      </c>
      <c r="J1238" t="s">
        <v>1513</v>
      </c>
      <c r="K1238" s="2" t="str">
        <f t="shared" si="211"/>
        <v>10300</v>
      </c>
    </row>
    <row r="1239" spans="1:11" x14ac:dyDescent="0.25">
      <c r="A1239" t="str">
        <f t="shared" si="212"/>
        <v>10</v>
      </c>
      <c r="B1239" t="s">
        <v>201</v>
      </c>
      <c r="C1239" t="str">
        <f t="shared" si="210"/>
        <v>131</v>
      </c>
      <c r="D1239" t="s">
        <v>330</v>
      </c>
      <c r="E1239" t="str">
        <f t="shared" si="213"/>
        <v>02</v>
      </c>
      <c r="F1239" t="str">
        <f>"007"</f>
        <v>007</v>
      </c>
      <c r="G1239" t="str">
        <f>""</f>
        <v/>
      </c>
      <c r="H1239" t="s">
        <v>3</v>
      </c>
      <c r="I1239" t="s">
        <v>1514</v>
      </c>
      <c r="J1239" t="s">
        <v>1515</v>
      </c>
      <c r="K1239" s="2" t="str">
        <f t="shared" si="211"/>
        <v>10300</v>
      </c>
    </row>
    <row r="1240" spans="1:11" x14ac:dyDescent="0.25">
      <c r="A1240" t="str">
        <f t="shared" si="212"/>
        <v>10</v>
      </c>
      <c r="B1240" t="s">
        <v>201</v>
      </c>
      <c r="C1240" t="str">
        <f t="shared" si="210"/>
        <v>131</v>
      </c>
      <c r="D1240" t="s">
        <v>330</v>
      </c>
      <c r="E1240" t="str">
        <f t="shared" si="213"/>
        <v>02</v>
      </c>
      <c r="F1240" t="str">
        <f>"008"</f>
        <v>008</v>
      </c>
      <c r="G1240" t="str">
        <f>""</f>
        <v/>
      </c>
      <c r="H1240" t="s">
        <v>3</v>
      </c>
      <c r="I1240" t="s">
        <v>1516</v>
      </c>
      <c r="J1240" t="s">
        <v>1517</v>
      </c>
      <c r="K1240" s="2" t="str">
        <f t="shared" si="211"/>
        <v>10300</v>
      </c>
    </row>
    <row r="1241" spans="1:11" x14ac:dyDescent="0.25">
      <c r="A1241" t="str">
        <f t="shared" si="212"/>
        <v>10</v>
      </c>
      <c r="B1241" t="s">
        <v>201</v>
      </c>
      <c r="C1241" t="str">
        <f>"132"</f>
        <v>132</v>
      </c>
      <c r="D1241" t="s">
        <v>331</v>
      </c>
      <c r="E1241" t="str">
        <f t="shared" ref="E1241:E1269" si="214">"01"</f>
        <v>01</v>
      </c>
      <c r="F1241" t="str">
        <f t="shared" ref="F1241:F1261" si="215">"001"</f>
        <v>001</v>
      </c>
      <c r="G1241" t="str">
        <f>""</f>
        <v/>
      </c>
      <c r="H1241" t="s">
        <v>3</v>
      </c>
      <c r="I1241" t="s">
        <v>1518</v>
      </c>
      <c r="J1241" t="s">
        <v>1519</v>
      </c>
      <c r="K1241" s="2" t="str">
        <f>"10341"</f>
        <v>10341</v>
      </c>
    </row>
    <row r="1242" spans="1:11" x14ac:dyDescent="0.25">
      <c r="A1242" t="str">
        <f t="shared" si="212"/>
        <v>10</v>
      </c>
      <c r="B1242" t="s">
        <v>201</v>
      </c>
      <c r="C1242" t="str">
        <f>"133"</f>
        <v>133</v>
      </c>
      <c r="D1242" t="s">
        <v>332</v>
      </c>
      <c r="E1242" t="str">
        <f t="shared" si="214"/>
        <v>01</v>
      </c>
      <c r="F1242" t="str">
        <f t="shared" si="215"/>
        <v>001</v>
      </c>
      <c r="G1242" t="str">
        <f>""</f>
        <v/>
      </c>
      <c r="H1242" t="s">
        <v>3</v>
      </c>
      <c r="I1242" t="s">
        <v>1520</v>
      </c>
      <c r="J1242" t="s">
        <v>1521</v>
      </c>
      <c r="K1242" s="2" t="str">
        <f>"10930"</f>
        <v>10930</v>
      </c>
    </row>
    <row r="1243" spans="1:11" x14ac:dyDescent="0.25">
      <c r="A1243" t="str">
        <f t="shared" si="212"/>
        <v>10</v>
      </c>
      <c r="B1243" t="s">
        <v>201</v>
      </c>
      <c r="C1243" t="str">
        <f>"134"</f>
        <v>134</v>
      </c>
      <c r="D1243" t="s">
        <v>333</v>
      </c>
      <c r="E1243" t="str">
        <f t="shared" si="214"/>
        <v>01</v>
      </c>
      <c r="F1243" t="str">
        <f t="shared" si="215"/>
        <v>001</v>
      </c>
      <c r="G1243" t="str">
        <f>""</f>
        <v/>
      </c>
      <c r="H1243" t="s">
        <v>3</v>
      </c>
      <c r="I1243" t="s">
        <v>23</v>
      </c>
      <c r="J1243" t="s">
        <v>1522</v>
      </c>
      <c r="K1243" s="2" t="str">
        <f>"10374"</f>
        <v>10374</v>
      </c>
    </row>
    <row r="1244" spans="1:11" x14ac:dyDescent="0.25">
      <c r="A1244" t="str">
        <f t="shared" si="212"/>
        <v>10</v>
      </c>
      <c r="B1244" t="s">
        <v>201</v>
      </c>
      <c r="C1244" t="str">
        <f>"135"</f>
        <v>135</v>
      </c>
      <c r="D1244" t="s">
        <v>334</v>
      </c>
      <c r="E1244" t="str">
        <f t="shared" si="214"/>
        <v>01</v>
      </c>
      <c r="F1244" t="str">
        <f t="shared" si="215"/>
        <v>001</v>
      </c>
      <c r="G1244" t="str">
        <f>"01"</f>
        <v>01</v>
      </c>
      <c r="H1244" t="s">
        <v>1</v>
      </c>
      <c r="I1244" t="s">
        <v>1523</v>
      </c>
      <c r="J1244" t="s">
        <v>1524</v>
      </c>
      <c r="K1244" s="2" t="str">
        <f>"10626"</f>
        <v>10626</v>
      </c>
    </row>
    <row r="1245" spans="1:11" x14ac:dyDescent="0.25">
      <c r="A1245" t="str">
        <f t="shared" si="212"/>
        <v>10</v>
      </c>
      <c r="B1245" t="s">
        <v>201</v>
      </c>
      <c r="C1245" t="str">
        <f>"135"</f>
        <v>135</v>
      </c>
      <c r="D1245" t="s">
        <v>334</v>
      </c>
      <c r="E1245" t="str">
        <f t="shared" si="214"/>
        <v>01</v>
      </c>
      <c r="F1245" t="str">
        <f t="shared" si="215"/>
        <v>001</v>
      </c>
      <c r="G1245" t="str">
        <f>"02"</f>
        <v>02</v>
      </c>
      <c r="H1245" t="s">
        <v>0</v>
      </c>
      <c r="I1245" t="s">
        <v>1525</v>
      </c>
      <c r="J1245" t="s">
        <v>1524</v>
      </c>
      <c r="K1245" s="2" t="str">
        <f>"10626"</f>
        <v>10626</v>
      </c>
    </row>
    <row r="1246" spans="1:11" x14ac:dyDescent="0.25">
      <c r="A1246" t="str">
        <f t="shared" si="212"/>
        <v>10</v>
      </c>
      <c r="B1246" t="s">
        <v>201</v>
      </c>
      <c r="C1246" t="str">
        <f>"135"</f>
        <v>135</v>
      </c>
      <c r="D1246" t="s">
        <v>334</v>
      </c>
      <c r="E1246" t="str">
        <f t="shared" si="214"/>
        <v>01</v>
      </c>
      <c r="F1246" t="str">
        <f t="shared" si="215"/>
        <v>001</v>
      </c>
      <c r="G1246" t="str">
        <f>"03"</f>
        <v>03</v>
      </c>
      <c r="H1246" t="s">
        <v>2</v>
      </c>
      <c r="I1246" t="s">
        <v>1526</v>
      </c>
      <c r="J1246" t="s">
        <v>1527</v>
      </c>
      <c r="K1246" s="2" t="str">
        <f>"10627"</f>
        <v>10627</v>
      </c>
    </row>
    <row r="1247" spans="1:11" x14ac:dyDescent="0.25">
      <c r="A1247" t="str">
        <f t="shared" si="212"/>
        <v>10</v>
      </c>
      <c r="B1247" t="s">
        <v>201</v>
      </c>
      <c r="C1247" t="str">
        <f>"136"</f>
        <v>136</v>
      </c>
      <c r="D1247" t="s">
        <v>335</v>
      </c>
      <c r="E1247" t="str">
        <f t="shared" si="214"/>
        <v>01</v>
      </c>
      <c r="F1247" t="str">
        <f t="shared" si="215"/>
        <v>001</v>
      </c>
      <c r="G1247" t="str">
        <f>""</f>
        <v/>
      </c>
      <c r="H1247" t="s">
        <v>3</v>
      </c>
      <c r="I1247" t="s">
        <v>31</v>
      </c>
      <c r="J1247" t="s">
        <v>1528</v>
      </c>
      <c r="K1247" s="2" t="str">
        <f>"10667"</f>
        <v>10667</v>
      </c>
    </row>
    <row r="1248" spans="1:11" x14ac:dyDescent="0.25">
      <c r="A1248" t="str">
        <f t="shared" si="212"/>
        <v>10</v>
      </c>
      <c r="B1248" t="s">
        <v>201</v>
      </c>
      <c r="C1248" t="str">
        <f>"137"</f>
        <v>137</v>
      </c>
      <c r="D1248" t="s">
        <v>336</v>
      </c>
      <c r="E1248" t="str">
        <f t="shared" si="214"/>
        <v>01</v>
      </c>
      <c r="F1248" t="str">
        <f t="shared" si="215"/>
        <v>001</v>
      </c>
      <c r="G1248" t="str">
        <f>""</f>
        <v/>
      </c>
      <c r="H1248" t="s">
        <v>3</v>
      </c>
      <c r="I1248" t="s">
        <v>21</v>
      </c>
      <c r="J1248" t="s">
        <v>1529</v>
      </c>
      <c r="K1248" s="2" t="str">
        <f>"10660"</f>
        <v>10660</v>
      </c>
    </row>
    <row r="1249" spans="1:11" x14ac:dyDescent="0.25">
      <c r="A1249" t="str">
        <f t="shared" si="212"/>
        <v>10</v>
      </c>
      <c r="B1249" t="s">
        <v>201</v>
      </c>
      <c r="C1249" t="str">
        <f>"138"</f>
        <v>138</v>
      </c>
      <c r="D1249" t="s">
        <v>337</v>
      </c>
      <c r="E1249" t="str">
        <f t="shared" si="214"/>
        <v>01</v>
      </c>
      <c r="F1249" t="str">
        <f t="shared" si="215"/>
        <v>001</v>
      </c>
      <c r="G1249" t="str">
        <f>""</f>
        <v/>
      </c>
      <c r="H1249" t="s">
        <v>3</v>
      </c>
      <c r="I1249" t="s">
        <v>31</v>
      </c>
      <c r="J1249" t="s">
        <v>724</v>
      </c>
      <c r="K1249" s="2" t="str">
        <f>"10411"</f>
        <v>10411</v>
      </c>
    </row>
    <row r="1250" spans="1:11" x14ac:dyDescent="0.25">
      <c r="A1250" t="str">
        <f t="shared" si="212"/>
        <v>10</v>
      </c>
      <c r="B1250" t="s">
        <v>201</v>
      </c>
      <c r="C1250" t="str">
        <f>"139"</f>
        <v>139</v>
      </c>
      <c r="D1250" t="s">
        <v>338</v>
      </c>
      <c r="E1250" t="str">
        <f t="shared" si="214"/>
        <v>01</v>
      </c>
      <c r="F1250" t="str">
        <f t="shared" si="215"/>
        <v>001</v>
      </c>
      <c r="G1250" t="str">
        <f>""</f>
        <v/>
      </c>
      <c r="H1250" t="s">
        <v>3</v>
      </c>
      <c r="I1250" t="s">
        <v>1530</v>
      </c>
      <c r="J1250" t="s">
        <v>1531</v>
      </c>
      <c r="K1250" s="2" t="str">
        <f>"10829"</f>
        <v>10829</v>
      </c>
    </row>
    <row r="1251" spans="1:11" x14ac:dyDescent="0.25">
      <c r="A1251" t="str">
        <f t="shared" si="212"/>
        <v>10</v>
      </c>
      <c r="B1251" t="s">
        <v>201</v>
      </c>
      <c r="C1251" t="str">
        <f>"140"</f>
        <v>140</v>
      </c>
      <c r="D1251" t="s">
        <v>339</v>
      </c>
      <c r="E1251" t="str">
        <f t="shared" si="214"/>
        <v>01</v>
      </c>
      <c r="F1251" t="str">
        <f t="shared" si="215"/>
        <v>001</v>
      </c>
      <c r="G1251" t="str">
        <f>""</f>
        <v/>
      </c>
      <c r="H1251" t="s">
        <v>3</v>
      </c>
      <c r="I1251" t="s">
        <v>29</v>
      </c>
      <c r="J1251" t="s">
        <v>1532</v>
      </c>
      <c r="K1251" s="2" t="str">
        <f>"10335"</f>
        <v>10335</v>
      </c>
    </row>
    <row r="1252" spans="1:11" x14ac:dyDescent="0.25">
      <c r="A1252" t="str">
        <f t="shared" si="212"/>
        <v>10</v>
      </c>
      <c r="B1252" t="s">
        <v>201</v>
      </c>
      <c r="C1252" t="str">
        <f>"141"</f>
        <v>141</v>
      </c>
      <c r="D1252" t="s">
        <v>340</v>
      </c>
      <c r="E1252" t="str">
        <f t="shared" si="214"/>
        <v>01</v>
      </c>
      <c r="F1252" t="str">
        <f t="shared" si="215"/>
        <v>001</v>
      </c>
      <c r="G1252" t="str">
        <f>""</f>
        <v/>
      </c>
      <c r="H1252" t="s">
        <v>3</v>
      </c>
      <c r="I1252" t="s">
        <v>1398</v>
      </c>
      <c r="J1252" t="s">
        <v>1533</v>
      </c>
      <c r="K1252" s="2" t="str">
        <f>"10334"</f>
        <v>10334</v>
      </c>
    </row>
    <row r="1253" spans="1:11" x14ac:dyDescent="0.25">
      <c r="A1253" t="str">
        <f t="shared" si="212"/>
        <v>10</v>
      </c>
      <c r="B1253" t="s">
        <v>201</v>
      </c>
      <c r="C1253" t="str">
        <f>"142"</f>
        <v>142</v>
      </c>
      <c r="D1253" t="s">
        <v>341</v>
      </c>
      <c r="E1253" t="str">
        <f t="shared" si="214"/>
        <v>01</v>
      </c>
      <c r="F1253" t="str">
        <f t="shared" si="215"/>
        <v>001</v>
      </c>
      <c r="G1253" t="str">
        <f>""</f>
        <v/>
      </c>
      <c r="H1253" t="s">
        <v>3</v>
      </c>
      <c r="I1253" t="s">
        <v>1208</v>
      </c>
      <c r="J1253" t="s">
        <v>1534</v>
      </c>
      <c r="K1253" s="2" t="str">
        <f>"10896"</f>
        <v>10896</v>
      </c>
    </row>
    <row r="1254" spans="1:11" x14ac:dyDescent="0.25">
      <c r="A1254" t="str">
        <f t="shared" si="212"/>
        <v>10</v>
      </c>
      <c r="B1254" t="s">
        <v>201</v>
      </c>
      <c r="C1254" t="str">
        <f>"143"</f>
        <v>143</v>
      </c>
      <c r="D1254" t="s">
        <v>342</v>
      </c>
      <c r="E1254" t="str">
        <f t="shared" si="214"/>
        <v>01</v>
      </c>
      <c r="F1254" t="str">
        <f t="shared" si="215"/>
        <v>001</v>
      </c>
      <c r="G1254" t="str">
        <f>""</f>
        <v/>
      </c>
      <c r="H1254" t="s">
        <v>3</v>
      </c>
      <c r="I1254" t="s">
        <v>1535</v>
      </c>
      <c r="J1254" t="s">
        <v>1536</v>
      </c>
      <c r="K1254" s="2" t="str">
        <f>"10882"</f>
        <v>10882</v>
      </c>
    </row>
    <row r="1255" spans="1:11" x14ac:dyDescent="0.25">
      <c r="A1255" t="str">
        <f t="shared" si="212"/>
        <v>10</v>
      </c>
      <c r="B1255" t="s">
        <v>201</v>
      </c>
      <c r="C1255" t="str">
        <f>"144"</f>
        <v>144</v>
      </c>
      <c r="D1255" t="s">
        <v>343</v>
      </c>
      <c r="E1255" t="str">
        <f t="shared" si="214"/>
        <v>01</v>
      </c>
      <c r="F1255" t="str">
        <f t="shared" si="215"/>
        <v>001</v>
      </c>
      <c r="G1255" t="str">
        <f>""</f>
        <v/>
      </c>
      <c r="H1255" t="s">
        <v>3</v>
      </c>
      <c r="I1255" t="s">
        <v>1537</v>
      </c>
      <c r="J1255" t="s">
        <v>1538</v>
      </c>
      <c r="K1255" s="2" t="str">
        <f>"10649"</f>
        <v>10649</v>
      </c>
    </row>
    <row r="1256" spans="1:11" x14ac:dyDescent="0.25">
      <c r="A1256" t="str">
        <f t="shared" si="212"/>
        <v>10</v>
      </c>
      <c r="B1256" t="s">
        <v>201</v>
      </c>
      <c r="C1256" t="str">
        <f>"145"</f>
        <v>145</v>
      </c>
      <c r="D1256" t="s">
        <v>344</v>
      </c>
      <c r="E1256" t="str">
        <f t="shared" si="214"/>
        <v>01</v>
      </c>
      <c r="F1256" t="str">
        <f t="shared" si="215"/>
        <v>001</v>
      </c>
      <c r="G1256" t="str">
        <f>""</f>
        <v/>
      </c>
      <c r="H1256" t="s">
        <v>3</v>
      </c>
      <c r="I1256" t="s">
        <v>1539</v>
      </c>
      <c r="J1256" t="s">
        <v>1540</v>
      </c>
      <c r="K1256" s="2" t="str">
        <f>"10991"</f>
        <v>10991</v>
      </c>
    </row>
    <row r="1257" spans="1:11" x14ac:dyDescent="0.25">
      <c r="A1257" t="str">
        <f t="shared" si="212"/>
        <v>10</v>
      </c>
      <c r="B1257" t="s">
        <v>201</v>
      </c>
      <c r="C1257" t="str">
        <f>"146"</f>
        <v>146</v>
      </c>
      <c r="D1257" t="s">
        <v>345</v>
      </c>
      <c r="E1257" t="str">
        <f t="shared" si="214"/>
        <v>01</v>
      </c>
      <c r="F1257" t="str">
        <f t="shared" si="215"/>
        <v>001</v>
      </c>
      <c r="G1257" t="str">
        <f>""</f>
        <v/>
      </c>
      <c r="H1257" t="s">
        <v>1</v>
      </c>
      <c r="I1257" t="s">
        <v>1541</v>
      </c>
      <c r="J1257" t="s">
        <v>1542</v>
      </c>
      <c r="K1257" s="2" t="str">
        <f>"10630"</f>
        <v>10630</v>
      </c>
    </row>
    <row r="1258" spans="1:11" x14ac:dyDescent="0.25">
      <c r="A1258" t="str">
        <f t="shared" si="212"/>
        <v>10</v>
      </c>
      <c r="B1258" t="s">
        <v>201</v>
      </c>
      <c r="C1258" t="str">
        <f>"146"</f>
        <v>146</v>
      </c>
      <c r="D1258" t="s">
        <v>345</v>
      </c>
      <c r="E1258" t="str">
        <f t="shared" si="214"/>
        <v>01</v>
      </c>
      <c r="F1258" t="str">
        <f t="shared" si="215"/>
        <v>001</v>
      </c>
      <c r="G1258" t="str">
        <f>""</f>
        <v/>
      </c>
      <c r="H1258" t="s">
        <v>0</v>
      </c>
      <c r="I1258" t="s">
        <v>1541</v>
      </c>
      <c r="J1258" t="s">
        <v>1542</v>
      </c>
      <c r="K1258" s="2" t="str">
        <f>"10630"</f>
        <v>10630</v>
      </c>
    </row>
    <row r="1259" spans="1:11" x14ac:dyDescent="0.25">
      <c r="A1259" t="str">
        <f t="shared" si="212"/>
        <v>10</v>
      </c>
      <c r="B1259" t="s">
        <v>201</v>
      </c>
      <c r="C1259" t="str">
        <f>"147"</f>
        <v>147</v>
      </c>
      <c r="D1259" t="s">
        <v>346</v>
      </c>
      <c r="E1259" t="str">
        <f t="shared" si="214"/>
        <v>01</v>
      </c>
      <c r="F1259" t="str">
        <f t="shared" si="215"/>
        <v>001</v>
      </c>
      <c r="G1259" t="str">
        <f>""</f>
        <v/>
      </c>
      <c r="H1259" t="s">
        <v>1</v>
      </c>
      <c r="I1259" t="s">
        <v>620</v>
      </c>
      <c r="J1259" t="s">
        <v>724</v>
      </c>
      <c r="K1259" s="2" t="str">
        <f>"10615"</f>
        <v>10615</v>
      </c>
    </row>
    <row r="1260" spans="1:11" x14ac:dyDescent="0.25">
      <c r="A1260" t="str">
        <f t="shared" si="212"/>
        <v>10</v>
      </c>
      <c r="B1260" t="s">
        <v>201</v>
      </c>
      <c r="C1260" t="str">
        <f>"147"</f>
        <v>147</v>
      </c>
      <c r="D1260" t="s">
        <v>346</v>
      </c>
      <c r="E1260" t="str">
        <f t="shared" si="214"/>
        <v>01</v>
      </c>
      <c r="F1260" t="str">
        <f t="shared" si="215"/>
        <v>001</v>
      </c>
      <c r="G1260" t="str">
        <f>""</f>
        <v/>
      </c>
      <c r="H1260" t="s">
        <v>0</v>
      </c>
      <c r="I1260" t="s">
        <v>1543</v>
      </c>
      <c r="J1260" t="s">
        <v>1544</v>
      </c>
      <c r="K1260" s="2" t="str">
        <f>"10615"</f>
        <v>10615</v>
      </c>
    </row>
    <row r="1261" spans="1:11" x14ac:dyDescent="0.25">
      <c r="A1261" t="str">
        <f t="shared" si="212"/>
        <v>10</v>
      </c>
      <c r="B1261" t="s">
        <v>201</v>
      </c>
      <c r="C1261" t="str">
        <f t="shared" ref="C1261:C1299" si="216">"148"</f>
        <v>148</v>
      </c>
      <c r="D1261" t="s">
        <v>347</v>
      </c>
      <c r="E1261" t="str">
        <f t="shared" si="214"/>
        <v>01</v>
      </c>
      <c r="F1261" t="str">
        <f t="shared" si="215"/>
        <v>001</v>
      </c>
      <c r="G1261" t="str">
        <f>""</f>
        <v/>
      </c>
      <c r="H1261" t="s">
        <v>3</v>
      </c>
      <c r="I1261" t="s">
        <v>1545</v>
      </c>
      <c r="J1261" t="s">
        <v>1546</v>
      </c>
      <c r="K1261" s="2" t="str">
        <f t="shared" ref="K1261:K1298" si="217">"10600"</f>
        <v>10600</v>
      </c>
    </row>
    <row r="1262" spans="1:11" x14ac:dyDescent="0.25">
      <c r="A1262" t="str">
        <f t="shared" si="212"/>
        <v>10</v>
      </c>
      <c r="B1262" t="s">
        <v>201</v>
      </c>
      <c r="C1262" t="str">
        <f t="shared" si="216"/>
        <v>148</v>
      </c>
      <c r="D1262" t="s">
        <v>347</v>
      </c>
      <c r="E1262" t="str">
        <f t="shared" si="214"/>
        <v>01</v>
      </c>
      <c r="F1262" t="str">
        <f>"002"</f>
        <v>002</v>
      </c>
      <c r="G1262" t="str">
        <f>""</f>
        <v/>
      </c>
      <c r="H1262" t="s">
        <v>3</v>
      </c>
      <c r="I1262" t="s">
        <v>1547</v>
      </c>
      <c r="J1262" t="s">
        <v>1548</v>
      </c>
      <c r="K1262" s="2" t="str">
        <f t="shared" si="217"/>
        <v>10600</v>
      </c>
    </row>
    <row r="1263" spans="1:11" x14ac:dyDescent="0.25">
      <c r="A1263" t="str">
        <f t="shared" si="212"/>
        <v>10</v>
      </c>
      <c r="B1263" t="s">
        <v>201</v>
      </c>
      <c r="C1263" t="str">
        <f t="shared" si="216"/>
        <v>148</v>
      </c>
      <c r="D1263" t="s">
        <v>347</v>
      </c>
      <c r="E1263" t="str">
        <f t="shared" si="214"/>
        <v>01</v>
      </c>
      <c r="F1263" t="str">
        <f>"004"</f>
        <v>004</v>
      </c>
      <c r="G1263" t="str">
        <f>""</f>
        <v/>
      </c>
      <c r="H1263" t="s">
        <v>3</v>
      </c>
      <c r="I1263" t="s">
        <v>1549</v>
      </c>
      <c r="J1263" t="s">
        <v>1550</v>
      </c>
      <c r="K1263" s="2" t="str">
        <f t="shared" si="217"/>
        <v>10600</v>
      </c>
    </row>
    <row r="1264" spans="1:11" x14ac:dyDescent="0.25">
      <c r="A1264" t="str">
        <f t="shared" si="212"/>
        <v>10</v>
      </c>
      <c r="B1264" t="s">
        <v>201</v>
      </c>
      <c r="C1264" t="str">
        <f t="shared" si="216"/>
        <v>148</v>
      </c>
      <c r="D1264" t="s">
        <v>347</v>
      </c>
      <c r="E1264" t="str">
        <f t="shared" si="214"/>
        <v>01</v>
      </c>
      <c r="F1264" t="str">
        <f>"005"</f>
        <v>005</v>
      </c>
      <c r="G1264" t="str">
        <f>""</f>
        <v/>
      </c>
      <c r="H1264" t="s">
        <v>3</v>
      </c>
      <c r="I1264" t="s">
        <v>1551</v>
      </c>
      <c r="J1264" t="s">
        <v>1552</v>
      </c>
      <c r="K1264" s="2" t="str">
        <f t="shared" si="217"/>
        <v>10600</v>
      </c>
    </row>
    <row r="1265" spans="1:11" x14ac:dyDescent="0.25">
      <c r="A1265" t="str">
        <f t="shared" si="212"/>
        <v>10</v>
      </c>
      <c r="B1265" t="s">
        <v>201</v>
      </c>
      <c r="C1265" t="str">
        <f t="shared" si="216"/>
        <v>148</v>
      </c>
      <c r="D1265" t="s">
        <v>347</v>
      </c>
      <c r="E1265" t="str">
        <f t="shared" si="214"/>
        <v>01</v>
      </c>
      <c r="F1265" t="str">
        <f>"007"</f>
        <v>007</v>
      </c>
      <c r="G1265" t="str">
        <f>""</f>
        <v/>
      </c>
      <c r="H1265" t="s">
        <v>3</v>
      </c>
      <c r="I1265" t="s">
        <v>1545</v>
      </c>
      <c r="J1265" t="s">
        <v>1546</v>
      </c>
      <c r="K1265" s="2" t="str">
        <f t="shared" si="217"/>
        <v>10600</v>
      </c>
    </row>
    <row r="1266" spans="1:11" x14ac:dyDescent="0.25">
      <c r="A1266" t="str">
        <f t="shared" si="212"/>
        <v>10</v>
      </c>
      <c r="B1266" t="s">
        <v>201</v>
      </c>
      <c r="C1266" t="str">
        <f t="shared" si="216"/>
        <v>148</v>
      </c>
      <c r="D1266" t="s">
        <v>347</v>
      </c>
      <c r="E1266" t="str">
        <f t="shared" si="214"/>
        <v>01</v>
      </c>
      <c r="F1266" t="str">
        <f>"008"</f>
        <v>008</v>
      </c>
      <c r="G1266" t="str">
        <f>""</f>
        <v/>
      </c>
      <c r="H1266" t="s">
        <v>3</v>
      </c>
      <c r="I1266" t="s">
        <v>1549</v>
      </c>
      <c r="J1266" t="s">
        <v>1550</v>
      </c>
      <c r="K1266" s="2" t="str">
        <f t="shared" si="217"/>
        <v>10600</v>
      </c>
    </row>
    <row r="1267" spans="1:11" x14ac:dyDescent="0.25">
      <c r="A1267" t="str">
        <f t="shared" si="212"/>
        <v>10</v>
      </c>
      <c r="B1267" t="s">
        <v>201</v>
      </c>
      <c r="C1267" t="str">
        <f t="shared" si="216"/>
        <v>148</v>
      </c>
      <c r="D1267" t="s">
        <v>347</v>
      </c>
      <c r="E1267" t="str">
        <f t="shared" si="214"/>
        <v>01</v>
      </c>
      <c r="F1267" t="str">
        <f>"009"</f>
        <v>009</v>
      </c>
      <c r="G1267" t="str">
        <f>""</f>
        <v/>
      </c>
      <c r="H1267" t="s">
        <v>3</v>
      </c>
      <c r="I1267" t="s">
        <v>1551</v>
      </c>
      <c r="J1267" t="s">
        <v>1552</v>
      </c>
      <c r="K1267" s="2" t="str">
        <f t="shared" si="217"/>
        <v>10600</v>
      </c>
    </row>
    <row r="1268" spans="1:11" x14ac:dyDescent="0.25">
      <c r="A1268" t="str">
        <f t="shared" si="212"/>
        <v>10</v>
      </c>
      <c r="B1268" t="s">
        <v>201</v>
      </c>
      <c r="C1268" t="str">
        <f t="shared" si="216"/>
        <v>148</v>
      </c>
      <c r="D1268" t="s">
        <v>347</v>
      </c>
      <c r="E1268" t="str">
        <f t="shared" si="214"/>
        <v>01</v>
      </c>
      <c r="F1268" t="str">
        <f>"010"</f>
        <v>010</v>
      </c>
      <c r="G1268" t="str">
        <f>""</f>
        <v/>
      </c>
      <c r="H1268" t="s">
        <v>3</v>
      </c>
      <c r="I1268" t="s">
        <v>1553</v>
      </c>
      <c r="J1268" t="s">
        <v>1554</v>
      </c>
      <c r="K1268" s="2" t="str">
        <f t="shared" si="217"/>
        <v>10600</v>
      </c>
    </row>
    <row r="1269" spans="1:11" x14ac:dyDescent="0.25">
      <c r="A1269" t="str">
        <f t="shared" si="212"/>
        <v>10</v>
      </c>
      <c r="B1269" t="s">
        <v>201</v>
      </c>
      <c r="C1269" t="str">
        <f t="shared" si="216"/>
        <v>148</v>
      </c>
      <c r="D1269" t="s">
        <v>347</v>
      </c>
      <c r="E1269" t="str">
        <f t="shared" si="214"/>
        <v>01</v>
      </c>
      <c r="F1269" t="str">
        <f>"011"</f>
        <v>011</v>
      </c>
      <c r="G1269" t="str">
        <f>""</f>
        <v/>
      </c>
      <c r="H1269" t="s">
        <v>3</v>
      </c>
      <c r="I1269" t="s">
        <v>1551</v>
      </c>
      <c r="J1269" t="s">
        <v>1552</v>
      </c>
      <c r="K1269" s="2" t="str">
        <f t="shared" si="217"/>
        <v>10600</v>
      </c>
    </row>
    <row r="1270" spans="1:11" x14ac:dyDescent="0.25">
      <c r="A1270" t="str">
        <f t="shared" si="212"/>
        <v>10</v>
      </c>
      <c r="B1270" t="s">
        <v>201</v>
      </c>
      <c r="C1270" t="str">
        <f t="shared" si="216"/>
        <v>148</v>
      </c>
      <c r="D1270" t="s">
        <v>347</v>
      </c>
      <c r="E1270" t="str">
        <f t="shared" ref="E1270:E1275" si="218">"02"</f>
        <v>02</v>
      </c>
      <c r="F1270" t="str">
        <f>"001"</f>
        <v>001</v>
      </c>
      <c r="G1270" t="str">
        <f>""</f>
        <v/>
      </c>
      <c r="H1270" t="s">
        <v>1</v>
      </c>
      <c r="I1270" t="s">
        <v>1547</v>
      </c>
      <c r="J1270" t="s">
        <v>1548</v>
      </c>
      <c r="K1270" s="2" t="str">
        <f t="shared" si="217"/>
        <v>10600</v>
      </c>
    </row>
    <row r="1271" spans="1:11" x14ac:dyDescent="0.25">
      <c r="A1271" t="str">
        <f t="shared" si="212"/>
        <v>10</v>
      </c>
      <c r="B1271" t="s">
        <v>201</v>
      </c>
      <c r="C1271" t="str">
        <f t="shared" si="216"/>
        <v>148</v>
      </c>
      <c r="D1271" t="s">
        <v>347</v>
      </c>
      <c r="E1271" t="str">
        <f t="shared" si="218"/>
        <v>02</v>
      </c>
      <c r="F1271" t="str">
        <f>"001"</f>
        <v>001</v>
      </c>
      <c r="G1271" t="str">
        <f>""</f>
        <v/>
      </c>
      <c r="H1271" t="s">
        <v>0</v>
      </c>
      <c r="I1271" t="s">
        <v>1547</v>
      </c>
      <c r="J1271" t="s">
        <v>1548</v>
      </c>
      <c r="K1271" s="2" t="str">
        <f t="shared" si="217"/>
        <v>10600</v>
      </c>
    </row>
    <row r="1272" spans="1:11" x14ac:dyDescent="0.25">
      <c r="A1272" t="str">
        <f t="shared" si="212"/>
        <v>10</v>
      </c>
      <c r="B1272" t="s">
        <v>201</v>
      </c>
      <c r="C1272" t="str">
        <f t="shared" si="216"/>
        <v>148</v>
      </c>
      <c r="D1272" t="s">
        <v>347</v>
      </c>
      <c r="E1272" t="str">
        <f t="shared" si="218"/>
        <v>02</v>
      </c>
      <c r="F1272" t="str">
        <f>"002"</f>
        <v>002</v>
      </c>
      <c r="G1272" t="str">
        <f>""</f>
        <v/>
      </c>
      <c r="H1272" t="s">
        <v>3</v>
      </c>
      <c r="I1272" t="s">
        <v>23</v>
      </c>
      <c r="J1272" t="s">
        <v>1555</v>
      </c>
      <c r="K1272" s="2" t="str">
        <f t="shared" si="217"/>
        <v>10600</v>
      </c>
    </row>
    <row r="1273" spans="1:11" x14ac:dyDescent="0.25">
      <c r="A1273" t="str">
        <f t="shared" si="212"/>
        <v>10</v>
      </c>
      <c r="B1273" t="s">
        <v>201</v>
      </c>
      <c r="C1273" t="str">
        <f t="shared" si="216"/>
        <v>148</v>
      </c>
      <c r="D1273" t="s">
        <v>347</v>
      </c>
      <c r="E1273" t="str">
        <f t="shared" si="218"/>
        <v>02</v>
      </c>
      <c r="F1273" t="str">
        <f>"003"</f>
        <v>003</v>
      </c>
      <c r="G1273" t="str">
        <f>""</f>
        <v/>
      </c>
      <c r="H1273" t="s">
        <v>3</v>
      </c>
      <c r="I1273" t="s">
        <v>1556</v>
      </c>
      <c r="J1273" t="s">
        <v>1557</v>
      </c>
      <c r="K1273" s="2" t="str">
        <f t="shared" si="217"/>
        <v>10600</v>
      </c>
    </row>
    <row r="1274" spans="1:11" x14ac:dyDescent="0.25">
      <c r="A1274" t="str">
        <f t="shared" si="212"/>
        <v>10</v>
      </c>
      <c r="B1274" t="s">
        <v>201</v>
      </c>
      <c r="C1274" t="str">
        <f t="shared" si="216"/>
        <v>148</v>
      </c>
      <c r="D1274" t="s">
        <v>347</v>
      </c>
      <c r="E1274" t="str">
        <f t="shared" si="218"/>
        <v>02</v>
      </c>
      <c r="F1274" t="str">
        <f>"004"</f>
        <v>004</v>
      </c>
      <c r="G1274" t="str">
        <f>""</f>
        <v/>
      </c>
      <c r="H1274" t="s">
        <v>3</v>
      </c>
      <c r="I1274" t="s">
        <v>1556</v>
      </c>
      <c r="J1274" t="s">
        <v>1557</v>
      </c>
      <c r="K1274" s="2" t="str">
        <f t="shared" si="217"/>
        <v>10600</v>
      </c>
    </row>
    <row r="1275" spans="1:11" x14ac:dyDescent="0.25">
      <c r="A1275" t="str">
        <f t="shared" si="212"/>
        <v>10</v>
      </c>
      <c r="B1275" t="s">
        <v>201</v>
      </c>
      <c r="C1275" t="str">
        <f t="shared" si="216"/>
        <v>148</v>
      </c>
      <c r="D1275" t="s">
        <v>347</v>
      </c>
      <c r="E1275" t="str">
        <f t="shared" si="218"/>
        <v>02</v>
      </c>
      <c r="F1275" t="str">
        <f>"005"</f>
        <v>005</v>
      </c>
      <c r="G1275" t="str">
        <f>""</f>
        <v/>
      </c>
      <c r="H1275" t="s">
        <v>3</v>
      </c>
      <c r="I1275" t="s">
        <v>1558</v>
      </c>
      <c r="J1275" t="s">
        <v>1559</v>
      </c>
      <c r="K1275" s="2" t="str">
        <f t="shared" si="217"/>
        <v>10600</v>
      </c>
    </row>
    <row r="1276" spans="1:11" x14ac:dyDescent="0.25">
      <c r="A1276" t="str">
        <f t="shared" si="212"/>
        <v>10</v>
      </c>
      <c r="B1276" t="s">
        <v>201</v>
      </c>
      <c r="C1276" t="str">
        <f t="shared" si="216"/>
        <v>148</v>
      </c>
      <c r="D1276" t="s">
        <v>347</v>
      </c>
      <c r="E1276" t="str">
        <f>"03"</f>
        <v>03</v>
      </c>
      <c r="F1276" t="str">
        <f>"002"</f>
        <v>002</v>
      </c>
      <c r="G1276" t="str">
        <f>""</f>
        <v/>
      </c>
      <c r="H1276" t="s">
        <v>3</v>
      </c>
      <c r="I1276" t="s">
        <v>26</v>
      </c>
      <c r="J1276" t="s">
        <v>1560</v>
      </c>
      <c r="K1276" s="2" t="str">
        <f t="shared" si="217"/>
        <v>10600</v>
      </c>
    </row>
    <row r="1277" spans="1:11" x14ac:dyDescent="0.25">
      <c r="A1277" t="str">
        <f t="shared" si="212"/>
        <v>10</v>
      </c>
      <c r="B1277" t="s">
        <v>201</v>
      </c>
      <c r="C1277" t="str">
        <f t="shared" si="216"/>
        <v>148</v>
      </c>
      <c r="D1277" t="s">
        <v>347</v>
      </c>
      <c r="E1277" t="str">
        <f>"03"</f>
        <v>03</v>
      </c>
      <c r="F1277" t="str">
        <f>"003"</f>
        <v>003</v>
      </c>
      <c r="G1277" t="str">
        <f>""</f>
        <v/>
      </c>
      <c r="H1277" t="s">
        <v>3</v>
      </c>
      <c r="I1277" t="s">
        <v>26</v>
      </c>
      <c r="J1277" t="s">
        <v>1560</v>
      </c>
      <c r="K1277" s="2" t="str">
        <f t="shared" si="217"/>
        <v>10600</v>
      </c>
    </row>
    <row r="1278" spans="1:11" x14ac:dyDescent="0.25">
      <c r="A1278" t="str">
        <f t="shared" si="212"/>
        <v>10</v>
      </c>
      <c r="B1278" t="s">
        <v>201</v>
      </c>
      <c r="C1278" t="str">
        <f t="shared" si="216"/>
        <v>148</v>
      </c>
      <c r="D1278" t="s">
        <v>347</v>
      </c>
      <c r="E1278" t="str">
        <f>"03"</f>
        <v>03</v>
      </c>
      <c r="F1278" t="str">
        <f>"004"</f>
        <v>004</v>
      </c>
      <c r="G1278" t="str">
        <f>""</f>
        <v/>
      </c>
      <c r="H1278" t="s">
        <v>3</v>
      </c>
      <c r="I1278" t="s">
        <v>26</v>
      </c>
      <c r="J1278" t="s">
        <v>1560</v>
      </c>
      <c r="K1278" s="2" t="str">
        <f t="shared" si="217"/>
        <v>10600</v>
      </c>
    </row>
    <row r="1279" spans="1:11" x14ac:dyDescent="0.25">
      <c r="A1279" t="str">
        <f t="shared" si="212"/>
        <v>10</v>
      </c>
      <c r="B1279" t="s">
        <v>201</v>
      </c>
      <c r="C1279" t="str">
        <f t="shared" si="216"/>
        <v>148</v>
      </c>
      <c r="D1279" t="s">
        <v>347</v>
      </c>
      <c r="E1279" t="str">
        <f t="shared" ref="E1279:E1297" si="219">"04"</f>
        <v>04</v>
      </c>
      <c r="F1279" t="str">
        <f>"001"</f>
        <v>001</v>
      </c>
      <c r="G1279" t="str">
        <f>""</f>
        <v/>
      </c>
      <c r="H1279" t="s">
        <v>3</v>
      </c>
      <c r="I1279" t="s">
        <v>1561</v>
      </c>
      <c r="J1279" t="s">
        <v>1562</v>
      </c>
      <c r="K1279" s="2" t="str">
        <f t="shared" si="217"/>
        <v>10600</v>
      </c>
    </row>
    <row r="1280" spans="1:11" x14ac:dyDescent="0.25">
      <c r="A1280" t="str">
        <f t="shared" si="212"/>
        <v>10</v>
      </c>
      <c r="B1280" t="s">
        <v>201</v>
      </c>
      <c r="C1280" t="str">
        <f t="shared" si="216"/>
        <v>148</v>
      </c>
      <c r="D1280" t="s">
        <v>347</v>
      </c>
      <c r="E1280" t="str">
        <f t="shared" si="219"/>
        <v>04</v>
      </c>
      <c r="F1280" t="str">
        <f>"002"</f>
        <v>002</v>
      </c>
      <c r="G1280" t="str">
        <f>""</f>
        <v/>
      </c>
      <c r="H1280" t="s">
        <v>3</v>
      </c>
      <c r="I1280" t="s">
        <v>1563</v>
      </c>
      <c r="J1280" t="s">
        <v>991</v>
      </c>
      <c r="K1280" s="2" t="str">
        <f t="shared" si="217"/>
        <v>10600</v>
      </c>
    </row>
    <row r="1281" spans="1:11" x14ac:dyDescent="0.25">
      <c r="A1281" t="str">
        <f t="shared" si="212"/>
        <v>10</v>
      </c>
      <c r="B1281" t="s">
        <v>201</v>
      </c>
      <c r="C1281" t="str">
        <f t="shared" si="216"/>
        <v>148</v>
      </c>
      <c r="D1281" t="s">
        <v>347</v>
      </c>
      <c r="E1281" t="str">
        <f t="shared" si="219"/>
        <v>04</v>
      </c>
      <c r="F1281" t="str">
        <f>"003"</f>
        <v>003</v>
      </c>
      <c r="G1281" t="str">
        <f>""</f>
        <v/>
      </c>
      <c r="H1281" t="s">
        <v>1</v>
      </c>
      <c r="I1281" t="s">
        <v>1564</v>
      </c>
      <c r="J1281" t="s">
        <v>1565</v>
      </c>
      <c r="K1281" s="2" t="str">
        <f t="shared" si="217"/>
        <v>10600</v>
      </c>
    </row>
    <row r="1282" spans="1:11" x14ac:dyDescent="0.25">
      <c r="A1282" t="str">
        <f t="shared" si="212"/>
        <v>10</v>
      </c>
      <c r="B1282" t="s">
        <v>201</v>
      </c>
      <c r="C1282" t="str">
        <f t="shared" si="216"/>
        <v>148</v>
      </c>
      <c r="D1282" t="s">
        <v>347</v>
      </c>
      <c r="E1282" t="str">
        <f t="shared" si="219"/>
        <v>04</v>
      </c>
      <c r="F1282" t="str">
        <f>"003"</f>
        <v>003</v>
      </c>
      <c r="G1282" t="str">
        <f>""</f>
        <v/>
      </c>
      <c r="H1282" t="s">
        <v>0</v>
      </c>
      <c r="I1282" t="s">
        <v>1564</v>
      </c>
      <c r="J1282" t="s">
        <v>1565</v>
      </c>
      <c r="K1282" s="2" t="str">
        <f t="shared" si="217"/>
        <v>10600</v>
      </c>
    </row>
    <row r="1283" spans="1:11" x14ac:dyDescent="0.25">
      <c r="A1283" t="str">
        <f t="shared" si="212"/>
        <v>10</v>
      </c>
      <c r="B1283" t="s">
        <v>201</v>
      </c>
      <c r="C1283" t="str">
        <f t="shared" si="216"/>
        <v>148</v>
      </c>
      <c r="D1283" t="s">
        <v>347</v>
      </c>
      <c r="E1283" t="str">
        <f t="shared" si="219"/>
        <v>04</v>
      </c>
      <c r="F1283" t="str">
        <f>"004"</f>
        <v>004</v>
      </c>
      <c r="G1283" t="str">
        <f>""</f>
        <v/>
      </c>
      <c r="H1283" t="s">
        <v>3</v>
      </c>
      <c r="I1283" t="s">
        <v>1566</v>
      </c>
      <c r="J1283" t="s">
        <v>1567</v>
      </c>
      <c r="K1283" s="2" t="str">
        <f t="shared" si="217"/>
        <v>10600</v>
      </c>
    </row>
    <row r="1284" spans="1:11" x14ac:dyDescent="0.25">
      <c r="A1284" t="str">
        <f t="shared" si="212"/>
        <v>10</v>
      </c>
      <c r="B1284" t="s">
        <v>201</v>
      </c>
      <c r="C1284" t="str">
        <f t="shared" si="216"/>
        <v>148</v>
      </c>
      <c r="D1284" t="s">
        <v>347</v>
      </c>
      <c r="E1284" t="str">
        <f t="shared" si="219"/>
        <v>04</v>
      </c>
      <c r="F1284" t="str">
        <f>"005"</f>
        <v>005</v>
      </c>
      <c r="G1284" t="str">
        <f>""</f>
        <v/>
      </c>
      <c r="H1284" t="s">
        <v>3</v>
      </c>
      <c r="I1284" t="s">
        <v>1568</v>
      </c>
      <c r="J1284" t="s">
        <v>1569</v>
      </c>
      <c r="K1284" s="2" t="str">
        <f t="shared" si="217"/>
        <v>10600</v>
      </c>
    </row>
    <row r="1285" spans="1:11" x14ac:dyDescent="0.25">
      <c r="A1285" t="str">
        <f t="shared" si="212"/>
        <v>10</v>
      </c>
      <c r="B1285" t="s">
        <v>201</v>
      </c>
      <c r="C1285" t="str">
        <f t="shared" si="216"/>
        <v>148</v>
      </c>
      <c r="D1285" t="s">
        <v>347</v>
      </c>
      <c r="E1285" t="str">
        <f t="shared" si="219"/>
        <v>04</v>
      </c>
      <c r="F1285" t="str">
        <f>"006"</f>
        <v>006</v>
      </c>
      <c r="G1285" t="str">
        <f>""</f>
        <v/>
      </c>
      <c r="H1285" t="s">
        <v>3</v>
      </c>
      <c r="I1285" t="s">
        <v>1563</v>
      </c>
      <c r="J1285" t="s">
        <v>991</v>
      </c>
      <c r="K1285" s="2" t="str">
        <f t="shared" si="217"/>
        <v>10600</v>
      </c>
    </row>
    <row r="1286" spans="1:11" x14ac:dyDescent="0.25">
      <c r="A1286" t="str">
        <f t="shared" si="212"/>
        <v>10</v>
      </c>
      <c r="B1286" t="s">
        <v>201</v>
      </c>
      <c r="C1286" t="str">
        <f t="shared" si="216"/>
        <v>148</v>
      </c>
      <c r="D1286" t="s">
        <v>347</v>
      </c>
      <c r="E1286" t="str">
        <f t="shared" si="219"/>
        <v>04</v>
      </c>
      <c r="F1286" t="str">
        <f>"007"</f>
        <v>007</v>
      </c>
      <c r="G1286" t="str">
        <f>""</f>
        <v/>
      </c>
      <c r="H1286" t="s">
        <v>1</v>
      </c>
      <c r="I1286" t="s">
        <v>1568</v>
      </c>
      <c r="J1286" t="s">
        <v>1569</v>
      </c>
      <c r="K1286" s="2" t="str">
        <f t="shared" si="217"/>
        <v>10600</v>
      </c>
    </row>
    <row r="1287" spans="1:11" x14ac:dyDescent="0.25">
      <c r="A1287" t="str">
        <f t="shared" si="212"/>
        <v>10</v>
      </c>
      <c r="B1287" t="s">
        <v>201</v>
      </c>
      <c r="C1287" t="str">
        <f t="shared" si="216"/>
        <v>148</v>
      </c>
      <c r="D1287" t="s">
        <v>347</v>
      </c>
      <c r="E1287" t="str">
        <f t="shared" si="219"/>
        <v>04</v>
      </c>
      <c r="F1287" t="str">
        <f>"007"</f>
        <v>007</v>
      </c>
      <c r="G1287" t="str">
        <f>""</f>
        <v/>
      </c>
      <c r="H1287" t="s">
        <v>0</v>
      </c>
      <c r="I1287" t="s">
        <v>1568</v>
      </c>
      <c r="J1287" t="s">
        <v>1569</v>
      </c>
      <c r="K1287" s="2" t="str">
        <f t="shared" si="217"/>
        <v>10600</v>
      </c>
    </row>
    <row r="1288" spans="1:11" x14ac:dyDescent="0.25">
      <c r="A1288" t="str">
        <f t="shared" si="212"/>
        <v>10</v>
      </c>
      <c r="B1288" t="s">
        <v>201</v>
      </c>
      <c r="C1288" t="str">
        <f t="shared" si="216"/>
        <v>148</v>
      </c>
      <c r="D1288" t="s">
        <v>347</v>
      </c>
      <c r="E1288" t="str">
        <f t="shared" si="219"/>
        <v>04</v>
      </c>
      <c r="F1288" t="str">
        <f>"008"</f>
        <v>008</v>
      </c>
      <c r="G1288" t="str">
        <f>""</f>
        <v/>
      </c>
      <c r="H1288" t="s">
        <v>3</v>
      </c>
      <c r="I1288" t="s">
        <v>1566</v>
      </c>
      <c r="J1288" t="s">
        <v>1567</v>
      </c>
      <c r="K1288" s="2" t="str">
        <f t="shared" si="217"/>
        <v>10600</v>
      </c>
    </row>
    <row r="1289" spans="1:11" x14ac:dyDescent="0.25">
      <c r="A1289" t="str">
        <f t="shared" si="212"/>
        <v>10</v>
      </c>
      <c r="B1289" t="s">
        <v>201</v>
      </c>
      <c r="C1289" t="str">
        <f t="shared" si="216"/>
        <v>148</v>
      </c>
      <c r="D1289" t="s">
        <v>347</v>
      </c>
      <c r="E1289" t="str">
        <f t="shared" si="219"/>
        <v>04</v>
      </c>
      <c r="F1289" t="str">
        <f>"009"</f>
        <v>009</v>
      </c>
      <c r="G1289" t="str">
        <f>""</f>
        <v/>
      </c>
      <c r="H1289" t="s">
        <v>1</v>
      </c>
      <c r="I1289" t="s">
        <v>1568</v>
      </c>
      <c r="J1289" t="s">
        <v>1569</v>
      </c>
      <c r="K1289" s="2" t="str">
        <f t="shared" si="217"/>
        <v>10600</v>
      </c>
    </row>
    <row r="1290" spans="1:11" x14ac:dyDescent="0.25">
      <c r="A1290" t="str">
        <f t="shared" si="212"/>
        <v>10</v>
      </c>
      <c r="B1290" t="s">
        <v>201</v>
      </c>
      <c r="C1290" t="str">
        <f t="shared" si="216"/>
        <v>148</v>
      </c>
      <c r="D1290" t="s">
        <v>347</v>
      </c>
      <c r="E1290" t="str">
        <f t="shared" si="219"/>
        <v>04</v>
      </c>
      <c r="F1290" t="str">
        <f>"009"</f>
        <v>009</v>
      </c>
      <c r="G1290" t="str">
        <f>""</f>
        <v/>
      </c>
      <c r="H1290" t="s">
        <v>0</v>
      </c>
      <c r="I1290" t="s">
        <v>1568</v>
      </c>
      <c r="J1290" t="s">
        <v>1569</v>
      </c>
      <c r="K1290" s="2" t="str">
        <f t="shared" si="217"/>
        <v>10600</v>
      </c>
    </row>
    <row r="1291" spans="1:11" x14ac:dyDescent="0.25">
      <c r="A1291" t="str">
        <f t="shared" ref="A1291:A1354" si="220">"10"</f>
        <v>10</v>
      </c>
      <c r="B1291" t="s">
        <v>201</v>
      </c>
      <c r="C1291" t="str">
        <f t="shared" si="216"/>
        <v>148</v>
      </c>
      <c r="D1291" t="s">
        <v>347</v>
      </c>
      <c r="E1291" t="str">
        <f t="shared" si="219"/>
        <v>04</v>
      </c>
      <c r="F1291" t="str">
        <f>"010"</f>
        <v>010</v>
      </c>
      <c r="G1291" t="str">
        <f>""</f>
        <v/>
      </c>
      <c r="H1291" t="s">
        <v>3</v>
      </c>
      <c r="I1291" t="s">
        <v>1566</v>
      </c>
      <c r="J1291" t="s">
        <v>1567</v>
      </c>
      <c r="K1291" s="2" t="str">
        <f t="shared" si="217"/>
        <v>10600</v>
      </c>
    </row>
    <row r="1292" spans="1:11" x14ac:dyDescent="0.25">
      <c r="A1292" t="str">
        <f t="shared" si="220"/>
        <v>10</v>
      </c>
      <c r="B1292" t="s">
        <v>201</v>
      </c>
      <c r="C1292" t="str">
        <f t="shared" si="216"/>
        <v>148</v>
      </c>
      <c r="D1292" t="s">
        <v>347</v>
      </c>
      <c r="E1292" t="str">
        <f t="shared" si="219"/>
        <v>04</v>
      </c>
      <c r="F1292" t="str">
        <f>"011"</f>
        <v>011</v>
      </c>
      <c r="G1292" t="str">
        <f>""</f>
        <v/>
      </c>
      <c r="H1292" t="s">
        <v>3</v>
      </c>
      <c r="I1292" t="s">
        <v>1564</v>
      </c>
      <c r="J1292" t="s">
        <v>1565</v>
      </c>
      <c r="K1292" s="2" t="str">
        <f t="shared" si="217"/>
        <v>10600</v>
      </c>
    </row>
    <row r="1293" spans="1:11" x14ac:dyDescent="0.25">
      <c r="A1293" t="str">
        <f t="shared" si="220"/>
        <v>10</v>
      </c>
      <c r="B1293" t="s">
        <v>201</v>
      </c>
      <c r="C1293" t="str">
        <f t="shared" si="216"/>
        <v>148</v>
      </c>
      <c r="D1293" t="s">
        <v>347</v>
      </c>
      <c r="E1293" t="str">
        <f t="shared" si="219"/>
        <v>04</v>
      </c>
      <c r="F1293" t="str">
        <f>"012"</f>
        <v>012</v>
      </c>
      <c r="G1293" t="str">
        <f>""</f>
        <v/>
      </c>
      <c r="H1293" t="s">
        <v>1</v>
      </c>
      <c r="I1293" t="s">
        <v>1568</v>
      </c>
      <c r="J1293" t="s">
        <v>1569</v>
      </c>
      <c r="K1293" s="2" t="str">
        <f t="shared" si="217"/>
        <v>10600</v>
      </c>
    </row>
    <row r="1294" spans="1:11" x14ac:dyDescent="0.25">
      <c r="A1294" t="str">
        <f t="shared" si="220"/>
        <v>10</v>
      </c>
      <c r="B1294" t="s">
        <v>201</v>
      </c>
      <c r="C1294" t="str">
        <f t="shared" si="216"/>
        <v>148</v>
      </c>
      <c r="D1294" t="s">
        <v>347</v>
      </c>
      <c r="E1294" t="str">
        <f t="shared" si="219"/>
        <v>04</v>
      </c>
      <c r="F1294" t="str">
        <f>"012"</f>
        <v>012</v>
      </c>
      <c r="G1294" t="str">
        <f>""</f>
        <v/>
      </c>
      <c r="H1294" t="s">
        <v>0</v>
      </c>
      <c r="I1294" t="s">
        <v>1568</v>
      </c>
      <c r="J1294" t="s">
        <v>1569</v>
      </c>
      <c r="K1294" s="2" t="str">
        <f t="shared" si="217"/>
        <v>10600</v>
      </c>
    </row>
    <row r="1295" spans="1:11" x14ac:dyDescent="0.25">
      <c r="A1295" t="str">
        <f t="shared" si="220"/>
        <v>10</v>
      </c>
      <c r="B1295" t="s">
        <v>201</v>
      </c>
      <c r="C1295" t="str">
        <f t="shared" si="216"/>
        <v>148</v>
      </c>
      <c r="D1295" t="s">
        <v>347</v>
      </c>
      <c r="E1295" t="str">
        <f t="shared" si="219"/>
        <v>04</v>
      </c>
      <c r="F1295" t="str">
        <f>"013"</f>
        <v>013</v>
      </c>
      <c r="G1295" t="str">
        <f>""</f>
        <v/>
      </c>
      <c r="H1295" t="s">
        <v>3</v>
      </c>
      <c r="I1295" t="s">
        <v>1568</v>
      </c>
      <c r="J1295" t="s">
        <v>1569</v>
      </c>
      <c r="K1295" s="2" t="str">
        <f t="shared" si="217"/>
        <v>10600</v>
      </c>
    </row>
    <row r="1296" spans="1:11" x14ac:dyDescent="0.25">
      <c r="A1296" t="str">
        <f t="shared" si="220"/>
        <v>10</v>
      </c>
      <c r="B1296" t="s">
        <v>201</v>
      </c>
      <c r="C1296" t="str">
        <f t="shared" si="216"/>
        <v>148</v>
      </c>
      <c r="D1296" t="s">
        <v>347</v>
      </c>
      <c r="E1296" t="str">
        <f t="shared" si="219"/>
        <v>04</v>
      </c>
      <c r="F1296" t="str">
        <f>"014"</f>
        <v>014</v>
      </c>
      <c r="G1296" t="str">
        <f>""</f>
        <v/>
      </c>
      <c r="H1296" t="s">
        <v>3</v>
      </c>
      <c r="I1296" t="s">
        <v>1566</v>
      </c>
      <c r="J1296" t="s">
        <v>1567</v>
      </c>
      <c r="K1296" s="2" t="str">
        <f t="shared" si="217"/>
        <v>10600</v>
      </c>
    </row>
    <row r="1297" spans="1:11" x14ac:dyDescent="0.25">
      <c r="A1297" t="str">
        <f t="shared" si="220"/>
        <v>10</v>
      </c>
      <c r="B1297" t="s">
        <v>201</v>
      </c>
      <c r="C1297" t="str">
        <f t="shared" si="216"/>
        <v>148</v>
      </c>
      <c r="D1297" t="s">
        <v>347</v>
      </c>
      <c r="E1297" t="str">
        <f t="shared" si="219"/>
        <v>04</v>
      </c>
      <c r="F1297" t="str">
        <f>"015"</f>
        <v>015</v>
      </c>
      <c r="G1297" t="str">
        <f>""</f>
        <v/>
      </c>
      <c r="H1297" t="s">
        <v>3</v>
      </c>
      <c r="I1297" t="s">
        <v>1564</v>
      </c>
      <c r="J1297" t="s">
        <v>1565</v>
      </c>
      <c r="K1297" s="2" t="str">
        <f t="shared" si="217"/>
        <v>10600</v>
      </c>
    </row>
    <row r="1298" spans="1:11" x14ac:dyDescent="0.25">
      <c r="A1298" t="str">
        <f t="shared" si="220"/>
        <v>10</v>
      </c>
      <c r="B1298" t="s">
        <v>201</v>
      </c>
      <c r="C1298" t="str">
        <f t="shared" si="216"/>
        <v>148</v>
      </c>
      <c r="D1298" t="s">
        <v>347</v>
      </c>
      <c r="E1298" t="str">
        <f>"05"</f>
        <v>05</v>
      </c>
      <c r="F1298" t="str">
        <f t="shared" ref="F1298:F1333" si="221">"001"</f>
        <v>001</v>
      </c>
      <c r="G1298" t="str">
        <f>"01"</f>
        <v>01</v>
      </c>
      <c r="H1298" t="s">
        <v>1</v>
      </c>
      <c r="I1298" t="s">
        <v>1563</v>
      </c>
      <c r="J1298" t="s">
        <v>991</v>
      </c>
      <c r="K1298" s="2" t="str">
        <f t="shared" si="217"/>
        <v>10600</v>
      </c>
    </row>
    <row r="1299" spans="1:11" x14ac:dyDescent="0.25">
      <c r="A1299" t="str">
        <f t="shared" si="220"/>
        <v>10</v>
      </c>
      <c r="B1299" t="s">
        <v>201</v>
      </c>
      <c r="C1299" t="str">
        <f t="shared" si="216"/>
        <v>148</v>
      </c>
      <c r="D1299" t="s">
        <v>347</v>
      </c>
      <c r="E1299" t="str">
        <f>"05"</f>
        <v>05</v>
      </c>
      <c r="F1299" t="str">
        <f t="shared" si="221"/>
        <v>001</v>
      </c>
      <c r="G1299" t="str">
        <f>"02"</f>
        <v>02</v>
      </c>
      <c r="H1299" t="s">
        <v>0</v>
      </c>
      <c r="I1299" t="s">
        <v>1570</v>
      </c>
      <c r="J1299" t="s">
        <v>1571</v>
      </c>
      <c r="K1299" s="2" t="str">
        <f>"10690"</f>
        <v>10690</v>
      </c>
    </row>
    <row r="1300" spans="1:11" x14ac:dyDescent="0.25">
      <c r="A1300" t="str">
        <f t="shared" si="220"/>
        <v>10</v>
      </c>
      <c r="B1300" t="s">
        <v>201</v>
      </c>
      <c r="C1300" t="str">
        <f>"149"</f>
        <v>149</v>
      </c>
      <c r="D1300" t="s">
        <v>348</v>
      </c>
      <c r="E1300" t="str">
        <f t="shared" ref="E1300:E1326" si="222">"01"</f>
        <v>01</v>
      </c>
      <c r="F1300" t="str">
        <f t="shared" si="221"/>
        <v>001</v>
      </c>
      <c r="G1300" t="str">
        <f>""</f>
        <v/>
      </c>
      <c r="H1300" t="s">
        <v>3</v>
      </c>
      <c r="I1300" t="s">
        <v>1196</v>
      </c>
      <c r="J1300" t="s">
        <v>1572</v>
      </c>
      <c r="K1300" s="2" t="str">
        <f>"10271"</f>
        <v>10271</v>
      </c>
    </row>
    <row r="1301" spans="1:11" x14ac:dyDescent="0.25">
      <c r="A1301" t="str">
        <f t="shared" si="220"/>
        <v>10</v>
      </c>
      <c r="B1301" t="s">
        <v>201</v>
      </c>
      <c r="C1301" t="str">
        <f>"150"</f>
        <v>150</v>
      </c>
      <c r="D1301" t="s">
        <v>349</v>
      </c>
      <c r="E1301" t="str">
        <f t="shared" si="222"/>
        <v>01</v>
      </c>
      <c r="F1301" t="str">
        <f t="shared" si="221"/>
        <v>001</v>
      </c>
      <c r="G1301" t="str">
        <f>""</f>
        <v/>
      </c>
      <c r="H1301" t="s">
        <v>3</v>
      </c>
      <c r="I1301" t="s">
        <v>23</v>
      </c>
      <c r="J1301" t="s">
        <v>1573</v>
      </c>
      <c r="K1301" s="2" t="str">
        <f>"10883"</f>
        <v>10883</v>
      </c>
    </row>
    <row r="1302" spans="1:11" x14ac:dyDescent="0.25">
      <c r="A1302" t="str">
        <f t="shared" si="220"/>
        <v>10</v>
      </c>
      <c r="B1302" t="s">
        <v>201</v>
      </c>
      <c r="C1302" t="str">
        <f>"151"</f>
        <v>151</v>
      </c>
      <c r="D1302" t="s">
        <v>350</v>
      </c>
      <c r="E1302" t="str">
        <f t="shared" si="222"/>
        <v>01</v>
      </c>
      <c r="F1302" t="str">
        <f t="shared" si="221"/>
        <v>001</v>
      </c>
      <c r="G1302" t="str">
        <f>""</f>
        <v/>
      </c>
      <c r="H1302" t="s">
        <v>3</v>
      </c>
      <c r="I1302" t="s">
        <v>1574</v>
      </c>
      <c r="J1302" t="s">
        <v>1575</v>
      </c>
      <c r="K1302" s="2" t="str">
        <f>"10828"</f>
        <v>10828</v>
      </c>
    </row>
    <row r="1303" spans="1:11" x14ac:dyDescent="0.25">
      <c r="A1303" t="str">
        <f t="shared" si="220"/>
        <v>10</v>
      </c>
      <c r="B1303" t="s">
        <v>201</v>
      </c>
      <c r="C1303" t="str">
        <f>"152"</f>
        <v>152</v>
      </c>
      <c r="D1303" t="s">
        <v>351</v>
      </c>
      <c r="E1303" t="str">
        <f t="shared" si="222"/>
        <v>01</v>
      </c>
      <c r="F1303" t="str">
        <f t="shared" si="221"/>
        <v>001</v>
      </c>
      <c r="G1303" t="str">
        <f>""</f>
        <v/>
      </c>
      <c r="H1303" t="s">
        <v>3</v>
      </c>
      <c r="I1303" t="s">
        <v>1576</v>
      </c>
      <c r="J1303" t="s">
        <v>1577</v>
      </c>
      <c r="K1303" s="2" t="str">
        <f>"10813"</f>
        <v>10813</v>
      </c>
    </row>
    <row r="1304" spans="1:11" x14ac:dyDescent="0.25">
      <c r="A1304" t="str">
        <f t="shared" si="220"/>
        <v>10</v>
      </c>
      <c r="B1304" t="s">
        <v>201</v>
      </c>
      <c r="C1304" t="str">
        <f>"153"</f>
        <v>153</v>
      </c>
      <c r="D1304" t="s">
        <v>352</v>
      </c>
      <c r="E1304" t="str">
        <f t="shared" si="222"/>
        <v>01</v>
      </c>
      <c r="F1304" t="str">
        <f t="shared" si="221"/>
        <v>001</v>
      </c>
      <c r="G1304" t="str">
        <f>""</f>
        <v/>
      </c>
      <c r="H1304" t="s">
        <v>3</v>
      </c>
      <c r="I1304" t="s">
        <v>29</v>
      </c>
      <c r="J1304" t="s">
        <v>1578</v>
      </c>
      <c r="K1304" s="2" t="str">
        <f>"10261"</f>
        <v>10261</v>
      </c>
    </row>
    <row r="1305" spans="1:11" x14ac:dyDescent="0.25">
      <c r="A1305" t="str">
        <f t="shared" si="220"/>
        <v>10</v>
      </c>
      <c r="B1305" t="s">
        <v>201</v>
      </c>
      <c r="C1305" t="str">
        <f>"154"</f>
        <v>154</v>
      </c>
      <c r="D1305" t="s">
        <v>353</v>
      </c>
      <c r="E1305" t="str">
        <f t="shared" si="222"/>
        <v>01</v>
      </c>
      <c r="F1305" t="str">
        <f t="shared" si="221"/>
        <v>001</v>
      </c>
      <c r="G1305" t="str">
        <f>""</f>
        <v/>
      </c>
      <c r="H1305" t="s">
        <v>3</v>
      </c>
      <c r="I1305" t="s">
        <v>21</v>
      </c>
      <c r="J1305" t="s">
        <v>1579</v>
      </c>
      <c r="K1305" s="2" t="str">
        <f>"10617"</f>
        <v>10617</v>
      </c>
    </row>
    <row r="1306" spans="1:11" x14ac:dyDescent="0.25">
      <c r="A1306" t="str">
        <f t="shared" si="220"/>
        <v>10</v>
      </c>
      <c r="B1306" t="s">
        <v>201</v>
      </c>
      <c r="C1306" t="str">
        <f>"155"</f>
        <v>155</v>
      </c>
      <c r="D1306" t="s">
        <v>354</v>
      </c>
      <c r="E1306" t="str">
        <f t="shared" si="222"/>
        <v>01</v>
      </c>
      <c r="F1306" t="str">
        <f t="shared" si="221"/>
        <v>001</v>
      </c>
      <c r="G1306" t="str">
        <f>""</f>
        <v/>
      </c>
      <c r="H1306" t="s">
        <v>3</v>
      </c>
      <c r="I1306" t="s">
        <v>31</v>
      </c>
      <c r="J1306" t="s">
        <v>1580</v>
      </c>
      <c r="K1306" s="2" t="str">
        <f>"10693"</f>
        <v>10693</v>
      </c>
    </row>
    <row r="1307" spans="1:11" x14ac:dyDescent="0.25">
      <c r="A1307" t="str">
        <f t="shared" si="220"/>
        <v>10</v>
      </c>
      <c r="B1307" t="s">
        <v>201</v>
      </c>
      <c r="C1307" t="str">
        <f>"156"</f>
        <v>156</v>
      </c>
      <c r="D1307" t="s">
        <v>355</v>
      </c>
      <c r="E1307" t="str">
        <f t="shared" si="222"/>
        <v>01</v>
      </c>
      <c r="F1307" t="str">
        <f t="shared" si="221"/>
        <v>001</v>
      </c>
      <c r="G1307" t="str">
        <f>""</f>
        <v/>
      </c>
      <c r="H1307" t="s">
        <v>3</v>
      </c>
      <c r="I1307" t="s">
        <v>605</v>
      </c>
      <c r="J1307" t="s">
        <v>1581</v>
      </c>
      <c r="K1307" s="2" t="str">
        <f>"10867"</f>
        <v>10867</v>
      </c>
    </row>
    <row r="1308" spans="1:11" x14ac:dyDescent="0.25">
      <c r="A1308" t="str">
        <f t="shared" si="220"/>
        <v>10</v>
      </c>
      <c r="B1308" t="s">
        <v>201</v>
      </c>
      <c r="C1308" t="str">
        <f>"157"</f>
        <v>157</v>
      </c>
      <c r="D1308" t="s">
        <v>356</v>
      </c>
      <c r="E1308" t="str">
        <f t="shared" si="222"/>
        <v>01</v>
      </c>
      <c r="F1308" t="str">
        <f t="shared" si="221"/>
        <v>001</v>
      </c>
      <c r="G1308" t="str">
        <f>""</f>
        <v/>
      </c>
      <c r="H1308" t="s">
        <v>3</v>
      </c>
      <c r="I1308" t="s">
        <v>1582</v>
      </c>
      <c r="J1308" t="s">
        <v>907</v>
      </c>
      <c r="K1308" s="2" t="str">
        <f>"10493"</f>
        <v>10493</v>
      </c>
    </row>
    <row r="1309" spans="1:11" x14ac:dyDescent="0.25">
      <c r="A1309" t="str">
        <f t="shared" si="220"/>
        <v>10</v>
      </c>
      <c r="B1309" t="s">
        <v>201</v>
      </c>
      <c r="C1309" t="str">
        <f>"158"</f>
        <v>158</v>
      </c>
      <c r="D1309" t="s">
        <v>357</v>
      </c>
      <c r="E1309" t="str">
        <f t="shared" si="222"/>
        <v>01</v>
      </c>
      <c r="F1309" t="str">
        <f t="shared" si="221"/>
        <v>001</v>
      </c>
      <c r="G1309" t="str">
        <f>""</f>
        <v/>
      </c>
      <c r="H1309" t="s">
        <v>3</v>
      </c>
      <c r="I1309" t="s">
        <v>1196</v>
      </c>
      <c r="J1309" t="s">
        <v>1583</v>
      </c>
      <c r="K1309" s="2" t="str">
        <f>"10269"</f>
        <v>10269</v>
      </c>
    </row>
    <row r="1310" spans="1:11" x14ac:dyDescent="0.25">
      <c r="A1310" t="str">
        <f t="shared" si="220"/>
        <v>10</v>
      </c>
      <c r="B1310" t="s">
        <v>201</v>
      </c>
      <c r="C1310" t="str">
        <f>"159"</f>
        <v>159</v>
      </c>
      <c r="D1310" t="s">
        <v>358</v>
      </c>
      <c r="E1310" t="str">
        <f t="shared" si="222"/>
        <v>01</v>
      </c>
      <c r="F1310" t="str">
        <f t="shared" si="221"/>
        <v>001</v>
      </c>
      <c r="G1310" t="str">
        <f>""</f>
        <v/>
      </c>
      <c r="H1310" t="s">
        <v>3</v>
      </c>
      <c r="I1310" t="s">
        <v>1584</v>
      </c>
      <c r="J1310" t="s">
        <v>1585</v>
      </c>
      <c r="K1310" s="2" t="str">
        <f>"10371"</f>
        <v>10371</v>
      </c>
    </row>
    <row r="1311" spans="1:11" x14ac:dyDescent="0.25">
      <c r="A1311" t="str">
        <f t="shared" si="220"/>
        <v>10</v>
      </c>
      <c r="B1311" t="s">
        <v>201</v>
      </c>
      <c r="C1311" t="str">
        <f>"160"</f>
        <v>160</v>
      </c>
      <c r="D1311" t="s">
        <v>359</v>
      </c>
      <c r="E1311" t="str">
        <f t="shared" si="222"/>
        <v>01</v>
      </c>
      <c r="F1311" t="str">
        <f t="shared" si="221"/>
        <v>001</v>
      </c>
      <c r="G1311" t="str">
        <f>""</f>
        <v/>
      </c>
      <c r="H1311" t="s">
        <v>3</v>
      </c>
      <c r="I1311" t="s">
        <v>1586</v>
      </c>
      <c r="J1311" t="s">
        <v>636</v>
      </c>
      <c r="K1311" s="2" t="str">
        <f>"10359"</f>
        <v>10359</v>
      </c>
    </row>
    <row r="1312" spans="1:11" x14ac:dyDescent="0.25">
      <c r="A1312" t="str">
        <f t="shared" si="220"/>
        <v>10</v>
      </c>
      <c r="B1312" t="s">
        <v>201</v>
      </c>
      <c r="C1312" t="str">
        <f>"161"</f>
        <v>161</v>
      </c>
      <c r="D1312" t="s">
        <v>360</v>
      </c>
      <c r="E1312" t="str">
        <f t="shared" si="222"/>
        <v>01</v>
      </c>
      <c r="F1312" t="str">
        <f t="shared" si="221"/>
        <v>001</v>
      </c>
      <c r="G1312" t="str">
        <f>""</f>
        <v/>
      </c>
      <c r="H1312" t="s">
        <v>3</v>
      </c>
      <c r="I1312" t="s">
        <v>1587</v>
      </c>
      <c r="J1312" t="s">
        <v>1588</v>
      </c>
      <c r="K1312" s="2" t="str">
        <f>"10272"</f>
        <v>10272</v>
      </c>
    </row>
    <row r="1313" spans="1:11" x14ac:dyDescent="0.25">
      <c r="A1313" t="str">
        <f t="shared" si="220"/>
        <v>10</v>
      </c>
      <c r="B1313" t="s">
        <v>201</v>
      </c>
      <c r="C1313" t="str">
        <f>"162"</f>
        <v>162</v>
      </c>
      <c r="D1313" t="s">
        <v>361</v>
      </c>
      <c r="E1313" t="str">
        <f t="shared" si="222"/>
        <v>01</v>
      </c>
      <c r="F1313" t="str">
        <f t="shared" si="221"/>
        <v>001</v>
      </c>
      <c r="G1313" t="str">
        <f>""</f>
        <v/>
      </c>
      <c r="H1313" t="s">
        <v>3</v>
      </c>
      <c r="I1313" t="s">
        <v>1589</v>
      </c>
      <c r="J1313" t="s">
        <v>1590</v>
      </c>
      <c r="K1313" s="2" t="str">
        <f>"10570"</f>
        <v>10570</v>
      </c>
    </row>
    <row r="1314" spans="1:11" x14ac:dyDescent="0.25">
      <c r="A1314" t="str">
        <f t="shared" si="220"/>
        <v>10</v>
      </c>
      <c r="B1314" t="s">
        <v>201</v>
      </c>
      <c r="C1314" t="str">
        <f>"163"</f>
        <v>163</v>
      </c>
      <c r="D1314" t="s">
        <v>362</v>
      </c>
      <c r="E1314" t="str">
        <f t="shared" si="222"/>
        <v>01</v>
      </c>
      <c r="F1314" t="str">
        <f t="shared" si="221"/>
        <v>001</v>
      </c>
      <c r="G1314" t="str">
        <f>""</f>
        <v/>
      </c>
      <c r="H1314" t="s">
        <v>3</v>
      </c>
      <c r="I1314" t="s">
        <v>31</v>
      </c>
      <c r="J1314" t="s">
        <v>1591</v>
      </c>
      <c r="K1314" s="2" t="str">
        <f>"10189"</f>
        <v>10189</v>
      </c>
    </row>
    <row r="1315" spans="1:11" x14ac:dyDescent="0.25">
      <c r="A1315" t="str">
        <f t="shared" si="220"/>
        <v>10</v>
      </c>
      <c r="B1315" t="s">
        <v>201</v>
      </c>
      <c r="C1315" t="str">
        <f>"164"</f>
        <v>164</v>
      </c>
      <c r="D1315" t="s">
        <v>363</v>
      </c>
      <c r="E1315" t="str">
        <f t="shared" si="222"/>
        <v>01</v>
      </c>
      <c r="F1315" t="str">
        <f t="shared" si="221"/>
        <v>001</v>
      </c>
      <c r="G1315" t="str">
        <f>""</f>
        <v/>
      </c>
      <c r="H1315" t="s">
        <v>3</v>
      </c>
      <c r="I1315" t="s">
        <v>18</v>
      </c>
      <c r="J1315" t="s">
        <v>1174</v>
      </c>
      <c r="K1315" s="2" t="str">
        <f>"10892"</f>
        <v>10892</v>
      </c>
    </row>
    <row r="1316" spans="1:11" x14ac:dyDescent="0.25">
      <c r="A1316" t="str">
        <f t="shared" si="220"/>
        <v>10</v>
      </c>
      <c r="B1316" t="s">
        <v>201</v>
      </c>
      <c r="C1316" t="str">
        <f>"165"</f>
        <v>165</v>
      </c>
      <c r="D1316" t="s">
        <v>364</v>
      </c>
      <c r="E1316" t="str">
        <f t="shared" si="222"/>
        <v>01</v>
      </c>
      <c r="F1316" t="str">
        <f t="shared" si="221"/>
        <v>001</v>
      </c>
      <c r="G1316" t="str">
        <f>""</f>
        <v/>
      </c>
      <c r="H1316" t="s">
        <v>3</v>
      </c>
      <c r="I1316" t="s">
        <v>31</v>
      </c>
      <c r="J1316" t="s">
        <v>1389</v>
      </c>
      <c r="K1316" s="2" t="str">
        <f>"10189"</f>
        <v>10189</v>
      </c>
    </row>
    <row r="1317" spans="1:11" x14ac:dyDescent="0.25">
      <c r="A1317" t="str">
        <f t="shared" si="220"/>
        <v>10</v>
      </c>
      <c r="B1317" t="s">
        <v>201</v>
      </c>
      <c r="C1317" t="str">
        <f>"166"</f>
        <v>166</v>
      </c>
      <c r="D1317" t="s">
        <v>365</v>
      </c>
      <c r="E1317" t="str">
        <f t="shared" si="222"/>
        <v>01</v>
      </c>
      <c r="F1317" t="str">
        <f t="shared" si="221"/>
        <v>001</v>
      </c>
      <c r="G1317" t="str">
        <f>""</f>
        <v/>
      </c>
      <c r="H1317" t="s">
        <v>3</v>
      </c>
      <c r="I1317" t="s">
        <v>1592</v>
      </c>
      <c r="J1317" t="s">
        <v>1593</v>
      </c>
      <c r="K1317" s="2" t="str">
        <f>"10260"</f>
        <v>10260</v>
      </c>
    </row>
    <row r="1318" spans="1:11" x14ac:dyDescent="0.25">
      <c r="A1318" t="str">
        <f t="shared" si="220"/>
        <v>10</v>
      </c>
      <c r="B1318" t="s">
        <v>201</v>
      </c>
      <c r="C1318" t="str">
        <f>"167"</f>
        <v>167</v>
      </c>
      <c r="D1318" t="s">
        <v>366</v>
      </c>
      <c r="E1318" t="str">
        <f t="shared" si="222"/>
        <v>01</v>
      </c>
      <c r="F1318" t="str">
        <f t="shared" si="221"/>
        <v>001</v>
      </c>
      <c r="G1318" t="str">
        <f>""</f>
        <v/>
      </c>
      <c r="H1318" t="s">
        <v>3</v>
      </c>
      <c r="I1318" t="s">
        <v>1126</v>
      </c>
      <c r="J1318" t="s">
        <v>1594</v>
      </c>
      <c r="K1318" s="2" t="str">
        <f>"10661"</f>
        <v>10661</v>
      </c>
    </row>
    <row r="1319" spans="1:11" x14ac:dyDescent="0.25">
      <c r="A1319" t="str">
        <f t="shared" si="220"/>
        <v>10</v>
      </c>
      <c r="B1319" t="s">
        <v>201</v>
      </c>
      <c r="C1319" t="str">
        <f>"168"</f>
        <v>168</v>
      </c>
      <c r="D1319" t="s">
        <v>367</v>
      </c>
      <c r="E1319" t="str">
        <f t="shared" si="222"/>
        <v>01</v>
      </c>
      <c r="F1319" t="str">
        <f t="shared" si="221"/>
        <v>001</v>
      </c>
      <c r="G1319" t="str">
        <f>""</f>
        <v/>
      </c>
      <c r="H1319" t="s">
        <v>3</v>
      </c>
      <c r="I1319" t="s">
        <v>1595</v>
      </c>
      <c r="J1319" t="s">
        <v>1596</v>
      </c>
      <c r="K1319" s="2" t="str">
        <f>"10198"</f>
        <v>10198</v>
      </c>
    </row>
    <row r="1320" spans="1:11" x14ac:dyDescent="0.25">
      <c r="A1320" t="str">
        <f t="shared" si="220"/>
        <v>10</v>
      </c>
      <c r="B1320" t="s">
        <v>201</v>
      </c>
      <c r="C1320" t="str">
        <f>"169"</f>
        <v>169</v>
      </c>
      <c r="D1320" t="s">
        <v>368</v>
      </c>
      <c r="E1320" t="str">
        <f t="shared" si="222"/>
        <v>01</v>
      </c>
      <c r="F1320" t="str">
        <f t="shared" si="221"/>
        <v>001</v>
      </c>
      <c r="G1320" t="str">
        <f>""</f>
        <v/>
      </c>
      <c r="H1320" t="s">
        <v>3</v>
      </c>
      <c r="I1320" t="s">
        <v>28</v>
      </c>
      <c r="J1320" t="s">
        <v>1597</v>
      </c>
      <c r="K1320" s="2" t="str">
        <f>"10510"</f>
        <v>10510</v>
      </c>
    </row>
    <row r="1321" spans="1:11" x14ac:dyDescent="0.25">
      <c r="A1321" t="str">
        <f t="shared" si="220"/>
        <v>10</v>
      </c>
      <c r="B1321" t="s">
        <v>201</v>
      </c>
      <c r="C1321" t="str">
        <f>"170"</f>
        <v>170</v>
      </c>
      <c r="D1321" t="s">
        <v>369</v>
      </c>
      <c r="E1321" t="str">
        <f t="shared" si="222"/>
        <v>01</v>
      </c>
      <c r="F1321" t="str">
        <f t="shared" si="221"/>
        <v>001</v>
      </c>
      <c r="G1321" t="str">
        <f>""</f>
        <v/>
      </c>
      <c r="H1321" t="s">
        <v>3</v>
      </c>
      <c r="I1321" t="s">
        <v>23</v>
      </c>
      <c r="J1321" t="s">
        <v>1598</v>
      </c>
      <c r="K1321" s="2" t="str">
        <f>"10191"</f>
        <v>10191</v>
      </c>
    </row>
    <row r="1322" spans="1:11" x14ac:dyDescent="0.25">
      <c r="A1322" t="str">
        <f t="shared" si="220"/>
        <v>10</v>
      </c>
      <c r="B1322" t="s">
        <v>201</v>
      </c>
      <c r="C1322" t="str">
        <f>"171"</f>
        <v>171</v>
      </c>
      <c r="D1322" t="s">
        <v>370</v>
      </c>
      <c r="E1322" t="str">
        <f t="shared" si="222"/>
        <v>01</v>
      </c>
      <c r="F1322" t="str">
        <f t="shared" si="221"/>
        <v>001</v>
      </c>
      <c r="G1322" t="str">
        <f>""</f>
        <v/>
      </c>
      <c r="H1322" t="s">
        <v>3</v>
      </c>
      <c r="I1322" t="s">
        <v>31</v>
      </c>
      <c r="J1322" t="s">
        <v>1599</v>
      </c>
      <c r="K1322" s="2" t="str">
        <f>"10859"</f>
        <v>10859</v>
      </c>
    </row>
    <row r="1323" spans="1:11" x14ac:dyDescent="0.25">
      <c r="A1323" t="str">
        <f t="shared" si="220"/>
        <v>10</v>
      </c>
      <c r="B1323" t="s">
        <v>201</v>
      </c>
      <c r="C1323" t="str">
        <f>"172"</f>
        <v>172</v>
      </c>
      <c r="D1323" t="s">
        <v>371</v>
      </c>
      <c r="E1323" t="str">
        <f t="shared" si="222"/>
        <v>01</v>
      </c>
      <c r="F1323" t="str">
        <f t="shared" si="221"/>
        <v>001</v>
      </c>
      <c r="G1323" t="str">
        <f>""</f>
        <v/>
      </c>
      <c r="H1323" t="s">
        <v>3</v>
      </c>
      <c r="I1323" t="s">
        <v>31</v>
      </c>
      <c r="J1323" t="s">
        <v>636</v>
      </c>
      <c r="K1323" s="2" t="str">
        <f>"10666"</f>
        <v>10666</v>
      </c>
    </row>
    <row r="1324" spans="1:11" x14ac:dyDescent="0.25">
      <c r="A1324" t="str">
        <f t="shared" si="220"/>
        <v>10</v>
      </c>
      <c r="B1324" t="s">
        <v>201</v>
      </c>
      <c r="C1324" t="str">
        <f>"173"</f>
        <v>173</v>
      </c>
      <c r="D1324" t="s">
        <v>372</v>
      </c>
      <c r="E1324" t="str">
        <f t="shared" si="222"/>
        <v>01</v>
      </c>
      <c r="F1324" t="str">
        <f t="shared" si="221"/>
        <v>001</v>
      </c>
      <c r="G1324" t="str">
        <f>""</f>
        <v/>
      </c>
      <c r="H1324" t="s">
        <v>3</v>
      </c>
      <c r="I1324" t="s">
        <v>487</v>
      </c>
      <c r="J1324" t="s">
        <v>1600</v>
      </c>
      <c r="K1324" s="2" t="str">
        <f>"10390"</f>
        <v>10390</v>
      </c>
    </row>
    <row r="1325" spans="1:11" x14ac:dyDescent="0.25">
      <c r="A1325" t="str">
        <f t="shared" si="220"/>
        <v>10</v>
      </c>
      <c r="B1325" t="s">
        <v>201</v>
      </c>
      <c r="C1325" t="str">
        <f>"174"</f>
        <v>174</v>
      </c>
      <c r="D1325" t="s">
        <v>373</v>
      </c>
      <c r="E1325" t="str">
        <f t="shared" si="222"/>
        <v>01</v>
      </c>
      <c r="F1325" t="str">
        <f t="shared" si="221"/>
        <v>001</v>
      </c>
      <c r="G1325" t="str">
        <f>""</f>
        <v/>
      </c>
      <c r="H1325" t="s">
        <v>3</v>
      </c>
      <c r="I1325" t="s">
        <v>29</v>
      </c>
      <c r="J1325" t="s">
        <v>1601</v>
      </c>
      <c r="K1325" s="2" t="str">
        <f>"10739"</f>
        <v>10739</v>
      </c>
    </row>
    <row r="1326" spans="1:11" x14ac:dyDescent="0.25">
      <c r="A1326" t="str">
        <f t="shared" si="220"/>
        <v>10</v>
      </c>
      <c r="B1326" t="s">
        <v>201</v>
      </c>
      <c r="C1326" t="str">
        <f>"175"</f>
        <v>175</v>
      </c>
      <c r="D1326" t="s">
        <v>374</v>
      </c>
      <c r="E1326" t="str">
        <f t="shared" si="222"/>
        <v>01</v>
      </c>
      <c r="F1326" t="str">
        <f t="shared" si="221"/>
        <v>001</v>
      </c>
      <c r="G1326" t="str">
        <f>""</f>
        <v/>
      </c>
      <c r="H1326" t="s">
        <v>3</v>
      </c>
      <c r="I1326" t="s">
        <v>28</v>
      </c>
      <c r="J1326" t="s">
        <v>1602</v>
      </c>
      <c r="K1326" s="2" t="str">
        <f>"10530"</f>
        <v>10530</v>
      </c>
    </row>
    <row r="1327" spans="1:11" x14ac:dyDescent="0.25">
      <c r="A1327" t="str">
        <f t="shared" si="220"/>
        <v>10</v>
      </c>
      <c r="B1327" t="s">
        <v>201</v>
      </c>
      <c r="C1327" t="str">
        <f>"175"</f>
        <v>175</v>
      </c>
      <c r="D1327" t="s">
        <v>374</v>
      </c>
      <c r="E1327" t="str">
        <f>"02"</f>
        <v>02</v>
      </c>
      <c r="F1327" t="str">
        <f t="shared" si="221"/>
        <v>001</v>
      </c>
      <c r="G1327" t="str">
        <f>""</f>
        <v/>
      </c>
      <c r="H1327" t="s">
        <v>3</v>
      </c>
      <c r="I1327" t="s">
        <v>28</v>
      </c>
      <c r="J1327" t="s">
        <v>1602</v>
      </c>
      <c r="K1327" s="2" t="str">
        <f>"10530"</f>
        <v>10530</v>
      </c>
    </row>
    <row r="1328" spans="1:11" x14ac:dyDescent="0.25">
      <c r="A1328" t="str">
        <f t="shared" si="220"/>
        <v>10</v>
      </c>
      <c r="B1328" t="s">
        <v>201</v>
      </c>
      <c r="C1328" t="str">
        <f>"176"</f>
        <v>176</v>
      </c>
      <c r="D1328" t="s">
        <v>375</v>
      </c>
      <c r="E1328" t="str">
        <f t="shared" ref="E1328:E1347" si="223">"01"</f>
        <v>01</v>
      </c>
      <c r="F1328" t="str">
        <f t="shared" si="221"/>
        <v>001</v>
      </c>
      <c r="G1328" t="str">
        <f>""</f>
        <v/>
      </c>
      <c r="H1328" t="s">
        <v>3</v>
      </c>
      <c r="I1328" t="s">
        <v>1603</v>
      </c>
      <c r="J1328" t="s">
        <v>1604</v>
      </c>
      <c r="K1328" s="2" t="str">
        <f>"10528"</f>
        <v>10528</v>
      </c>
    </row>
    <row r="1329" spans="1:11" x14ac:dyDescent="0.25">
      <c r="A1329" t="str">
        <f t="shared" si="220"/>
        <v>10</v>
      </c>
      <c r="B1329" t="s">
        <v>201</v>
      </c>
      <c r="C1329" t="str">
        <f>"177"</f>
        <v>177</v>
      </c>
      <c r="D1329" t="s">
        <v>376</v>
      </c>
      <c r="E1329" t="str">
        <f t="shared" si="223"/>
        <v>01</v>
      </c>
      <c r="F1329" t="str">
        <f t="shared" si="221"/>
        <v>001</v>
      </c>
      <c r="G1329" t="str">
        <f>""</f>
        <v/>
      </c>
      <c r="H1329" t="s">
        <v>1</v>
      </c>
      <c r="I1329" t="s">
        <v>23</v>
      </c>
      <c r="J1329" t="s">
        <v>1605</v>
      </c>
      <c r="K1329" s="2" t="str">
        <f>"10181"</f>
        <v>10181</v>
      </c>
    </row>
    <row r="1330" spans="1:11" x14ac:dyDescent="0.25">
      <c r="A1330" t="str">
        <f t="shared" si="220"/>
        <v>10</v>
      </c>
      <c r="B1330" t="s">
        <v>201</v>
      </c>
      <c r="C1330" t="str">
        <f>"177"</f>
        <v>177</v>
      </c>
      <c r="D1330" t="s">
        <v>376</v>
      </c>
      <c r="E1330" t="str">
        <f t="shared" si="223"/>
        <v>01</v>
      </c>
      <c r="F1330" t="str">
        <f t="shared" si="221"/>
        <v>001</v>
      </c>
      <c r="G1330" t="str">
        <f>""</f>
        <v/>
      </c>
      <c r="H1330" t="s">
        <v>0</v>
      </c>
      <c r="I1330" t="s">
        <v>23</v>
      </c>
      <c r="J1330" t="s">
        <v>1605</v>
      </c>
      <c r="K1330" s="2" t="str">
        <f>"10181"</f>
        <v>10181</v>
      </c>
    </row>
    <row r="1331" spans="1:11" x14ac:dyDescent="0.25">
      <c r="A1331" t="str">
        <f t="shared" si="220"/>
        <v>10</v>
      </c>
      <c r="B1331" t="s">
        <v>201</v>
      </c>
      <c r="C1331" t="str">
        <f>"178"</f>
        <v>178</v>
      </c>
      <c r="D1331" t="s">
        <v>377</v>
      </c>
      <c r="E1331" t="str">
        <f t="shared" si="223"/>
        <v>01</v>
      </c>
      <c r="F1331" t="str">
        <f t="shared" si="221"/>
        <v>001</v>
      </c>
      <c r="G1331" t="str">
        <f>""</f>
        <v/>
      </c>
      <c r="H1331" t="s">
        <v>3</v>
      </c>
      <c r="I1331" t="s">
        <v>23</v>
      </c>
      <c r="J1331" t="s">
        <v>1606</v>
      </c>
      <c r="K1331" s="2" t="str">
        <f>"10193"</f>
        <v>10193</v>
      </c>
    </row>
    <row r="1332" spans="1:11" x14ac:dyDescent="0.25">
      <c r="A1332" t="str">
        <f t="shared" si="220"/>
        <v>10</v>
      </c>
      <c r="B1332" t="s">
        <v>201</v>
      </c>
      <c r="C1332" t="str">
        <f>"179"</f>
        <v>179</v>
      </c>
      <c r="D1332" t="s">
        <v>378</v>
      </c>
      <c r="E1332" t="str">
        <f t="shared" si="223"/>
        <v>01</v>
      </c>
      <c r="F1332" t="str">
        <f t="shared" si="221"/>
        <v>001</v>
      </c>
      <c r="G1332" t="str">
        <f>""</f>
        <v/>
      </c>
      <c r="H1332" t="s">
        <v>3</v>
      </c>
      <c r="I1332" t="s">
        <v>1607</v>
      </c>
      <c r="J1332" t="s">
        <v>1608</v>
      </c>
      <c r="K1332" s="2" t="str">
        <f>"10491"</f>
        <v>10491</v>
      </c>
    </row>
    <row r="1333" spans="1:11" x14ac:dyDescent="0.25">
      <c r="A1333" t="str">
        <f t="shared" si="220"/>
        <v>10</v>
      </c>
      <c r="B1333" t="s">
        <v>201</v>
      </c>
      <c r="C1333" t="str">
        <f t="shared" ref="C1333:C1338" si="224">"180"</f>
        <v>180</v>
      </c>
      <c r="D1333" t="s">
        <v>379</v>
      </c>
      <c r="E1333" t="str">
        <f t="shared" si="223"/>
        <v>01</v>
      </c>
      <c r="F1333" t="str">
        <f t="shared" si="221"/>
        <v>001</v>
      </c>
      <c r="G1333" t="str">
        <f>""</f>
        <v/>
      </c>
      <c r="H1333" t="s">
        <v>3</v>
      </c>
      <c r="I1333" t="s">
        <v>1609</v>
      </c>
      <c r="J1333" t="s">
        <v>1610</v>
      </c>
      <c r="K1333" s="2" t="str">
        <f>"10310"</f>
        <v>10310</v>
      </c>
    </row>
    <row r="1334" spans="1:11" x14ac:dyDescent="0.25">
      <c r="A1334" t="str">
        <f t="shared" si="220"/>
        <v>10</v>
      </c>
      <c r="B1334" t="s">
        <v>201</v>
      </c>
      <c r="C1334" t="str">
        <f t="shared" si="224"/>
        <v>180</v>
      </c>
      <c r="D1334" t="s">
        <v>379</v>
      </c>
      <c r="E1334" t="str">
        <f t="shared" si="223"/>
        <v>01</v>
      </c>
      <c r="F1334" t="str">
        <f>"002"</f>
        <v>002</v>
      </c>
      <c r="G1334" t="str">
        <f>""</f>
        <v/>
      </c>
      <c r="H1334" t="s">
        <v>1</v>
      </c>
      <c r="I1334" t="s">
        <v>1611</v>
      </c>
      <c r="J1334" t="s">
        <v>1612</v>
      </c>
      <c r="K1334" s="2" t="str">
        <f>"10310"</f>
        <v>10310</v>
      </c>
    </row>
    <row r="1335" spans="1:11" x14ac:dyDescent="0.25">
      <c r="A1335" t="str">
        <f t="shared" si="220"/>
        <v>10</v>
      </c>
      <c r="B1335" t="s">
        <v>201</v>
      </c>
      <c r="C1335" t="str">
        <f t="shared" si="224"/>
        <v>180</v>
      </c>
      <c r="D1335" t="s">
        <v>379</v>
      </c>
      <c r="E1335" t="str">
        <f t="shared" si="223"/>
        <v>01</v>
      </c>
      <c r="F1335" t="str">
        <f>"002"</f>
        <v>002</v>
      </c>
      <c r="G1335" t="str">
        <f>""</f>
        <v/>
      </c>
      <c r="H1335" t="s">
        <v>0</v>
      </c>
      <c r="I1335" t="s">
        <v>1613</v>
      </c>
      <c r="J1335" t="s">
        <v>1612</v>
      </c>
      <c r="K1335" s="2" t="str">
        <f>"10310"</f>
        <v>10310</v>
      </c>
    </row>
    <row r="1336" spans="1:11" x14ac:dyDescent="0.25">
      <c r="A1336" t="str">
        <f t="shared" si="220"/>
        <v>10</v>
      </c>
      <c r="B1336" t="s">
        <v>201</v>
      </c>
      <c r="C1336" t="str">
        <f t="shared" si="224"/>
        <v>180</v>
      </c>
      <c r="D1336" t="s">
        <v>379</v>
      </c>
      <c r="E1336" t="str">
        <f t="shared" si="223"/>
        <v>01</v>
      </c>
      <c r="F1336" t="str">
        <f>"005"</f>
        <v>005</v>
      </c>
      <c r="G1336" t="str">
        <f>"01"</f>
        <v>01</v>
      </c>
      <c r="H1336" t="s">
        <v>1</v>
      </c>
      <c r="I1336" t="s">
        <v>1614</v>
      </c>
      <c r="J1336" t="s">
        <v>1615</v>
      </c>
      <c r="K1336" s="2" t="str">
        <f>"10318"</f>
        <v>10318</v>
      </c>
    </row>
    <row r="1337" spans="1:11" x14ac:dyDescent="0.25">
      <c r="A1337" t="str">
        <f t="shared" si="220"/>
        <v>10</v>
      </c>
      <c r="B1337" t="s">
        <v>201</v>
      </c>
      <c r="C1337" t="str">
        <f t="shared" si="224"/>
        <v>180</v>
      </c>
      <c r="D1337" t="s">
        <v>379</v>
      </c>
      <c r="E1337" t="str">
        <f t="shared" si="223"/>
        <v>01</v>
      </c>
      <c r="F1337" t="str">
        <f>"005"</f>
        <v>005</v>
      </c>
      <c r="G1337" t="str">
        <f>"02"</f>
        <v>02</v>
      </c>
      <c r="H1337" t="s">
        <v>0</v>
      </c>
      <c r="I1337" t="s">
        <v>450</v>
      </c>
      <c r="J1337" t="s">
        <v>1610</v>
      </c>
      <c r="K1337" s="2" t="str">
        <f>"10310"</f>
        <v>10310</v>
      </c>
    </row>
    <row r="1338" spans="1:11" x14ac:dyDescent="0.25">
      <c r="A1338" t="str">
        <f t="shared" si="220"/>
        <v>10</v>
      </c>
      <c r="B1338" t="s">
        <v>201</v>
      </c>
      <c r="C1338" t="str">
        <f t="shared" si="224"/>
        <v>180</v>
      </c>
      <c r="D1338" t="s">
        <v>379</v>
      </c>
      <c r="E1338" t="str">
        <f t="shared" si="223"/>
        <v>01</v>
      </c>
      <c r="F1338" t="str">
        <f>"005"</f>
        <v>005</v>
      </c>
      <c r="G1338" t="str">
        <f>"03"</f>
        <v>03</v>
      </c>
      <c r="H1338" t="s">
        <v>2</v>
      </c>
      <c r="I1338" t="s">
        <v>1616</v>
      </c>
      <c r="J1338" t="s">
        <v>1617</v>
      </c>
      <c r="K1338" s="2" t="str">
        <f>"10318"</f>
        <v>10318</v>
      </c>
    </row>
    <row r="1339" spans="1:11" x14ac:dyDescent="0.25">
      <c r="A1339" t="str">
        <f t="shared" si="220"/>
        <v>10</v>
      </c>
      <c r="B1339" t="s">
        <v>201</v>
      </c>
      <c r="C1339" t="str">
        <f>"181"</f>
        <v>181</v>
      </c>
      <c r="D1339" t="s">
        <v>380</v>
      </c>
      <c r="E1339" t="str">
        <f t="shared" si="223"/>
        <v>01</v>
      </c>
      <c r="F1339" t="str">
        <f t="shared" ref="F1339:F1349" si="225">"001"</f>
        <v>001</v>
      </c>
      <c r="G1339" t="str">
        <f>""</f>
        <v/>
      </c>
      <c r="H1339" t="s">
        <v>3</v>
      </c>
      <c r="I1339" t="s">
        <v>450</v>
      </c>
      <c r="J1339" t="s">
        <v>1618</v>
      </c>
      <c r="K1339" s="2" t="str">
        <f>"10420"</f>
        <v>10420</v>
      </c>
    </row>
    <row r="1340" spans="1:11" x14ac:dyDescent="0.25">
      <c r="A1340" t="str">
        <f t="shared" si="220"/>
        <v>10</v>
      </c>
      <c r="B1340" t="s">
        <v>201</v>
      </c>
      <c r="C1340" t="str">
        <f>"182"</f>
        <v>182</v>
      </c>
      <c r="D1340" t="s">
        <v>381</v>
      </c>
      <c r="E1340" t="str">
        <f t="shared" si="223"/>
        <v>01</v>
      </c>
      <c r="F1340" t="str">
        <f t="shared" si="225"/>
        <v>001</v>
      </c>
      <c r="G1340" t="str">
        <f>""</f>
        <v/>
      </c>
      <c r="H1340" t="s">
        <v>3</v>
      </c>
      <c r="I1340" t="s">
        <v>1619</v>
      </c>
      <c r="J1340" t="s">
        <v>1389</v>
      </c>
      <c r="K1340" s="2" t="str">
        <f>"10591"</f>
        <v>10591</v>
      </c>
    </row>
    <row r="1341" spans="1:11" x14ac:dyDescent="0.25">
      <c r="A1341" t="str">
        <f t="shared" si="220"/>
        <v>10</v>
      </c>
      <c r="B1341" t="s">
        <v>201</v>
      </c>
      <c r="C1341" t="str">
        <f>"183"</f>
        <v>183</v>
      </c>
      <c r="D1341" t="s">
        <v>382</v>
      </c>
      <c r="E1341" t="str">
        <f t="shared" si="223"/>
        <v>01</v>
      </c>
      <c r="F1341" t="str">
        <f t="shared" si="225"/>
        <v>001</v>
      </c>
      <c r="G1341" t="str">
        <f>""</f>
        <v/>
      </c>
      <c r="H1341" t="s">
        <v>3</v>
      </c>
      <c r="I1341" t="s">
        <v>1620</v>
      </c>
      <c r="J1341" t="s">
        <v>1621</v>
      </c>
      <c r="K1341" s="2" t="str">
        <f>"10611"</f>
        <v>10611</v>
      </c>
    </row>
    <row r="1342" spans="1:11" x14ac:dyDescent="0.25">
      <c r="A1342" t="str">
        <f t="shared" si="220"/>
        <v>10</v>
      </c>
      <c r="B1342" t="s">
        <v>201</v>
      </c>
      <c r="C1342" t="str">
        <f>"184"</f>
        <v>184</v>
      </c>
      <c r="D1342" t="s">
        <v>383</v>
      </c>
      <c r="E1342" t="str">
        <f t="shared" si="223"/>
        <v>01</v>
      </c>
      <c r="F1342" t="str">
        <f t="shared" si="225"/>
        <v>001</v>
      </c>
      <c r="G1342" t="str">
        <f>""</f>
        <v/>
      </c>
      <c r="H1342" t="s">
        <v>3</v>
      </c>
      <c r="I1342" t="s">
        <v>23</v>
      </c>
      <c r="J1342" t="s">
        <v>1622</v>
      </c>
      <c r="K1342" s="2" t="str">
        <f>"10617"</f>
        <v>10617</v>
      </c>
    </row>
    <row r="1343" spans="1:11" x14ac:dyDescent="0.25">
      <c r="A1343" t="str">
        <f t="shared" si="220"/>
        <v>10</v>
      </c>
      <c r="B1343" t="s">
        <v>201</v>
      </c>
      <c r="C1343" t="str">
        <f>"185"</f>
        <v>185</v>
      </c>
      <c r="D1343" t="s">
        <v>384</v>
      </c>
      <c r="E1343" t="str">
        <f t="shared" si="223"/>
        <v>01</v>
      </c>
      <c r="F1343" t="str">
        <f t="shared" si="225"/>
        <v>001</v>
      </c>
      <c r="G1343" t="str">
        <f>""</f>
        <v/>
      </c>
      <c r="H1343" t="s">
        <v>3</v>
      </c>
      <c r="I1343" t="s">
        <v>437</v>
      </c>
      <c r="J1343" t="s">
        <v>1623</v>
      </c>
      <c r="K1343" s="2" t="str">
        <f>"10869"</f>
        <v>10869</v>
      </c>
    </row>
    <row r="1344" spans="1:11" x14ac:dyDescent="0.25">
      <c r="A1344" t="str">
        <f t="shared" si="220"/>
        <v>10</v>
      </c>
      <c r="B1344" t="s">
        <v>201</v>
      </c>
      <c r="C1344" t="str">
        <f>"186"</f>
        <v>186</v>
      </c>
      <c r="D1344" t="s">
        <v>385</v>
      </c>
      <c r="E1344" t="str">
        <f t="shared" si="223"/>
        <v>01</v>
      </c>
      <c r="F1344" t="str">
        <f t="shared" si="225"/>
        <v>001</v>
      </c>
      <c r="G1344" t="str">
        <f>""</f>
        <v/>
      </c>
      <c r="H1344" t="s">
        <v>3</v>
      </c>
      <c r="I1344" t="s">
        <v>1624</v>
      </c>
      <c r="J1344" t="s">
        <v>1625</v>
      </c>
      <c r="K1344" s="2" t="str">
        <f>"10252"</f>
        <v>10252</v>
      </c>
    </row>
    <row r="1345" spans="1:11" x14ac:dyDescent="0.25">
      <c r="A1345" t="str">
        <f t="shared" si="220"/>
        <v>10</v>
      </c>
      <c r="B1345" t="s">
        <v>201</v>
      </c>
      <c r="C1345" t="str">
        <f>"187"</f>
        <v>187</v>
      </c>
      <c r="D1345" t="s">
        <v>386</v>
      </c>
      <c r="E1345" t="str">
        <f t="shared" si="223"/>
        <v>01</v>
      </c>
      <c r="F1345" t="str">
        <f t="shared" si="225"/>
        <v>001</v>
      </c>
      <c r="G1345" t="str">
        <f>""</f>
        <v/>
      </c>
      <c r="H1345" t="s">
        <v>3</v>
      </c>
      <c r="I1345" t="s">
        <v>479</v>
      </c>
      <c r="J1345" t="s">
        <v>1626</v>
      </c>
      <c r="K1345" s="2" t="str">
        <f>"10864"</f>
        <v>10864</v>
      </c>
    </row>
    <row r="1346" spans="1:11" x14ac:dyDescent="0.25">
      <c r="A1346" t="str">
        <f t="shared" si="220"/>
        <v>10</v>
      </c>
      <c r="B1346" t="s">
        <v>201</v>
      </c>
      <c r="C1346" t="str">
        <f>"188"</f>
        <v>188</v>
      </c>
      <c r="D1346" t="s">
        <v>387</v>
      </c>
      <c r="E1346" t="str">
        <f t="shared" si="223"/>
        <v>01</v>
      </c>
      <c r="F1346" t="str">
        <f t="shared" si="225"/>
        <v>001</v>
      </c>
      <c r="G1346" t="str">
        <f>""</f>
        <v/>
      </c>
      <c r="H1346" t="s">
        <v>3</v>
      </c>
      <c r="I1346" t="s">
        <v>23</v>
      </c>
      <c r="J1346" t="s">
        <v>1627</v>
      </c>
      <c r="K1346" s="2" t="str">
        <f>"10186"</f>
        <v>10186</v>
      </c>
    </row>
    <row r="1347" spans="1:11" x14ac:dyDescent="0.25">
      <c r="A1347" t="str">
        <f t="shared" si="220"/>
        <v>10</v>
      </c>
      <c r="B1347" t="s">
        <v>201</v>
      </c>
      <c r="C1347" t="str">
        <f>"189"</f>
        <v>189</v>
      </c>
      <c r="D1347" t="s">
        <v>388</v>
      </c>
      <c r="E1347" t="str">
        <f t="shared" si="223"/>
        <v>01</v>
      </c>
      <c r="F1347" t="str">
        <f t="shared" si="225"/>
        <v>001</v>
      </c>
      <c r="G1347" t="str">
        <f>""</f>
        <v/>
      </c>
      <c r="H1347" t="s">
        <v>3</v>
      </c>
      <c r="I1347" t="s">
        <v>1628</v>
      </c>
      <c r="J1347" t="s">
        <v>1629</v>
      </c>
      <c r="K1347" s="2" t="str">
        <f>"10830"</f>
        <v>10830</v>
      </c>
    </row>
    <row r="1348" spans="1:11" x14ac:dyDescent="0.25">
      <c r="A1348" t="str">
        <f t="shared" si="220"/>
        <v>10</v>
      </c>
      <c r="B1348" t="s">
        <v>201</v>
      </c>
      <c r="C1348" t="str">
        <f>"189"</f>
        <v>189</v>
      </c>
      <c r="D1348" t="s">
        <v>388</v>
      </c>
      <c r="E1348" t="str">
        <f>"02"</f>
        <v>02</v>
      </c>
      <c r="F1348" t="str">
        <f t="shared" si="225"/>
        <v>001</v>
      </c>
      <c r="G1348" t="str">
        <f>"01"</f>
        <v>01</v>
      </c>
      <c r="H1348" t="s">
        <v>1</v>
      </c>
      <c r="I1348" t="s">
        <v>1630</v>
      </c>
      <c r="J1348" t="s">
        <v>1629</v>
      </c>
      <c r="K1348" s="2" t="str">
        <f>"10830"</f>
        <v>10830</v>
      </c>
    </row>
    <row r="1349" spans="1:11" x14ac:dyDescent="0.25">
      <c r="A1349" t="str">
        <f t="shared" si="220"/>
        <v>10</v>
      </c>
      <c r="B1349" t="s">
        <v>201</v>
      </c>
      <c r="C1349" t="str">
        <f>"189"</f>
        <v>189</v>
      </c>
      <c r="D1349" t="s">
        <v>388</v>
      </c>
      <c r="E1349" t="str">
        <f>"02"</f>
        <v>02</v>
      </c>
      <c r="F1349" t="str">
        <f t="shared" si="225"/>
        <v>001</v>
      </c>
      <c r="G1349" t="str">
        <f>"02"</f>
        <v>02</v>
      </c>
      <c r="H1349" t="s">
        <v>0</v>
      </c>
      <c r="I1349" t="s">
        <v>1631</v>
      </c>
      <c r="J1349" t="s">
        <v>1632</v>
      </c>
      <c r="K1349" s="2" t="str">
        <f>"10830"</f>
        <v>10830</v>
      </c>
    </row>
    <row r="1350" spans="1:11" x14ac:dyDescent="0.25">
      <c r="A1350" t="str">
        <f t="shared" si="220"/>
        <v>10</v>
      </c>
      <c r="B1350" t="s">
        <v>201</v>
      </c>
      <c r="C1350" t="str">
        <f>"189"</f>
        <v>189</v>
      </c>
      <c r="D1350" t="s">
        <v>388</v>
      </c>
      <c r="E1350" t="str">
        <f>"02"</f>
        <v>02</v>
      </c>
      <c r="F1350" t="str">
        <f>"002"</f>
        <v>002</v>
      </c>
      <c r="G1350" t="str">
        <f>""</f>
        <v/>
      </c>
      <c r="H1350" t="s">
        <v>3</v>
      </c>
      <c r="I1350" t="s">
        <v>23</v>
      </c>
      <c r="J1350" t="s">
        <v>1633</v>
      </c>
      <c r="K1350" s="2" t="str">
        <f>"10830"</f>
        <v>10830</v>
      </c>
    </row>
    <row r="1351" spans="1:11" x14ac:dyDescent="0.25">
      <c r="A1351" t="str">
        <f t="shared" si="220"/>
        <v>10</v>
      </c>
      <c r="B1351" t="s">
        <v>201</v>
      </c>
      <c r="C1351" t="str">
        <f>"190"</f>
        <v>190</v>
      </c>
      <c r="D1351" t="s">
        <v>389</v>
      </c>
      <c r="E1351" t="str">
        <f t="shared" ref="E1351:E1360" si="226">"01"</f>
        <v>01</v>
      </c>
      <c r="F1351" t="str">
        <f t="shared" ref="F1351:F1358" si="227">"001"</f>
        <v>001</v>
      </c>
      <c r="G1351" t="str">
        <f>""</f>
        <v/>
      </c>
      <c r="H1351" t="s">
        <v>3</v>
      </c>
      <c r="I1351" t="s">
        <v>21</v>
      </c>
      <c r="J1351" t="s">
        <v>1634</v>
      </c>
      <c r="K1351" s="2" t="str">
        <f>"10694"</f>
        <v>10694</v>
      </c>
    </row>
    <row r="1352" spans="1:11" x14ac:dyDescent="0.25">
      <c r="A1352" t="str">
        <f t="shared" si="220"/>
        <v>10</v>
      </c>
      <c r="B1352" t="s">
        <v>201</v>
      </c>
      <c r="C1352" t="str">
        <f>"191"</f>
        <v>191</v>
      </c>
      <c r="D1352" t="s">
        <v>390</v>
      </c>
      <c r="E1352" t="str">
        <f t="shared" si="226"/>
        <v>01</v>
      </c>
      <c r="F1352" t="str">
        <f t="shared" si="227"/>
        <v>001</v>
      </c>
      <c r="G1352" t="str">
        <f>""</f>
        <v/>
      </c>
      <c r="H1352" t="s">
        <v>3</v>
      </c>
      <c r="I1352" t="s">
        <v>1635</v>
      </c>
      <c r="J1352" t="s">
        <v>1636</v>
      </c>
      <c r="K1352" s="2" t="str">
        <f>"10413"</f>
        <v>10413</v>
      </c>
    </row>
    <row r="1353" spans="1:11" x14ac:dyDescent="0.25">
      <c r="A1353" t="str">
        <f t="shared" si="220"/>
        <v>10</v>
      </c>
      <c r="B1353" t="s">
        <v>201</v>
      </c>
      <c r="C1353" t="str">
        <f>"192"</f>
        <v>192</v>
      </c>
      <c r="D1353" t="s">
        <v>391</v>
      </c>
      <c r="E1353" t="str">
        <f t="shared" si="226"/>
        <v>01</v>
      </c>
      <c r="F1353" t="str">
        <f t="shared" si="227"/>
        <v>001</v>
      </c>
      <c r="G1353" t="str">
        <f>""</f>
        <v/>
      </c>
      <c r="H1353" t="s">
        <v>3</v>
      </c>
      <c r="I1353" t="s">
        <v>1196</v>
      </c>
      <c r="J1353" t="s">
        <v>1637</v>
      </c>
      <c r="K1353" s="2" t="str">
        <f>"10184"</f>
        <v>10184</v>
      </c>
    </row>
    <row r="1354" spans="1:11" x14ac:dyDescent="0.25">
      <c r="A1354" t="str">
        <f t="shared" si="220"/>
        <v>10</v>
      </c>
      <c r="B1354" t="s">
        <v>201</v>
      </c>
      <c r="C1354" t="str">
        <f>"193"</f>
        <v>193</v>
      </c>
      <c r="D1354" t="s">
        <v>392</v>
      </c>
      <c r="E1354" t="str">
        <f t="shared" si="226"/>
        <v>01</v>
      </c>
      <c r="F1354" t="str">
        <f t="shared" si="227"/>
        <v>001</v>
      </c>
      <c r="G1354" t="str">
        <f>""</f>
        <v/>
      </c>
      <c r="H1354" t="s">
        <v>1</v>
      </c>
      <c r="I1354" t="s">
        <v>1196</v>
      </c>
      <c r="J1354" t="s">
        <v>1638</v>
      </c>
      <c r="K1354" s="2" t="str">
        <f>"10182"</f>
        <v>10182</v>
      </c>
    </row>
    <row r="1355" spans="1:11" x14ac:dyDescent="0.25">
      <c r="A1355" t="str">
        <f t="shared" ref="A1355:A1402" si="228">"10"</f>
        <v>10</v>
      </c>
      <c r="B1355" t="s">
        <v>201</v>
      </c>
      <c r="C1355" t="str">
        <f>"193"</f>
        <v>193</v>
      </c>
      <c r="D1355" t="s">
        <v>392</v>
      </c>
      <c r="E1355" t="str">
        <f t="shared" si="226"/>
        <v>01</v>
      </c>
      <c r="F1355" t="str">
        <f t="shared" si="227"/>
        <v>001</v>
      </c>
      <c r="G1355" t="str">
        <f>""</f>
        <v/>
      </c>
      <c r="H1355" t="s">
        <v>0</v>
      </c>
      <c r="I1355" t="s">
        <v>1196</v>
      </c>
      <c r="J1355" t="s">
        <v>1638</v>
      </c>
      <c r="K1355" s="2" t="str">
        <f>"10182"</f>
        <v>10182</v>
      </c>
    </row>
    <row r="1356" spans="1:11" x14ac:dyDescent="0.25">
      <c r="A1356" t="str">
        <f t="shared" si="228"/>
        <v>10</v>
      </c>
      <c r="B1356" t="s">
        <v>201</v>
      </c>
      <c r="C1356" t="str">
        <f>"194"</f>
        <v>194</v>
      </c>
      <c r="D1356" t="s">
        <v>393</v>
      </c>
      <c r="E1356" t="str">
        <f t="shared" si="226"/>
        <v>01</v>
      </c>
      <c r="F1356" t="str">
        <f t="shared" si="227"/>
        <v>001</v>
      </c>
      <c r="G1356" t="str">
        <f>""</f>
        <v/>
      </c>
      <c r="H1356" t="s">
        <v>3</v>
      </c>
      <c r="I1356" t="s">
        <v>1639</v>
      </c>
      <c r="J1356" t="s">
        <v>1640</v>
      </c>
      <c r="K1356" s="2" t="str">
        <f>"10183"</f>
        <v>10183</v>
      </c>
    </row>
    <row r="1357" spans="1:11" x14ac:dyDescent="0.25">
      <c r="A1357" t="str">
        <f t="shared" si="228"/>
        <v>10</v>
      </c>
      <c r="B1357" t="s">
        <v>201</v>
      </c>
      <c r="C1357" t="str">
        <f t="shared" ref="C1357:C1365" si="229">"195"</f>
        <v>195</v>
      </c>
      <c r="D1357" t="s">
        <v>394</v>
      </c>
      <c r="E1357" t="str">
        <f t="shared" si="226"/>
        <v>01</v>
      </c>
      <c r="F1357" t="str">
        <f t="shared" si="227"/>
        <v>001</v>
      </c>
      <c r="G1357" t="str">
        <f>""</f>
        <v/>
      </c>
      <c r="H1357" t="s">
        <v>1</v>
      </c>
      <c r="I1357" t="s">
        <v>1641</v>
      </c>
      <c r="J1357" t="s">
        <v>1642</v>
      </c>
      <c r="K1357" s="2" t="str">
        <f t="shared" ref="K1357:K1363" si="230">"10200"</f>
        <v>10200</v>
      </c>
    </row>
    <row r="1358" spans="1:11" x14ac:dyDescent="0.25">
      <c r="A1358" t="str">
        <f t="shared" si="228"/>
        <v>10</v>
      </c>
      <c r="B1358" t="s">
        <v>201</v>
      </c>
      <c r="C1358" t="str">
        <f t="shared" si="229"/>
        <v>195</v>
      </c>
      <c r="D1358" t="s">
        <v>394</v>
      </c>
      <c r="E1358" t="str">
        <f t="shared" si="226"/>
        <v>01</v>
      </c>
      <c r="F1358" t="str">
        <f t="shared" si="227"/>
        <v>001</v>
      </c>
      <c r="G1358" t="str">
        <f>""</f>
        <v/>
      </c>
      <c r="H1358" t="s">
        <v>0</v>
      </c>
      <c r="I1358" t="s">
        <v>1641</v>
      </c>
      <c r="J1358" t="s">
        <v>1642</v>
      </c>
      <c r="K1358" s="2" t="str">
        <f t="shared" si="230"/>
        <v>10200</v>
      </c>
    </row>
    <row r="1359" spans="1:11" x14ac:dyDescent="0.25">
      <c r="A1359" t="str">
        <f t="shared" si="228"/>
        <v>10</v>
      </c>
      <c r="B1359" t="s">
        <v>201</v>
      </c>
      <c r="C1359" t="str">
        <f t="shared" si="229"/>
        <v>195</v>
      </c>
      <c r="D1359" t="s">
        <v>394</v>
      </c>
      <c r="E1359" t="str">
        <f t="shared" si="226"/>
        <v>01</v>
      </c>
      <c r="F1359" t="str">
        <f>"002"</f>
        <v>002</v>
      </c>
      <c r="G1359" t="str">
        <f>""</f>
        <v/>
      </c>
      <c r="H1359" t="s">
        <v>3</v>
      </c>
      <c r="I1359" t="s">
        <v>1641</v>
      </c>
      <c r="J1359" t="s">
        <v>1642</v>
      </c>
      <c r="K1359" s="2" t="str">
        <f t="shared" si="230"/>
        <v>10200</v>
      </c>
    </row>
    <row r="1360" spans="1:11" x14ac:dyDescent="0.25">
      <c r="A1360" t="str">
        <f t="shared" si="228"/>
        <v>10</v>
      </c>
      <c r="B1360" t="s">
        <v>201</v>
      </c>
      <c r="C1360" t="str">
        <f t="shared" si="229"/>
        <v>195</v>
      </c>
      <c r="D1360" t="s">
        <v>394</v>
      </c>
      <c r="E1360" t="str">
        <f t="shared" si="226"/>
        <v>01</v>
      </c>
      <c r="F1360" t="str">
        <f>"003"</f>
        <v>003</v>
      </c>
      <c r="G1360" t="str">
        <f>""</f>
        <v/>
      </c>
      <c r="H1360" t="s">
        <v>3</v>
      </c>
      <c r="I1360" t="s">
        <v>1641</v>
      </c>
      <c r="J1360" t="s">
        <v>1642</v>
      </c>
      <c r="K1360" s="2" t="str">
        <f t="shared" si="230"/>
        <v>10200</v>
      </c>
    </row>
    <row r="1361" spans="1:11" x14ac:dyDescent="0.25">
      <c r="A1361" t="str">
        <f t="shared" si="228"/>
        <v>10</v>
      </c>
      <c r="B1361" t="s">
        <v>201</v>
      </c>
      <c r="C1361" t="str">
        <f t="shared" si="229"/>
        <v>195</v>
      </c>
      <c r="D1361" t="s">
        <v>394</v>
      </c>
      <c r="E1361" t="str">
        <f>"02"</f>
        <v>02</v>
      </c>
      <c r="F1361" t="str">
        <f>"001"</f>
        <v>001</v>
      </c>
      <c r="G1361" t="str">
        <f>""</f>
        <v/>
      </c>
      <c r="H1361" t="s">
        <v>3</v>
      </c>
      <c r="I1361" t="s">
        <v>1643</v>
      </c>
      <c r="J1361" t="s">
        <v>1644</v>
      </c>
      <c r="K1361" s="2" t="str">
        <f t="shared" si="230"/>
        <v>10200</v>
      </c>
    </row>
    <row r="1362" spans="1:11" x14ac:dyDescent="0.25">
      <c r="A1362" t="str">
        <f t="shared" si="228"/>
        <v>10</v>
      </c>
      <c r="B1362" t="s">
        <v>201</v>
      </c>
      <c r="C1362" t="str">
        <f t="shared" si="229"/>
        <v>195</v>
      </c>
      <c r="D1362" t="s">
        <v>394</v>
      </c>
      <c r="E1362" t="str">
        <f>"02"</f>
        <v>02</v>
      </c>
      <c r="F1362" t="str">
        <f>"002"</f>
        <v>002</v>
      </c>
      <c r="G1362" t="str">
        <f>""</f>
        <v/>
      </c>
      <c r="H1362" t="s">
        <v>1</v>
      </c>
      <c r="I1362" t="s">
        <v>1645</v>
      </c>
      <c r="J1362" t="s">
        <v>938</v>
      </c>
      <c r="K1362" s="2" t="str">
        <f t="shared" si="230"/>
        <v>10200</v>
      </c>
    </row>
    <row r="1363" spans="1:11" x14ac:dyDescent="0.25">
      <c r="A1363" t="str">
        <f t="shared" si="228"/>
        <v>10</v>
      </c>
      <c r="B1363" t="s">
        <v>201</v>
      </c>
      <c r="C1363" t="str">
        <f t="shared" si="229"/>
        <v>195</v>
      </c>
      <c r="D1363" t="s">
        <v>394</v>
      </c>
      <c r="E1363" t="str">
        <f>"02"</f>
        <v>02</v>
      </c>
      <c r="F1363" t="str">
        <f>"002"</f>
        <v>002</v>
      </c>
      <c r="G1363" t="str">
        <f>""</f>
        <v/>
      </c>
      <c r="H1363" t="s">
        <v>0</v>
      </c>
      <c r="I1363" t="s">
        <v>1645</v>
      </c>
      <c r="J1363" t="s">
        <v>938</v>
      </c>
      <c r="K1363" s="2" t="str">
        <f t="shared" si="230"/>
        <v>10200</v>
      </c>
    </row>
    <row r="1364" spans="1:11" x14ac:dyDescent="0.25">
      <c r="A1364" t="str">
        <f t="shared" si="228"/>
        <v>10</v>
      </c>
      <c r="B1364" t="s">
        <v>201</v>
      </c>
      <c r="C1364" t="str">
        <f t="shared" si="229"/>
        <v>195</v>
      </c>
      <c r="D1364" t="s">
        <v>394</v>
      </c>
      <c r="E1364" t="str">
        <f>"03"</f>
        <v>03</v>
      </c>
      <c r="F1364" t="str">
        <f t="shared" ref="F1364:F1373" si="231">"001"</f>
        <v>001</v>
      </c>
      <c r="G1364" t="str">
        <f>""</f>
        <v/>
      </c>
      <c r="H1364" t="s">
        <v>3</v>
      </c>
      <c r="I1364" t="s">
        <v>1646</v>
      </c>
      <c r="J1364" t="s">
        <v>1647</v>
      </c>
      <c r="K1364" s="2" t="str">
        <f>"10290"</f>
        <v>10290</v>
      </c>
    </row>
    <row r="1365" spans="1:11" x14ac:dyDescent="0.25">
      <c r="A1365" t="str">
        <f t="shared" si="228"/>
        <v>10</v>
      </c>
      <c r="B1365" t="s">
        <v>201</v>
      </c>
      <c r="C1365" t="str">
        <f t="shared" si="229"/>
        <v>195</v>
      </c>
      <c r="D1365" t="s">
        <v>394</v>
      </c>
      <c r="E1365" t="str">
        <f>"04"</f>
        <v>04</v>
      </c>
      <c r="F1365" t="str">
        <f t="shared" si="231"/>
        <v>001</v>
      </c>
      <c r="G1365" t="str">
        <f>""</f>
        <v/>
      </c>
      <c r="H1365" t="s">
        <v>3</v>
      </c>
      <c r="I1365" t="s">
        <v>23</v>
      </c>
      <c r="J1365" t="s">
        <v>1648</v>
      </c>
      <c r="K1365" s="2" t="str">
        <f>"10290"</f>
        <v>10290</v>
      </c>
    </row>
    <row r="1366" spans="1:11" x14ac:dyDescent="0.25">
      <c r="A1366" t="str">
        <f t="shared" si="228"/>
        <v>10</v>
      </c>
      <c r="B1366" t="s">
        <v>201</v>
      </c>
      <c r="C1366" t="str">
        <f>"196"</f>
        <v>196</v>
      </c>
      <c r="D1366" t="s">
        <v>395</v>
      </c>
      <c r="E1366" t="str">
        <f t="shared" ref="E1366:E1374" si="232">"01"</f>
        <v>01</v>
      </c>
      <c r="F1366" t="str">
        <f t="shared" si="231"/>
        <v>001</v>
      </c>
      <c r="G1366" t="str">
        <f>""</f>
        <v/>
      </c>
      <c r="H1366" t="s">
        <v>3</v>
      </c>
      <c r="I1366" t="s">
        <v>31</v>
      </c>
      <c r="J1366" t="s">
        <v>1649</v>
      </c>
      <c r="K1366" s="2" t="str">
        <f>"10614"</f>
        <v>10614</v>
      </c>
    </row>
    <row r="1367" spans="1:11" x14ac:dyDescent="0.25">
      <c r="A1367" t="str">
        <f t="shared" si="228"/>
        <v>10</v>
      </c>
      <c r="B1367" t="s">
        <v>201</v>
      </c>
      <c r="C1367" t="str">
        <f>"197"</f>
        <v>197</v>
      </c>
      <c r="D1367" t="s">
        <v>396</v>
      </c>
      <c r="E1367" t="str">
        <f t="shared" si="232"/>
        <v>01</v>
      </c>
      <c r="F1367" t="str">
        <f t="shared" si="231"/>
        <v>001</v>
      </c>
      <c r="G1367" t="str">
        <f>""</f>
        <v/>
      </c>
      <c r="H1367" t="s">
        <v>3</v>
      </c>
      <c r="I1367" t="s">
        <v>31</v>
      </c>
      <c r="J1367" t="s">
        <v>1650</v>
      </c>
      <c r="K1367" s="2" t="str">
        <f>"10329"</f>
        <v>10329</v>
      </c>
    </row>
    <row r="1368" spans="1:11" x14ac:dyDescent="0.25">
      <c r="A1368" t="str">
        <f t="shared" si="228"/>
        <v>10</v>
      </c>
      <c r="B1368" t="s">
        <v>201</v>
      </c>
      <c r="C1368" t="str">
        <f>"198"</f>
        <v>198</v>
      </c>
      <c r="D1368" t="s">
        <v>397</v>
      </c>
      <c r="E1368" t="str">
        <f t="shared" si="232"/>
        <v>01</v>
      </c>
      <c r="F1368" t="str">
        <f t="shared" si="231"/>
        <v>001</v>
      </c>
      <c r="G1368" t="str">
        <f>""</f>
        <v/>
      </c>
      <c r="H1368" t="s">
        <v>3</v>
      </c>
      <c r="I1368" t="s">
        <v>23</v>
      </c>
      <c r="J1368" t="s">
        <v>1651</v>
      </c>
      <c r="K1368" s="2" t="str">
        <f>"10180"</f>
        <v>10180</v>
      </c>
    </row>
    <row r="1369" spans="1:11" x14ac:dyDescent="0.25">
      <c r="A1369" t="str">
        <f t="shared" si="228"/>
        <v>10</v>
      </c>
      <c r="B1369" t="s">
        <v>201</v>
      </c>
      <c r="C1369" t="str">
        <f>"199"</f>
        <v>199</v>
      </c>
      <c r="D1369" t="s">
        <v>398</v>
      </c>
      <c r="E1369" t="str">
        <f t="shared" si="232"/>
        <v>01</v>
      </c>
      <c r="F1369" t="str">
        <f t="shared" si="231"/>
        <v>001</v>
      </c>
      <c r="G1369" t="str">
        <f>""</f>
        <v/>
      </c>
      <c r="H1369" t="s">
        <v>3</v>
      </c>
      <c r="I1369" t="s">
        <v>31</v>
      </c>
      <c r="J1369" t="s">
        <v>1652</v>
      </c>
      <c r="K1369" s="2" t="str">
        <f>"10393"</f>
        <v>10393</v>
      </c>
    </row>
    <row r="1370" spans="1:11" x14ac:dyDescent="0.25">
      <c r="A1370" t="str">
        <f t="shared" si="228"/>
        <v>10</v>
      </c>
      <c r="B1370" t="s">
        <v>201</v>
      </c>
      <c r="C1370" t="str">
        <f>"200"</f>
        <v>200</v>
      </c>
      <c r="D1370" t="s">
        <v>399</v>
      </c>
      <c r="E1370" t="str">
        <f t="shared" si="232"/>
        <v>01</v>
      </c>
      <c r="F1370" t="str">
        <f t="shared" si="231"/>
        <v>001</v>
      </c>
      <c r="G1370" t="str">
        <f>""</f>
        <v/>
      </c>
      <c r="H1370" t="s">
        <v>3</v>
      </c>
      <c r="I1370" t="s">
        <v>23</v>
      </c>
      <c r="J1370" t="s">
        <v>1653</v>
      </c>
      <c r="K1370" s="2" t="str">
        <f>"10332"</f>
        <v>10332</v>
      </c>
    </row>
    <row r="1371" spans="1:11" x14ac:dyDescent="0.25">
      <c r="A1371" t="str">
        <f t="shared" si="228"/>
        <v>10</v>
      </c>
      <c r="B1371" t="s">
        <v>201</v>
      </c>
      <c r="C1371" t="str">
        <f>"201"</f>
        <v>201</v>
      </c>
      <c r="D1371" t="s">
        <v>400</v>
      </c>
      <c r="E1371" t="str">
        <f t="shared" si="232"/>
        <v>01</v>
      </c>
      <c r="F1371" t="str">
        <f t="shared" si="231"/>
        <v>001</v>
      </c>
      <c r="G1371" t="str">
        <f>""</f>
        <v/>
      </c>
      <c r="H1371" t="s">
        <v>3</v>
      </c>
      <c r="I1371" t="s">
        <v>21</v>
      </c>
      <c r="J1371" t="s">
        <v>1654</v>
      </c>
      <c r="K1371" s="2" t="str">
        <f>"10131"</f>
        <v>10131</v>
      </c>
    </row>
    <row r="1372" spans="1:11" x14ac:dyDescent="0.25">
      <c r="A1372" t="str">
        <f t="shared" si="228"/>
        <v>10</v>
      </c>
      <c r="B1372" t="s">
        <v>201</v>
      </c>
      <c r="C1372" t="str">
        <f>"202"</f>
        <v>202</v>
      </c>
      <c r="D1372" t="s">
        <v>401</v>
      </c>
      <c r="E1372" t="str">
        <f t="shared" si="232"/>
        <v>01</v>
      </c>
      <c r="F1372" t="str">
        <f t="shared" si="231"/>
        <v>001</v>
      </c>
      <c r="G1372" t="str">
        <f>""</f>
        <v/>
      </c>
      <c r="H1372" t="s">
        <v>3</v>
      </c>
      <c r="I1372" t="s">
        <v>1655</v>
      </c>
      <c r="J1372" t="s">
        <v>1656</v>
      </c>
      <c r="K1372" s="2" t="str">
        <f>"10672"</f>
        <v>10672</v>
      </c>
    </row>
    <row r="1373" spans="1:11" x14ac:dyDescent="0.25">
      <c r="A1373" t="str">
        <f t="shared" si="228"/>
        <v>10</v>
      </c>
      <c r="B1373" t="s">
        <v>201</v>
      </c>
      <c r="C1373" t="str">
        <f t="shared" ref="C1373:C1378" si="233">"203"</f>
        <v>203</v>
      </c>
      <c r="D1373" t="s">
        <v>402</v>
      </c>
      <c r="E1373" t="str">
        <f t="shared" si="232"/>
        <v>01</v>
      </c>
      <c r="F1373" t="str">
        <f t="shared" si="231"/>
        <v>001</v>
      </c>
      <c r="G1373" t="str">
        <f>""</f>
        <v/>
      </c>
      <c r="H1373" t="s">
        <v>3</v>
      </c>
      <c r="I1373" t="s">
        <v>1657</v>
      </c>
      <c r="J1373" t="s">
        <v>1658</v>
      </c>
      <c r="K1373" s="2" t="str">
        <f t="shared" ref="K1373:K1378" si="234">"10500"</f>
        <v>10500</v>
      </c>
    </row>
    <row r="1374" spans="1:11" x14ac:dyDescent="0.25">
      <c r="A1374" t="str">
        <f t="shared" si="228"/>
        <v>10</v>
      </c>
      <c r="B1374" t="s">
        <v>201</v>
      </c>
      <c r="C1374" t="str">
        <f t="shared" si="233"/>
        <v>203</v>
      </c>
      <c r="D1374" t="s">
        <v>402</v>
      </c>
      <c r="E1374" t="str">
        <f t="shared" si="232"/>
        <v>01</v>
      </c>
      <c r="F1374" t="str">
        <f>"002"</f>
        <v>002</v>
      </c>
      <c r="G1374" t="str">
        <f>""</f>
        <v/>
      </c>
      <c r="H1374" t="s">
        <v>3</v>
      </c>
      <c r="I1374" t="s">
        <v>1657</v>
      </c>
      <c r="J1374" t="s">
        <v>1658</v>
      </c>
      <c r="K1374" s="2" t="str">
        <f t="shared" si="234"/>
        <v>10500</v>
      </c>
    </row>
    <row r="1375" spans="1:11" x14ac:dyDescent="0.25">
      <c r="A1375" t="str">
        <f t="shared" si="228"/>
        <v>10</v>
      </c>
      <c r="B1375" t="s">
        <v>201</v>
      </c>
      <c r="C1375" t="str">
        <f t="shared" si="233"/>
        <v>203</v>
      </c>
      <c r="D1375" t="s">
        <v>402</v>
      </c>
      <c r="E1375" t="str">
        <f>"02"</f>
        <v>02</v>
      </c>
      <c r="F1375" t="str">
        <f>"001"</f>
        <v>001</v>
      </c>
      <c r="G1375" t="str">
        <f>""</f>
        <v/>
      </c>
      <c r="H1375" t="s">
        <v>3</v>
      </c>
      <c r="I1375" t="s">
        <v>1657</v>
      </c>
      <c r="J1375" t="s">
        <v>1658</v>
      </c>
      <c r="K1375" s="2" t="str">
        <f t="shared" si="234"/>
        <v>10500</v>
      </c>
    </row>
    <row r="1376" spans="1:11" x14ac:dyDescent="0.25">
      <c r="A1376" t="str">
        <f t="shared" si="228"/>
        <v>10</v>
      </c>
      <c r="B1376" t="s">
        <v>201</v>
      </c>
      <c r="C1376" t="str">
        <f t="shared" si="233"/>
        <v>203</v>
      </c>
      <c r="D1376" t="s">
        <v>402</v>
      </c>
      <c r="E1376" t="str">
        <f>"02"</f>
        <v>02</v>
      </c>
      <c r="F1376" t="str">
        <f>"002"</f>
        <v>002</v>
      </c>
      <c r="G1376" t="str">
        <f>""</f>
        <v/>
      </c>
      <c r="H1376" t="s">
        <v>1</v>
      </c>
      <c r="I1376" t="s">
        <v>1657</v>
      </c>
      <c r="J1376" t="s">
        <v>1658</v>
      </c>
      <c r="K1376" s="2" t="str">
        <f t="shared" si="234"/>
        <v>10500</v>
      </c>
    </row>
    <row r="1377" spans="1:11" x14ac:dyDescent="0.25">
      <c r="A1377" t="str">
        <f t="shared" si="228"/>
        <v>10</v>
      </c>
      <c r="B1377" t="s">
        <v>201</v>
      </c>
      <c r="C1377" t="str">
        <f t="shared" si="233"/>
        <v>203</v>
      </c>
      <c r="D1377" t="s">
        <v>402</v>
      </c>
      <c r="E1377" t="str">
        <f>"02"</f>
        <v>02</v>
      </c>
      <c r="F1377" t="str">
        <f>"002"</f>
        <v>002</v>
      </c>
      <c r="G1377" t="str">
        <f>""</f>
        <v/>
      </c>
      <c r="H1377" t="s">
        <v>0</v>
      </c>
      <c r="I1377" t="s">
        <v>1657</v>
      </c>
      <c r="J1377" t="s">
        <v>1658</v>
      </c>
      <c r="K1377" s="2" t="str">
        <f t="shared" si="234"/>
        <v>10500</v>
      </c>
    </row>
    <row r="1378" spans="1:11" x14ac:dyDescent="0.25">
      <c r="A1378" t="str">
        <f t="shared" si="228"/>
        <v>10</v>
      </c>
      <c r="B1378" t="s">
        <v>201</v>
      </c>
      <c r="C1378" t="str">
        <f t="shared" si="233"/>
        <v>203</v>
      </c>
      <c r="D1378" t="s">
        <v>402</v>
      </c>
      <c r="E1378" t="str">
        <f>"03"</f>
        <v>03</v>
      </c>
      <c r="F1378" t="str">
        <f t="shared" ref="F1378:F1402" si="235">"001"</f>
        <v>001</v>
      </c>
      <c r="G1378" t="str">
        <f>""</f>
        <v/>
      </c>
      <c r="H1378" t="s">
        <v>3</v>
      </c>
      <c r="I1378" t="s">
        <v>1657</v>
      </c>
      <c r="J1378" t="s">
        <v>1658</v>
      </c>
      <c r="K1378" s="2" t="str">
        <f t="shared" si="234"/>
        <v>10500</v>
      </c>
    </row>
    <row r="1379" spans="1:11" x14ac:dyDescent="0.25">
      <c r="A1379" t="str">
        <f t="shared" si="228"/>
        <v>10</v>
      </c>
      <c r="B1379" t="s">
        <v>201</v>
      </c>
      <c r="C1379" t="str">
        <f>"204"</f>
        <v>204</v>
      </c>
      <c r="D1379" t="s">
        <v>403</v>
      </c>
      <c r="E1379" t="str">
        <f>"01"</f>
        <v>01</v>
      </c>
      <c r="F1379" t="str">
        <f t="shared" si="235"/>
        <v>001</v>
      </c>
      <c r="G1379" t="str">
        <f>""</f>
        <v/>
      </c>
      <c r="H1379" t="s">
        <v>3</v>
      </c>
      <c r="I1379" t="s">
        <v>23</v>
      </c>
      <c r="J1379" t="s">
        <v>1659</v>
      </c>
      <c r="K1379" s="2" t="str">
        <f>"10490"</f>
        <v>10490</v>
      </c>
    </row>
    <row r="1380" spans="1:11" x14ac:dyDescent="0.25">
      <c r="A1380" t="str">
        <f t="shared" si="228"/>
        <v>10</v>
      </c>
      <c r="B1380" t="s">
        <v>201</v>
      </c>
      <c r="C1380" t="str">
        <f>"205"</f>
        <v>205</v>
      </c>
      <c r="D1380" t="s">
        <v>404</v>
      </c>
      <c r="E1380" t="str">
        <f>"01"</f>
        <v>01</v>
      </c>
      <c r="F1380" t="str">
        <f t="shared" si="235"/>
        <v>001</v>
      </c>
      <c r="G1380" t="str">
        <f>""</f>
        <v/>
      </c>
      <c r="H1380" t="s">
        <v>3</v>
      </c>
      <c r="I1380" t="s">
        <v>1660</v>
      </c>
      <c r="J1380" t="s">
        <v>1661</v>
      </c>
      <c r="K1380" s="2" t="str">
        <f>"10890"</f>
        <v>10890</v>
      </c>
    </row>
    <row r="1381" spans="1:11" x14ac:dyDescent="0.25">
      <c r="A1381" t="str">
        <f t="shared" si="228"/>
        <v>10</v>
      </c>
      <c r="B1381" t="s">
        <v>201</v>
      </c>
      <c r="C1381" t="str">
        <f>"205"</f>
        <v>205</v>
      </c>
      <c r="D1381" t="s">
        <v>404</v>
      </c>
      <c r="E1381" t="str">
        <f>"02"</f>
        <v>02</v>
      </c>
      <c r="F1381" t="str">
        <f t="shared" si="235"/>
        <v>001</v>
      </c>
      <c r="G1381" t="str">
        <f>""</f>
        <v/>
      </c>
      <c r="H1381" t="s">
        <v>3</v>
      </c>
      <c r="I1381" t="s">
        <v>1662</v>
      </c>
      <c r="J1381" t="s">
        <v>1663</v>
      </c>
      <c r="K1381" s="2" t="str">
        <f>"10890"</f>
        <v>10890</v>
      </c>
    </row>
    <row r="1382" spans="1:11" x14ac:dyDescent="0.25">
      <c r="A1382" t="str">
        <f t="shared" si="228"/>
        <v>10</v>
      </c>
      <c r="B1382" t="s">
        <v>201</v>
      </c>
      <c r="C1382" t="str">
        <f>"206"</f>
        <v>206</v>
      </c>
      <c r="D1382" t="s">
        <v>405</v>
      </c>
      <c r="E1382" t="str">
        <f t="shared" ref="E1382:E1388" si="236">"01"</f>
        <v>01</v>
      </c>
      <c r="F1382" t="str">
        <f t="shared" si="235"/>
        <v>001</v>
      </c>
      <c r="G1382" t="str">
        <f>""</f>
        <v/>
      </c>
      <c r="H1382" t="s">
        <v>3</v>
      </c>
      <c r="I1382" t="s">
        <v>949</v>
      </c>
      <c r="J1382" t="s">
        <v>1664</v>
      </c>
      <c r="K1382" s="2" t="str">
        <f>"10492"</f>
        <v>10492</v>
      </c>
    </row>
    <row r="1383" spans="1:11" x14ac:dyDescent="0.25">
      <c r="A1383" t="str">
        <f t="shared" si="228"/>
        <v>10</v>
      </c>
      <c r="B1383" t="s">
        <v>201</v>
      </c>
      <c r="C1383" t="str">
        <f>"207"</f>
        <v>207</v>
      </c>
      <c r="D1383" t="s">
        <v>406</v>
      </c>
      <c r="E1383" t="str">
        <f t="shared" si="236"/>
        <v>01</v>
      </c>
      <c r="F1383" t="str">
        <f t="shared" si="235"/>
        <v>001</v>
      </c>
      <c r="G1383" t="str">
        <f>""</f>
        <v/>
      </c>
      <c r="H1383" t="s">
        <v>3</v>
      </c>
      <c r="I1383" t="s">
        <v>1665</v>
      </c>
      <c r="J1383" t="s">
        <v>1325</v>
      </c>
      <c r="K1383" s="2" t="str">
        <f>"10814"</f>
        <v>10814</v>
      </c>
    </row>
    <row r="1384" spans="1:11" x14ac:dyDescent="0.25">
      <c r="A1384" t="str">
        <f t="shared" si="228"/>
        <v>10</v>
      </c>
      <c r="B1384" t="s">
        <v>201</v>
      </c>
      <c r="C1384" t="str">
        <f>"208"</f>
        <v>208</v>
      </c>
      <c r="D1384" t="s">
        <v>407</v>
      </c>
      <c r="E1384" t="str">
        <f t="shared" si="236"/>
        <v>01</v>
      </c>
      <c r="F1384" t="str">
        <f t="shared" si="235"/>
        <v>001</v>
      </c>
      <c r="G1384" t="str">
        <f>""</f>
        <v/>
      </c>
      <c r="H1384" t="s">
        <v>3</v>
      </c>
      <c r="I1384" t="s">
        <v>1666</v>
      </c>
      <c r="J1384" t="s">
        <v>1667</v>
      </c>
      <c r="K1384" s="2" t="str">
        <f>"10960"</f>
        <v>10960</v>
      </c>
    </row>
    <row r="1385" spans="1:11" x14ac:dyDescent="0.25">
      <c r="A1385" t="str">
        <f t="shared" si="228"/>
        <v>10</v>
      </c>
      <c r="B1385" t="s">
        <v>201</v>
      </c>
      <c r="C1385" t="str">
        <f>"209"</f>
        <v>209</v>
      </c>
      <c r="D1385" t="s">
        <v>408</v>
      </c>
      <c r="E1385" t="str">
        <f t="shared" si="236"/>
        <v>01</v>
      </c>
      <c r="F1385" t="str">
        <f t="shared" si="235"/>
        <v>001</v>
      </c>
      <c r="G1385" t="str">
        <f>""</f>
        <v/>
      </c>
      <c r="H1385" t="s">
        <v>3</v>
      </c>
      <c r="I1385" t="s">
        <v>21</v>
      </c>
      <c r="J1385" t="s">
        <v>1668</v>
      </c>
      <c r="K1385" s="2" t="str">
        <f>"10263"</f>
        <v>10263</v>
      </c>
    </row>
    <row r="1386" spans="1:11" x14ac:dyDescent="0.25">
      <c r="A1386" t="str">
        <f t="shared" si="228"/>
        <v>10</v>
      </c>
      <c r="B1386" t="s">
        <v>201</v>
      </c>
      <c r="C1386" t="str">
        <f>"210"</f>
        <v>210</v>
      </c>
      <c r="D1386" t="s">
        <v>409</v>
      </c>
      <c r="E1386" t="str">
        <f t="shared" si="236"/>
        <v>01</v>
      </c>
      <c r="F1386" t="str">
        <f t="shared" si="235"/>
        <v>001</v>
      </c>
      <c r="G1386" t="str">
        <f>""</f>
        <v/>
      </c>
      <c r="H1386" t="s">
        <v>3</v>
      </c>
      <c r="I1386" t="s">
        <v>1669</v>
      </c>
      <c r="J1386" t="s">
        <v>1670</v>
      </c>
      <c r="K1386" s="2" t="str">
        <f>"10893"</f>
        <v>10893</v>
      </c>
    </row>
    <row r="1387" spans="1:11" x14ac:dyDescent="0.25">
      <c r="A1387" t="str">
        <f t="shared" si="228"/>
        <v>10</v>
      </c>
      <c r="B1387" t="s">
        <v>201</v>
      </c>
      <c r="C1387" t="str">
        <f>"211"</f>
        <v>211</v>
      </c>
      <c r="D1387" t="s">
        <v>410</v>
      </c>
      <c r="E1387" t="str">
        <f t="shared" si="236"/>
        <v>01</v>
      </c>
      <c r="F1387" t="str">
        <f t="shared" si="235"/>
        <v>001</v>
      </c>
      <c r="G1387" t="str">
        <f>""</f>
        <v/>
      </c>
      <c r="H1387" t="s">
        <v>3</v>
      </c>
      <c r="I1387" t="s">
        <v>1671</v>
      </c>
      <c r="J1387" t="s">
        <v>611</v>
      </c>
      <c r="K1387" s="2" t="str">
        <f>"10812"</f>
        <v>10812</v>
      </c>
    </row>
    <row r="1388" spans="1:11" x14ac:dyDescent="0.25">
      <c r="A1388" t="str">
        <f t="shared" si="228"/>
        <v>10</v>
      </c>
      <c r="B1388" t="s">
        <v>201</v>
      </c>
      <c r="C1388" t="str">
        <f>"212"</f>
        <v>212</v>
      </c>
      <c r="D1388" t="s">
        <v>411</v>
      </c>
      <c r="E1388" t="str">
        <f t="shared" si="236"/>
        <v>01</v>
      </c>
      <c r="F1388" t="str">
        <f t="shared" si="235"/>
        <v>001</v>
      </c>
      <c r="G1388" t="str">
        <f>""</f>
        <v/>
      </c>
      <c r="H1388" t="s">
        <v>3</v>
      </c>
      <c r="I1388" t="s">
        <v>487</v>
      </c>
      <c r="J1388" t="s">
        <v>826</v>
      </c>
      <c r="K1388" s="2" t="str">
        <f>"10470"</f>
        <v>10470</v>
      </c>
    </row>
    <row r="1389" spans="1:11" x14ac:dyDescent="0.25">
      <c r="A1389" t="str">
        <f t="shared" si="228"/>
        <v>10</v>
      </c>
      <c r="B1389" t="s">
        <v>201</v>
      </c>
      <c r="C1389" t="str">
        <f>"212"</f>
        <v>212</v>
      </c>
      <c r="D1389" t="s">
        <v>411</v>
      </c>
      <c r="E1389" t="str">
        <f>"02"</f>
        <v>02</v>
      </c>
      <c r="F1389" t="str">
        <f t="shared" si="235"/>
        <v>001</v>
      </c>
      <c r="G1389" t="str">
        <f>""</f>
        <v/>
      </c>
      <c r="H1389" t="s">
        <v>3</v>
      </c>
      <c r="I1389" t="s">
        <v>487</v>
      </c>
      <c r="J1389" t="s">
        <v>826</v>
      </c>
      <c r="K1389" s="2" t="str">
        <f>"10470"</f>
        <v>10470</v>
      </c>
    </row>
    <row r="1390" spans="1:11" x14ac:dyDescent="0.25">
      <c r="A1390" t="str">
        <f t="shared" si="228"/>
        <v>10</v>
      </c>
      <c r="B1390" t="s">
        <v>201</v>
      </c>
      <c r="C1390" t="str">
        <f>"213"</f>
        <v>213</v>
      </c>
      <c r="D1390" t="s">
        <v>412</v>
      </c>
      <c r="E1390" t="str">
        <f t="shared" ref="E1390:E1402" si="237">"01"</f>
        <v>01</v>
      </c>
      <c r="F1390" t="str">
        <f t="shared" si="235"/>
        <v>001</v>
      </c>
      <c r="G1390" t="str">
        <f>""</f>
        <v/>
      </c>
      <c r="H1390" t="s">
        <v>3</v>
      </c>
      <c r="I1390" t="s">
        <v>1672</v>
      </c>
      <c r="J1390" t="s">
        <v>1673</v>
      </c>
      <c r="K1390" s="2" t="str">
        <f>"10330"</f>
        <v>10330</v>
      </c>
    </row>
    <row r="1391" spans="1:11" x14ac:dyDescent="0.25">
      <c r="A1391" t="str">
        <f t="shared" si="228"/>
        <v>10</v>
      </c>
      <c r="B1391" t="s">
        <v>201</v>
      </c>
      <c r="C1391" t="str">
        <f>"214"</f>
        <v>214</v>
      </c>
      <c r="D1391" t="s">
        <v>413</v>
      </c>
      <c r="E1391" t="str">
        <f t="shared" si="237"/>
        <v>01</v>
      </c>
      <c r="F1391" t="str">
        <f t="shared" si="235"/>
        <v>001</v>
      </c>
      <c r="G1391" t="str">
        <f>""</f>
        <v/>
      </c>
      <c r="H1391" t="s">
        <v>3</v>
      </c>
      <c r="I1391" t="s">
        <v>1205</v>
      </c>
      <c r="J1391" t="s">
        <v>1674</v>
      </c>
      <c r="K1391" s="2" t="str">
        <f>"10720"</f>
        <v>10720</v>
      </c>
    </row>
    <row r="1392" spans="1:11" x14ac:dyDescent="0.25">
      <c r="A1392" t="str">
        <f t="shared" si="228"/>
        <v>10</v>
      </c>
      <c r="B1392" t="s">
        <v>201</v>
      </c>
      <c r="C1392" t="str">
        <f>"215"</f>
        <v>215</v>
      </c>
      <c r="D1392" t="s">
        <v>414</v>
      </c>
      <c r="E1392" t="str">
        <f t="shared" si="237"/>
        <v>01</v>
      </c>
      <c r="F1392" t="str">
        <f t="shared" si="235"/>
        <v>001</v>
      </c>
      <c r="G1392" t="str">
        <f>""</f>
        <v/>
      </c>
      <c r="H1392" t="s">
        <v>3</v>
      </c>
      <c r="I1392" t="s">
        <v>1196</v>
      </c>
      <c r="J1392" t="s">
        <v>1675</v>
      </c>
      <c r="K1392" s="2" t="str">
        <f>"10858"</f>
        <v>10858</v>
      </c>
    </row>
    <row r="1393" spans="1:11" x14ac:dyDescent="0.25">
      <c r="A1393" t="str">
        <f t="shared" si="228"/>
        <v>10</v>
      </c>
      <c r="B1393" t="s">
        <v>201</v>
      </c>
      <c r="C1393" t="str">
        <f>"216"</f>
        <v>216</v>
      </c>
      <c r="D1393" t="s">
        <v>415</v>
      </c>
      <c r="E1393" t="str">
        <f t="shared" si="237"/>
        <v>01</v>
      </c>
      <c r="F1393" t="str">
        <f t="shared" si="235"/>
        <v>001</v>
      </c>
      <c r="G1393" t="str">
        <f>""</f>
        <v/>
      </c>
      <c r="H1393" t="s">
        <v>1</v>
      </c>
      <c r="I1393" t="s">
        <v>1676</v>
      </c>
      <c r="J1393" t="s">
        <v>1677</v>
      </c>
      <c r="K1393" s="2" t="str">
        <f>"10710"</f>
        <v>10710</v>
      </c>
    </row>
    <row r="1394" spans="1:11" x14ac:dyDescent="0.25">
      <c r="A1394" t="str">
        <f t="shared" si="228"/>
        <v>10</v>
      </c>
      <c r="B1394" t="s">
        <v>201</v>
      </c>
      <c r="C1394" t="str">
        <f>"216"</f>
        <v>216</v>
      </c>
      <c r="D1394" t="s">
        <v>415</v>
      </c>
      <c r="E1394" t="str">
        <f t="shared" si="237"/>
        <v>01</v>
      </c>
      <c r="F1394" t="str">
        <f t="shared" si="235"/>
        <v>001</v>
      </c>
      <c r="G1394" t="str">
        <f>""</f>
        <v/>
      </c>
      <c r="H1394" t="s">
        <v>0</v>
      </c>
      <c r="I1394" t="s">
        <v>1676</v>
      </c>
      <c r="J1394" t="s">
        <v>1677</v>
      </c>
      <c r="K1394" s="2" t="str">
        <f>"10710"</f>
        <v>10710</v>
      </c>
    </row>
    <row r="1395" spans="1:11" x14ac:dyDescent="0.25">
      <c r="A1395" t="str">
        <f t="shared" si="228"/>
        <v>10</v>
      </c>
      <c r="B1395" t="s">
        <v>201</v>
      </c>
      <c r="C1395" t="str">
        <f>"217"</f>
        <v>217</v>
      </c>
      <c r="D1395" t="s">
        <v>416</v>
      </c>
      <c r="E1395" t="str">
        <f t="shared" si="237"/>
        <v>01</v>
      </c>
      <c r="F1395" t="str">
        <f t="shared" si="235"/>
        <v>001</v>
      </c>
      <c r="G1395" t="str">
        <f>""</f>
        <v/>
      </c>
      <c r="H1395" t="s">
        <v>3</v>
      </c>
      <c r="I1395" t="s">
        <v>1326</v>
      </c>
      <c r="J1395" t="s">
        <v>1678</v>
      </c>
      <c r="K1395" s="2" t="str">
        <f>"10189"</f>
        <v>10189</v>
      </c>
    </row>
    <row r="1396" spans="1:11" x14ac:dyDescent="0.25">
      <c r="A1396" t="str">
        <f t="shared" si="228"/>
        <v>10</v>
      </c>
      <c r="B1396" t="s">
        <v>201</v>
      </c>
      <c r="C1396" t="str">
        <f>"218"</f>
        <v>218</v>
      </c>
      <c r="D1396" t="s">
        <v>417</v>
      </c>
      <c r="E1396" t="str">
        <f t="shared" si="237"/>
        <v>01</v>
      </c>
      <c r="F1396" t="str">
        <f t="shared" si="235"/>
        <v>001</v>
      </c>
      <c r="G1396" t="str">
        <f>""</f>
        <v/>
      </c>
      <c r="H1396" t="s">
        <v>3</v>
      </c>
      <c r="I1396" t="s">
        <v>31</v>
      </c>
      <c r="J1396" t="s">
        <v>1174</v>
      </c>
      <c r="K1396" s="2" t="str">
        <f>"10880"</f>
        <v>10880</v>
      </c>
    </row>
    <row r="1397" spans="1:11" x14ac:dyDescent="0.25">
      <c r="A1397" t="str">
        <f t="shared" si="228"/>
        <v>10</v>
      </c>
      <c r="B1397" t="s">
        <v>201</v>
      </c>
      <c r="C1397" t="str">
        <f>"219"</f>
        <v>219</v>
      </c>
      <c r="D1397" t="s">
        <v>418</v>
      </c>
      <c r="E1397" t="str">
        <f t="shared" si="237"/>
        <v>01</v>
      </c>
      <c r="F1397" t="str">
        <f t="shared" si="235"/>
        <v>001</v>
      </c>
      <c r="G1397" t="str">
        <f>""</f>
        <v/>
      </c>
      <c r="H1397" t="s">
        <v>3</v>
      </c>
      <c r="I1397" t="s">
        <v>1679</v>
      </c>
      <c r="J1397" t="s">
        <v>1680</v>
      </c>
      <c r="K1397" s="2" t="str">
        <f>"10130"</f>
        <v>10130</v>
      </c>
    </row>
    <row r="1398" spans="1:11" x14ac:dyDescent="0.25">
      <c r="A1398" t="str">
        <f t="shared" si="228"/>
        <v>10</v>
      </c>
      <c r="B1398" t="s">
        <v>201</v>
      </c>
      <c r="C1398" t="str">
        <f>"901"</f>
        <v>901</v>
      </c>
      <c r="D1398" t="s">
        <v>419</v>
      </c>
      <c r="E1398" t="str">
        <f t="shared" si="237"/>
        <v>01</v>
      </c>
      <c r="F1398" t="str">
        <f t="shared" si="235"/>
        <v>001</v>
      </c>
      <c r="G1398" t="str">
        <f>""</f>
        <v/>
      </c>
      <c r="H1398" t="s">
        <v>3</v>
      </c>
      <c r="I1398" t="s">
        <v>1681</v>
      </c>
      <c r="J1398" t="s">
        <v>1682</v>
      </c>
      <c r="K1398" s="2" t="str">
        <f>"10391"</f>
        <v>10391</v>
      </c>
    </row>
    <row r="1399" spans="1:11" x14ac:dyDescent="0.25">
      <c r="A1399" t="str">
        <f t="shared" si="228"/>
        <v>10</v>
      </c>
      <c r="B1399" t="s">
        <v>201</v>
      </c>
      <c r="C1399" t="str">
        <f>"902"</f>
        <v>902</v>
      </c>
      <c r="D1399" t="s">
        <v>420</v>
      </c>
      <c r="E1399" t="str">
        <f t="shared" si="237"/>
        <v>01</v>
      </c>
      <c r="F1399" t="str">
        <f t="shared" si="235"/>
        <v>001</v>
      </c>
      <c r="G1399" t="str">
        <f>""</f>
        <v/>
      </c>
      <c r="H1399" t="s">
        <v>3</v>
      </c>
      <c r="I1399" t="s">
        <v>1683</v>
      </c>
      <c r="J1399" t="s">
        <v>1684</v>
      </c>
      <c r="K1399" s="2" t="str">
        <f>"10848"</f>
        <v>10848</v>
      </c>
    </row>
    <row r="1400" spans="1:11" x14ac:dyDescent="0.25">
      <c r="A1400" t="str">
        <f t="shared" si="228"/>
        <v>10</v>
      </c>
      <c r="B1400" t="s">
        <v>201</v>
      </c>
      <c r="C1400" t="str">
        <f>"903"</f>
        <v>903</v>
      </c>
      <c r="D1400" t="s">
        <v>421</v>
      </c>
      <c r="E1400" t="str">
        <f t="shared" si="237"/>
        <v>01</v>
      </c>
      <c r="F1400" t="str">
        <f t="shared" si="235"/>
        <v>001</v>
      </c>
      <c r="G1400" t="str">
        <f>""</f>
        <v/>
      </c>
      <c r="H1400" t="s">
        <v>3</v>
      </c>
      <c r="I1400" t="s">
        <v>19</v>
      </c>
      <c r="J1400" t="s">
        <v>1685</v>
      </c>
      <c r="K1400" s="2" t="str">
        <f>"10690"</f>
        <v>10690</v>
      </c>
    </row>
    <row r="1401" spans="1:11" x14ac:dyDescent="0.25">
      <c r="A1401" t="str">
        <f t="shared" si="228"/>
        <v>10</v>
      </c>
      <c r="B1401" t="s">
        <v>201</v>
      </c>
      <c r="C1401" t="str">
        <f>"904"</f>
        <v>904</v>
      </c>
      <c r="D1401" t="s">
        <v>422</v>
      </c>
      <c r="E1401" t="str">
        <f t="shared" si="237"/>
        <v>01</v>
      </c>
      <c r="F1401" t="str">
        <f t="shared" si="235"/>
        <v>001</v>
      </c>
      <c r="G1401" t="str">
        <f>""</f>
        <v/>
      </c>
      <c r="H1401" t="s">
        <v>3</v>
      </c>
      <c r="I1401" t="s">
        <v>1686</v>
      </c>
      <c r="J1401" t="s">
        <v>1687</v>
      </c>
      <c r="K1401" s="2" t="str">
        <f>"10319"</f>
        <v>10319</v>
      </c>
    </row>
    <row r="1402" spans="1:11" x14ac:dyDescent="0.25">
      <c r="A1402" t="str">
        <f t="shared" si="228"/>
        <v>10</v>
      </c>
      <c r="B1402" t="s">
        <v>201</v>
      </c>
      <c r="C1402" t="str">
        <f>"905"</f>
        <v>905</v>
      </c>
      <c r="D1402" t="s">
        <v>423</v>
      </c>
      <c r="E1402" t="str">
        <f t="shared" si="237"/>
        <v>01</v>
      </c>
      <c r="F1402" t="str">
        <f t="shared" si="235"/>
        <v>001</v>
      </c>
      <c r="G1402" t="str">
        <f>""</f>
        <v/>
      </c>
      <c r="H1402" t="s">
        <v>3</v>
      </c>
      <c r="I1402" t="s">
        <v>1688</v>
      </c>
      <c r="J1402" t="s">
        <v>1689</v>
      </c>
      <c r="K1402" s="2" t="str">
        <f>"10318"</f>
        <v>10318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FC1F-0CA2-4EA9-8996-22A28813939C}">
  <dimension ref="A1:L906"/>
  <sheetViews>
    <sheetView workbookViewId="0"/>
  </sheetViews>
  <sheetFormatPr baseColWidth="10" defaultRowHeight="15" x14ac:dyDescent="0.25"/>
  <cols>
    <col min="1" max="1" width="10.28515625" style="2" customWidth="1"/>
    <col min="2" max="2" width="25.5703125" customWidth="1"/>
    <col min="3" max="3" width="10.85546875" style="2" customWidth="1"/>
    <col min="4" max="4" width="31" customWidth="1"/>
    <col min="5" max="5" width="8.140625" style="2" customWidth="1"/>
    <col min="6" max="6" width="8.42578125" style="2" customWidth="1"/>
    <col min="7" max="7" width="7.85546875" style="2" customWidth="1"/>
    <col min="8" max="8" width="11.42578125" style="2"/>
    <col min="9" max="9" width="77.5703125" customWidth="1"/>
    <col min="10" max="10" width="101.7109375" customWidth="1"/>
    <col min="11" max="11" width="11.42578125" style="2"/>
    <col min="12" max="12" width="30.7109375" customWidth="1"/>
    <col min="13" max="13" width="11.42578125" customWidth="1"/>
  </cols>
  <sheetData>
    <row r="1" spans="1:12" ht="15.75" x14ac:dyDescent="0.25">
      <c r="A1" s="3" t="s">
        <v>424</v>
      </c>
    </row>
    <row r="2" spans="1:12" x14ac:dyDescent="0.25">
      <c r="A2" s="1" t="s">
        <v>16</v>
      </c>
      <c r="B2" s="1" t="s">
        <v>15</v>
      </c>
      <c r="C2" s="1" t="s">
        <v>14</v>
      </c>
      <c r="D2" s="1" t="s">
        <v>13</v>
      </c>
      <c r="E2" s="1" t="s">
        <v>12</v>
      </c>
      <c r="F2" s="1" t="s">
        <v>11</v>
      </c>
      <c r="G2" s="1" t="s">
        <v>10</v>
      </c>
      <c r="H2" s="1" t="s">
        <v>9</v>
      </c>
      <c r="I2" s="1" t="s">
        <v>8</v>
      </c>
      <c r="J2" s="1" t="s">
        <v>7</v>
      </c>
      <c r="K2" s="1" t="s">
        <v>6</v>
      </c>
      <c r="L2" s="1" t="s">
        <v>17</v>
      </c>
    </row>
    <row r="3" spans="1:12" x14ac:dyDescent="0.25">
      <c r="A3" t="str">
        <f t="shared" ref="A3:A66" si="0">"06"</f>
        <v>06</v>
      </c>
      <c r="B3" t="s">
        <v>34</v>
      </c>
      <c r="C3" t="str">
        <f>"001"</f>
        <v>001</v>
      </c>
      <c r="D3" t="s">
        <v>35</v>
      </c>
      <c r="E3" t="str">
        <f t="shared" ref="E3:E8" si="1">"01"</f>
        <v>01</v>
      </c>
      <c r="F3" t="str">
        <f>"001"</f>
        <v>001</v>
      </c>
      <c r="G3" t="str">
        <f>""</f>
        <v/>
      </c>
      <c r="H3" t="s">
        <v>3</v>
      </c>
      <c r="I3" t="s">
        <v>425</v>
      </c>
      <c r="J3" t="s">
        <v>426</v>
      </c>
      <c r="K3" s="2" t="str">
        <f>"06713"</f>
        <v>06713</v>
      </c>
    </row>
    <row r="4" spans="1:12" x14ac:dyDescent="0.25">
      <c r="A4" t="str">
        <f t="shared" si="0"/>
        <v>06</v>
      </c>
      <c r="B4" t="s">
        <v>34</v>
      </c>
      <c r="C4" t="str">
        <f t="shared" ref="C4:C10" si="2">"002"</f>
        <v>002</v>
      </c>
      <c r="D4" t="s">
        <v>36</v>
      </c>
      <c r="E4" t="str">
        <f t="shared" si="1"/>
        <v>01</v>
      </c>
      <c r="F4" t="str">
        <f>"001"</f>
        <v>001</v>
      </c>
      <c r="G4" t="str">
        <f>""</f>
        <v/>
      </c>
      <c r="H4" t="s">
        <v>1</v>
      </c>
      <c r="I4" t="s">
        <v>427</v>
      </c>
      <c r="J4" t="s">
        <v>428</v>
      </c>
      <c r="K4" s="2" t="str">
        <f t="shared" ref="K4:K10" si="3">"06207"</f>
        <v>06207</v>
      </c>
    </row>
    <row r="5" spans="1:12" x14ac:dyDescent="0.25">
      <c r="A5" t="str">
        <f t="shared" si="0"/>
        <v>06</v>
      </c>
      <c r="B5" t="s">
        <v>34</v>
      </c>
      <c r="C5" t="str">
        <f t="shared" si="2"/>
        <v>002</v>
      </c>
      <c r="D5" t="s">
        <v>36</v>
      </c>
      <c r="E5" t="str">
        <f t="shared" si="1"/>
        <v>01</v>
      </c>
      <c r="F5" t="str">
        <f>"001"</f>
        <v>001</v>
      </c>
      <c r="G5" t="str">
        <f>""</f>
        <v/>
      </c>
      <c r="H5" t="s">
        <v>0</v>
      </c>
      <c r="I5" t="s">
        <v>427</v>
      </c>
      <c r="J5" t="s">
        <v>428</v>
      </c>
      <c r="K5" s="2" t="str">
        <f t="shared" si="3"/>
        <v>06207</v>
      </c>
    </row>
    <row r="6" spans="1:12" x14ac:dyDescent="0.25">
      <c r="A6" t="str">
        <f t="shared" si="0"/>
        <v>06</v>
      </c>
      <c r="B6" t="s">
        <v>34</v>
      </c>
      <c r="C6" t="str">
        <f t="shared" si="2"/>
        <v>002</v>
      </c>
      <c r="D6" t="s">
        <v>36</v>
      </c>
      <c r="E6" t="str">
        <f t="shared" si="1"/>
        <v>01</v>
      </c>
      <c r="F6" t="str">
        <f>"002"</f>
        <v>002</v>
      </c>
      <c r="G6" t="str">
        <f>""</f>
        <v/>
      </c>
      <c r="H6" t="s">
        <v>3</v>
      </c>
      <c r="I6" t="s">
        <v>28</v>
      </c>
      <c r="J6" t="s">
        <v>429</v>
      </c>
      <c r="K6" s="2" t="str">
        <f t="shared" si="3"/>
        <v>06207</v>
      </c>
    </row>
    <row r="7" spans="1:12" x14ac:dyDescent="0.25">
      <c r="A7" t="str">
        <f t="shared" si="0"/>
        <v>06</v>
      </c>
      <c r="B7" t="s">
        <v>34</v>
      </c>
      <c r="C7" t="str">
        <f t="shared" si="2"/>
        <v>002</v>
      </c>
      <c r="D7" t="s">
        <v>36</v>
      </c>
      <c r="E7" t="str">
        <f t="shared" si="1"/>
        <v>01</v>
      </c>
      <c r="F7" t="str">
        <f>"003"</f>
        <v>003</v>
      </c>
      <c r="G7" t="str">
        <f>""</f>
        <v/>
      </c>
      <c r="H7" t="s">
        <v>1</v>
      </c>
      <c r="I7" t="s">
        <v>427</v>
      </c>
      <c r="J7" t="s">
        <v>428</v>
      </c>
      <c r="K7" s="2" t="str">
        <f t="shared" si="3"/>
        <v>06207</v>
      </c>
    </row>
    <row r="8" spans="1:12" x14ac:dyDescent="0.25">
      <c r="A8" t="str">
        <f t="shared" si="0"/>
        <v>06</v>
      </c>
      <c r="B8" t="s">
        <v>34</v>
      </c>
      <c r="C8" t="str">
        <f t="shared" si="2"/>
        <v>002</v>
      </c>
      <c r="D8" t="s">
        <v>36</v>
      </c>
      <c r="E8" t="str">
        <f t="shared" si="1"/>
        <v>01</v>
      </c>
      <c r="F8" t="str">
        <f>"003"</f>
        <v>003</v>
      </c>
      <c r="G8" t="str">
        <f>""</f>
        <v/>
      </c>
      <c r="H8" t="s">
        <v>0</v>
      </c>
      <c r="I8" t="s">
        <v>427</v>
      </c>
      <c r="J8" t="s">
        <v>428</v>
      </c>
      <c r="K8" s="2" t="str">
        <f t="shared" si="3"/>
        <v>06207</v>
      </c>
    </row>
    <row r="9" spans="1:12" x14ac:dyDescent="0.25">
      <c r="A9" t="str">
        <f t="shared" si="0"/>
        <v>06</v>
      </c>
      <c r="B9" t="s">
        <v>34</v>
      </c>
      <c r="C9" t="str">
        <f t="shared" si="2"/>
        <v>002</v>
      </c>
      <c r="D9" t="s">
        <v>36</v>
      </c>
      <c r="E9" t="str">
        <f>"02"</f>
        <v>02</v>
      </c>
      <c r="F9" t="str">
        <f>"001"</f>
        <v>001</v>
      </c>
      <c r="G9" t="str">
        <f>""</f>
        <v/>
      </c>
      <c r="H9" t="s">
        <v>1</v>
      </c>
      <c r="I9" t="s">
        <v>20</v>
      </c>
      <c r="J9" t="s">
        <v>430</v>
      </c>
      <c r="K9" s="2" t="str">
        <f t="shared" si="3"/>
        <v>06207</v>
      </c>
    </row>
    <row r="10" spans="1:12" x14ac:dyDescent="0.25">
      <c r="A10" t="str">
        <f t="shared" si="0"/>
        <v>06</v>
      </c>
      <c r="B10" t="s">
        <v>34</v>
      </c>
      <c r="C10" t="str">
        <f t="shared" si="2"/>
        <v>002</v>
      </c>
      <c r="D10" t="s">
        <v>36</v>
      </c>
      <c r="E10" t="str">
        <f>"02"</f>
        <v>02</v>
      </c>
      <c r="F10" t="str">
        <f>"001"</f>
        <v>001</v>
      </c>
      <c r="G10" t="str">
        <f>""</f>
        <v/>
      </c>
      <c r="H10" t="s">
        <v>0</v>
      </c>
      <c r="I10" t="s">
        <v>20</v>
      </c>
      <c r="J10" t="s">
        <v>430</v>
      </c>
      <c r="K10" s="2" t="str">
        <f t="shared" si="3"/>
        <v>06207</v>
      </c>
    </row>
    <row r="11" spans="1:12" x14ac:dyDescent="0.25">
      <c r="A11" t="str">
        <f t="shared" si="0"/>
        <v>06</v>
      </c>
      <c r="B11" t="s">
        <v>34</v>
      </c>
      <c r="C11" t="str">
        <f>"003"</f>
        <v>003</v>
      </c>
      <c r="D11" t="s">
        <v>37</v>
      </c>
      <c r="E11" t="str">
        <f t="shared" ref="E11:E18" si="4">"01"</f>
        <v>01</v>
      </c>
      <c r="F11" t="str">
        <f>"001"</f>
        <v>001</v>
      </c>
      <c r="G11" t="str">
        <f>""</f>
        <v/>
      </c>
      <c r="H11" t="s">
        <v>3</v>
      </c>
      <c r="I11" t="s">
        <v>31</v>
      </c>
      <c r="J11" t="s">
        <v>431</v>
      </c>
      <c r="K11" s="2" t="str">
        <f>"06940"</f>
        <v>06940</v>
      </c>
    </row>
    <row r="12" spans="1:12" x14ac:dyDescent="0.25">
      <c r="A12" t="str">
        <f t="shared" si="0"/>
        <v>06</v>
      </c>
      <c r="B12" t="s">
        <v>34</v>
      </c>
      <c r="C12" t="str">
        <f>"004"</f>
        <v>004</v>
      </c>
      <c r="D12" t="s">
        <v>38</v>
      </c>
      <c r="E12" t="str">
        <f t="shared" si="4"/>
        <v>01</v>
      </c>
      <c r="F12" t="str">
        <f>"001"</f>
        <v>001</v>
      </c>
      <c r="G12" t="str">
        <f>""</f>
        <v/>
      </c>
      <c r="H12" t="s">
        <v>3</v>
      </c>
      <c r="I12" t="s">
        <v>31</v>
      </c>
      <c r="J12" t="s">
        <v>432</v>
      </c>
      <c r="K12" s="2" t="str">
        <f>"06840"</f>
        <v>06840</v>
      </c>
    </row>
    <row r="13" spans="1:12" x14ac:dyDescent="0.25">
      <c r="A13" t="str">
        <f t="shared" si="0"/>
        <v>06</v>
      </c>
      <c r="B13" t="s">
        <v>34</v>
      </c>
      <c r="C13" t="str">
        <f>"004"</f>
        <v>004</v>
      </c>
      <c r="D13" t="s">
        <v>38</v>
      </c>
      <c r="E13" t="str">
        <f t="shared" si="4"/>
        <v>01</v>
      </c>
      <c r="F13" t="str">
        <f>"002"</f>
        <v>002</v>
      </c>
      <c r="G13" t="str">
        <f>""</f>
        <v/>
      </c>
      <c r="H13" t="s">
        <v>3</v>
      </c>
      <c r="I13" t="s">
        <v>433</v>
      </c>
      <c r="J13" t="s">
        <v>434</v>
      </c>
      <c r="K13" s="2" t="str">
        <f>"06840"</f>
        <v>06840</v>
      </c>
    </row>
    <row r="14" spans="1:12" x14ac:dyDescent="0.25">
      <c r="A14" t="str">
        <f t="shared" si="0"/>
        <v>06</v>
      </c>
      <c r="B14" t="s">
        <v>34</v>
      </c>
      <c r="C14" t="str">
        <f>"005"</f>
        <v>005</v>
      </c>
      <c r="D14" t="s">
        <v>39</v>
      </c>
      <c r="E14" t="str">
        <f t="shared" si="4"/>
        <v>01</v>
      </c>
      <c r="F14" t="str">
        <f>"001"</f>
        <v>001</v>
      </c>
      <c r="G14" t="str">
        <f>""</f>
        <v/>
      </c>
      <c r="H14" t="s">
        <v>1</v>
      </c>
      <c r="I14" t="s">
        <v>435</v>
      </c>
      <c r="J14" t="s">
        <v>436</v>
      </c>
      <c r="K14" s="2" t="str">
        <f>"06170"</f>
        <v>06170</v>
      </c>
    </row>
    <row r="15" spans="1:12" x14ac:dyDescent="0.25">
      <c r="A15" t="str">
        <f t="shared" si="0"/>
        <v>06</v>
      </c>
      <c r="B15" t="s">
        <v>34</v>
      </c>
      <c r="C15" t="str">
        <f>"005"</f>
        <v>005</v>
      </c>
      <c r="D15" t="s">
        <v>39</v>
      </c>
      <c r="E15" t="str">
        <f t="shared" si="4"/>
        <v>01</v>
      </c>
      <c r="F15" t="str">
        <f>"001"</f>
        <v>001</v>
      </c>
      <c r="G15" t="str">
        <f>""</f>
        <v/>
      </c>
      <c r="H15" t="s">
        <v>0</v>
      </c>
      <c r="I15" t="s">
        <v>435</v>
      </c>
      <c r="J15" t="s">
        <v>436</v>
      </c>
      <c r="K15" s="2" t="str">
        <f>"06170"</f>
        <v>06170</v>
      </c>
    </row>
    <row r="16" spans="1:12" x14ac:dyDescent="0.25">
      <c r="A16" t="str">
        <f t="shared" si="0"/>
        <v>06</v>
      </c>
      <c r="B16" t="s">
        <v>34</v>
      </c>
      <c r="C16" t="str">
        <f>"005"</f>
        <v>005</v>
      </c>
      <c r="D16" t="s">
        <v>39</v>
      </c>
      <c r="E16" t="str">
        <f t="shared" si="4"/>
        <v>01</v>
      </c>
      <c r="F16" t="str">
        <f>"002"</f>
        <v>002</v>
      </c>
      <c r="G16" t="str">
        <f>""</f>
        <v/>
      </c>
      <c r="H16" t="s">
        <v>3</v>
      </c>
      <c r="I16" t="s">
        <v>437</v>
      </c>
      <c r="J16" t="s">
        <v>438</v>
      </c>
      <c r="K16" s="2" t="str">
        <f>"06170"</f>
        <v>06170</v>
      </c>
    </row>
    <row r="17" spans="1:11" x14ac:dyDescent="0.25">
      <c r="A17" t="str">
        <f t="shared" si="0"/>
        <v>06</v>
      </c>
      <c r="B17" t="s">
        <v>34</v>
      </c>
      <c r="C17" t="str">
        <f t="shared" ref="C17:C24" si="5">"006"</f>
        <v>006</v>
      </c>
      <c r="D17" t="s">
        <v>40</v>
      </c>
      <c r="E17" t="str">
        <f t="shared" si="4"/>
        <v>01</v>
      </c>
      <c r="F17" t="str">
        <f t="shared" ref="F17:F25" si="6">"001"</f>
        <v>001</v>
      </c>
      <c r="G17" t="str">
        <f>""</f>
        <v/>
      </c>
      <c r="H17" t="s">
        <v>1</v>
      </c>
      <c r="I17" t="s">
        <v>439</v>
      </c>
      <c r="J17" t="s">
        <v>440</v>
      </c>
      <c r="K17" s="2" t="str">
        <f t="shared" ref="K17:K24" si="7">"06510"</f>
        <v>06510</v>
      </c>
    </row>
    <row r="18" spans="1:11" x14ac:dyDescent="0.25">
      <c r="A18" t="str">
        <f t="shared" si="0"/>
        <v>06</v>
      </c>
      <c r="B18" t="s">
        <v>34</v>
      </c>
      <c r="C18" t="str">
        <f t="shared" si="5"/>
        <v>006</v>
      </c>
      <c r="D18" t="s">
        <v>40</v>
      </c>
      <c r="E18" t="str">
        <f t="shared" si="4"/>
        <v>01</v>
      </c>
      <c r="F18" t="str">
        <f t="shared" si="6"/>
        <v>001</v>
      </c>
      <c r="G18" t="str">
        <f>""</f>
        <v/>
      </c>
      <c r="H18" t="s">
        <v>0</v>
      </c>
      <c r="I18" t="s">
        <v>439</v>
      </c>
      <c r="J18" t="s">
        <v>440</v>
      </c>
      <c r="K18" s="2" t="str">
        <f t="shared" si="7"/>
        <v>06510</v>
      </c>
    </row>
    <row r="19" spans="1:11" x14ac:dyDescent="0.25">
      <c r="A19" t="str">
        <f t="shared" si="0"/>
        <v>06</v>
      </c>
      <c r="B19" t="s">
        <v>34</v>
      </c>
      <c r="C19" t="str">
        <f t="shared" si="5"/>
        <v>006</v>
      </c>
      <c r="D19" t="s">
        <v>40</v>
      </c>
      <c r="E19" t="str">
        <f>"02"</f>
        <v>02</v>
      </c>
      <c r="F19" t="str">
        <f t="shared" si="6"/>
        <v>001</v>
      </c>
      <c r="G19" t="str">
        <f>""</f>
        <v/>
      </c>
      <c r="H19" t="s">
        <v>1</v>
      </c>
      <c r="I19" t="s">
        <v>441</v>
      </c>
      <c r="J19" t="s">
        <v>442</v>
      </c>
      <c r="K19" s="2" t="str">
        <f t="shared" si="7"/>
        <v>06510</v>
      </c>
    </row>
    <row r="20" spans="1:11" x14ac:dyDescent="0.25">
      <c r="A20" t="str">
        <f t="shared" si="0"/>
        <v>06</v>
      </c>
      <c r="B20" t="s">
        <v>34</v>
      </c>
      <c r="C20" t="str">
        <f t="shared" si="5"/>
        <v>006</v>
      </c>
      <c r="D20" t="s">
        <v>40</v>
      </c>
      <c r="E20" t="str">
        <f>"02"</f>
        <v>02</v>
      </c>
      <c r="F20" t="str">
        <f t="shared" si="6"/>
        <v>001</v>
      </c>
      <c r="G20" t="str">
        <f>""</f>
        <v/>
      </c>
      <c r="H20" t="s">
        <v>0</v>
      </c>
      <c r="I20" t="s">
        <v>441</v>
      </c>
      <c r="J20" t="s">
        <v>442</v>
      </c>
      <c r="K20" s="2" t="str">
        <f t="shared" si="7"/>
        <v>06510</v>
      </c>
    </row>
    <row r="21" spans="1:11" x14ac:dyDescent="0.25">
      <c r="A21" t="str">
        <f t="shared" si="0"/>
        <v>06</v>
      </c>
      <c r="B21" t="s">
        <v>34</v>
      </c>
      <c r="C21" t="str">
        <f t="shared" si="5"/>
        <v>006</v>
      </c>
      <c r="D21" t="s">
        <v>40</v>
      </c>
      <c r="E21" t="str">
        <f>"03"</f>
        <v>03</v>
      </c>
      <c r="F21" t="str">
        <f t="shared" si="6"/>
        <v>001</v>
      </c>
      <c r="G21" t="str">
        <f>""</f>
        <v/>
      </c>
      <c r="H21" t="s">
        <v>1</v>
      </c>
      <c r="I21" t="s">
        <v>443</v>
      </c>
      <c r="J21" t="s">
        <v>444</v>
      </c>
      <c r="K21" s="2" t="str">
        <f t="shared" si="7"/>
        <v>06510</v>
      </c>
    </row>
    <row r="22" spans="1:11" x14ac:dyDescent="0.25">
      <c r="A22" t="str">
        <f t="shared" si="0"/>
        <v>06</v>
      </c>
      <c r="B22" t="s">
        <v>34</v>
      </c>
      <c r="C22" t="str">
        <f t="shared" si="5"/>
        <v>006</v>
      </c>
      <c r="D22" t="s">
        <v>40</v>
      </c>
      <c r="E22" t="str">
        <f>"03"</f>
        <v>03</v>
      </c>
      <c r="F22" t="str">
        <f t="shared" si="6"/>
        <v>001</v>
      </c>
      <c r="G22" t="str">
        <f>""</f>
        <v/>
      </c>
      <c r="H22" t="s">
        <v>0</v>
      </c>
      <c r="I22" t="s">
        <v>443</v>
      </c>
      <c r="J22" t="s">
        <v>444</v>
      </c>
      <c r="K22" s="2" t="str">
        <f t="shared" si="7"/>
        <v>06510</v>
      </c>
    </row>
    <row r="23" spans="1:11" x14ac:dyDescent="0.25">
      <c r="A23" t="str">
        <f t="shared" si="0"/>
        <v>06</v>
      </c>
      <c r="B23" t="s">
        <v>34</v>
      </c>
      <c r="C23" t="str">
        <f t="shared" si="5"/>
        <v>006</v>
      </c>
      <c r="D23" t="s">
        <v>40</v>
      </c>
      <c r="E23" t="str">
        <f>"03"</f>
        <v>03</v>
      </c>
      <c r="F23" t="str">
        <f t="shared" si="6"/>
        <v>001</v>
      </c>
      <c r="G23" t="str">
        <f>""</f>
        <v/>
      </c>
      <c r="H23" t="s">
        <v>2</v>
      </c>
      <c r="I23" t="s">
        <v>443</v>
      </c>
      <c r="J23" t="s">
        <v>444</v>
      </c>
      <c r="K23" s="2" t="str">
        <f t="shared" si="7"/>
        <v>06510</v>
      </c>
    </row>
    <row r="24" spans="1:11" x14ac:dyDescent="0.25">
      <c r="A24" t="str">
        <f t="shared" si="0"/>
        <v>06</v>
      </c>
      <c r="B24" t="s">
        <v>34</v>
      </c>
      <c r="C24" t="str">
        <f t="shared" si="5"/>
        <v>006</v>
      </c>
      <c r="D24" t="s">
        <v>40</v>
      </c>
      <c r="E24" t="str">
        <f>"04"</f>
        <v>04</v>
      </c>
      <c r="F24" t="str">
        <f t="shared" si="6"/>
        <v>001</v>
      </c>
      <c r="G24" t="str">
        <f>""</f>
        <v/>
      </c>
      <c r="H24" t="s">
        <v>3</v>
      </c>
      <c r="I24" t="s">
        <v>445</v>
      </c>
      <c r="J24" t="s">
        <v>446</v>
      </c>
      <c r="K24" s="2" t="str">
        <f t="shared" si="7"/>
        <v>06510</v>
      </c>
    </row>
    <row r="25" spans="1:11" x14ac:dyDescent="0.25">
      <c r="A25" t="str">
        <f t="shared" si="0"/>
        <v>06</v>
      </c>
      <c r="B25" t="s">
        <v>34</v>
      </c>
      <c r="C25" t="str">
        <f>"007"</f>
        <v>007</v>
      </c>
      <c r="D25" t="s">
        <v>43</v>
      </c>
      <c r="E25" t="str">
        <f t="shared" ref="E25:E38" si="8">"01"</f>
        <v>01</v>
      </c>
      <c r="F25" t="str">
        <f t="shared" si="6"/>
        <v>001</v>
      </c>
      <c r="G25" t="str">
        <f>""</f>
        <v/>
      </c>
      <c r="H25" t="s">
        <v>3</v>
      </c>
      <c r="I25" t="s">
        <v>447</v>
      </c>
      <c r="J25" t="s">
        <v>448</v>
      </c>
      <c r="K25" s="2" t="str">
        <f>"06131"</f>
        <v>06131</v>
      </c>
    </row>
    <row r="26" spans="1:11" x14ac:dyDescent="0.25">
      <c r="A26" t="str">
        <f t="shared" si="0"/>
        <v>06</v>
      </c>
      <c r="B26" t="s">
        <v>34</v>
      </c>
      <c r="C26" t="str">
        <f>"007"</f>
        <v>007</v>
      </c>
      <c r="D26" t="s">
        <v>43</v>
      </c>
      <c r="E26" t="str">
        <f t="shared" si="8"/>
        <v>01</v>
      </c>
      <c r="F26" t="str">
        <f>"002"</f>
        <v>002</v>
      </c>
      <c r="G26" t="str">
        <f>""</f>
        <v/>
      </c>
      <c r="H26" t="s">
        <v>1</v>
      </c>
      <c r="I26" t="s">
        <v>447</v>
      </c>
      <c r="J26" t="s">
        <v>448</v>
      </c>
      <c r="K26" s="2" t="str">
        <f>"06131"</f>
        <v>06131</v>
      </c>
    </row>
    <row r="27" spans="1:11" x14ac:dyDescent="0.25">
      <c r="A27" t="str">
        <f t="shared" si="0"/>
        <v>06</v>
      </c>
      <c r="B27" t="s">
        <v>34</v>
      </c>
      <c r="C27" t="str">
        <f>"007"</f>
        <v>007</v>
      </c>
      <c r="D27" t="s">
        <v>43</v>
      </c>
      <c r="E27" t="str">
        <f t="shared" si="8"/>
        <v>01</v>
      </c>
      <c r="F27" t="str">
        <f>"002"</f>
        <v>002</v>
      </c>
      <c r="G27" t="str">
        <f>""</f>
        <v/>
      </c>
      <c r="H27" t="s">
        <v>0</v>
      </c>
      <c r="I27" t="s">
        <v>447</v>
      </c>
      <c r="J27" t="s">
        <v>448</v>
      </c>
      <c r="K27" s="2" t="str">
        <f>"06131"</f>
        <v>06131</v>
      </c>
    </row>
    <row r="28" spans="1:11" x14ac:dyDescent="0.25">
      <c r="A28" t="str">
        <f t="shared" si="0"/>
        <v>06</v>
      </c>
      <c r="B28" t="s">
        <v>34</v>
      </c>
      <c r="C28" t="str">
        <f>"008"</f>
        <v>008</v>
      </c>
      <c r="D28" t="s">
        <v>44</v>
      </c>
      <c r="E28" t="str">
        <f t="shared" si="8"/>
        <v>01</v>
      </c>
      <c r="F28" t="str">
        <f t="shared" ref="F28:F33" si="9">"001"</f>
        <v>001</v>
      </c>
      <c r="G28" t="str">
        <f>""</f>
        <v/>
      </c>
      <c r="H28" t="s">
        <v>3</v>
      </c>
      <c r="I28" t="s">
        <v>21</v>
      </c>
      <c r="J28" t="s">
        <v>449</v>
      </c>
      <c r="K28" s="2" t="str">
        <f>"06393"</f>
        <v>06393</v>
      </c>
    </row>
    <row r="29" spans="1:11" x14ac:dyDescent="0.25">
      <c r="A29" t="str">
        <f t="shared" si="0"/>
        <v>06</v>
      </c>
      <c r="B29" t="s">
        <v>34</v>
      </c>
      <c r="C29" t="str">
        <f>"009"</f>
        <v>009</v>
      </c>
      <c r="D29" t="s">
        <v>45</v>
      </c>
      <c r="E29" t="str">
        <f t="shared" si="8"/>
        <v>01</v>
      </c>
      <c r="F29" t="str">
        <f t="shared" si="9"/>
        <v>001</v>
      </c>
      <c r="G29" t="str">
        <f>""</f>
        <v/>
      </c>
      <c r="H29" t="s">
        <v>3</v>
      </c>
      <c r="I29" t="s">
        <v>450</v>
      </c>
      <c r="J29" t="s">
        <v>451</v>
      </c>
      <c r="K29" s="2" t="str">
        <f>"06894"</f>
        <v>06894</v>
      </c>
    </row>
    <row r="30" spans="1:11" x14ac:dyDescent="0.25">
      <c r="A30" t="str">
        <f t="shared" si="0"/>
        <v>06</v>
      </c>
      <c r="B30" t="s">
        <v>34</v>
      </c>
      <c r="C30" t="str">
        <f>"010"</f>
        <v>010</v>
      </c>
      <c r="D30" t="s">
        <v>46</v>
      </c>
      <c r="E30" t="str">
        <f t="shared" si="8"/>
        <v>01</v>
      </c>
      <c r="F30" t="str">
        <f t="shared" si="9"/>
        <v>001</v>
      </c>
      <c r="G30" t="str">
        <f>""</f>
        <v/>
      </c>
      <c r="H30" t="s">
        <v>1</v>
      </c>
      <c r="I30" t="s">
        <v>452</v>
      </c>
      <c r="J30" t="s">
        <v>453</v>
      </c>
      <c r="K30" s="2" t="str">
        <f>"06171"</f>
        <v>06171</v>
      </c>
    </row>
    <row r="31" spans="1:11" x14ac:dyDescent="0.25">
      <c r="A31" t="str">
        <f t="shared" si="0"/>
        <v>06</v>
      </c>
      <c r="B31" t="s">
        <v>34</v>
      </c>
      <c r="C31" t="str">
        <f>"010"</f>
        <v>010</v>
      </c>
      <c r="D31" t="s">
        <v>46</v>
      </c>
      <c r="E31" t="str">
        <f t="shared" si="8"/>
        <v>01</v>
      </c>
      <c r="F31" t="str">
        <f t="shared" si="9"/>
        <v>001</v>
      </c>
      <c r="G31" t="str">
        <f>""</f>
        <v/>
      </c>
      <c r="H31" t="s">
        <v>0</v>
      </c>
      <c r="I31" t="s">
        <v>452</v>
      </c>
      <c r="J31" t="s">
        <v>453</v>
      </c>
      <c r="K31" s="2" t="str">
        <f>"06171"</f>
        <v>06171</v>
      </c>
    </row>
    <row r="32" spans="1:11" x14ac:dyDescent="0.25">
      <c r="A32" t="str">
        <f t="shared" si="0"/>
        <v>06</v>
      </c>
      <c r="B32" t="s">
        <v>34</v>
      </c>
      <c r="C32" t="str">
        <f t="shared" ref="C32:C69" si="10">"011"</f>
        <v>011</v>
      </c>
      <c r="D32" t="s">
        <v>47</v>
      </c>
      <c r="E32" t="str">
        <f t="shared" si="8"/>
        <v>01</v>
      </c>
      <c r="F32" t="str">
        <f t="shared" si="9"/>
        <v>001</v>
      </c>
      <c r="G32" t="str">
        <f>""</f>
        <v/>
      </c>
      <c r="H32" t="s">
        <v>1</v>
      </c>
      <c r="I32" t="s">
        <v>454</v>
      </c>
      <c r="J32" t="s">
        <v>455</v>
      </c>
      <c r="K32" s="2" t="str">
        <f t="shared" ref="K32:K69" si="11">"06200"</f>
        <v>06200</v>
      </c>
    </row>
    <row r="33" spans="1:11" x14ac:dyDescent="0.25">
      <c r="A33" t="str">
        <f t="shared" si="0"/>
        <v>06</v>
      </c>
      <c r="B33" t="s">
        <v>34</v>
      </c>
      <c r="C33" t="str">
        <f t="shared" si="10"/>
        <v>011</v>
      </c>
      <c r="D33" t="s">
        <v>47</v>
      </c>
      <c r="E33" t="str">
        <f t="shared" si="8"/>
        <v>01</v>
      </c>
      <c r="F33" t="str">
        <f t="shared" si="9"/>
        <v>001</v>
      </c>
      <c r="G33" t="str">
        <f>""</f>
        <v/>
      </c>
      <c r="H33" t="s">
        <v>0</v>
      </c>
      <c r="I33" t="s">
        <v>454</v>
      </c>
      <c r="J33" t="s">
        <v>455</v>
      </c>
      <c r="K33" s="2" t="str">
        <f t="shared" si="11"/>
        <v>06200</v>
      </c>
    </row>
    <row r="34" spans="1:11" x14ac:dyDescent="0.25">
      <c r="A34" t="str">
        <f t="shared" si="0"/>
        <v>06</v>
      </c>
      <c r="B34" t="s">
        <v>34</v>
      </c>
      <c r="C34" t="str">
        <f t="shared" si="10"/>
        <v>011</v>
      </c>
      <c r="D34" t="s">
        <v>47</v>
      </c>
      <c r="E34" t="str">
        <f t="shared" si="8"/>
        <v>01</v>
      </c>
      <c r="F34" t="str">
        <f>"002"</f>
        <v>002</v>
      </c>
      <c r="G34" t="str">
        <f>""</f>
        <v/>
      </c>
      <c r="H34" t="s">
        <v>1</v>
      </c>
      <c r="I34" t="s">
        <v>454</v>
      </c>
      <c r="J34" t="s">
        <v>455</v>
      </c>
      <c r="K34" s="2" t="str">
        <f t="shared" si="11"/>
        <v>06200</v>
      </c>
    </row>
    <row r="35" spans="1:11" x14ac:dyDescent="0.25">
      <c r="A35" t="str">
        <f t="shared" si="0"/>
        <v>06</v>
      </c>
      <c r="B35" t="s">
        <v>34</v>
      </c>
      <c r="C35" t="str">
        <f t="shared" si="10"/>
        <v>011</v>
      </c>
      <c r="D35" t="s">
        <v>47</v>
      </c>
      <c r="E35" t="str">
        <f t="shared" si="8"/>
        <v>01</v>
      </c>
      <c r="F35" t="str">
        <f>"002"</f>
        <v>002</v>
      </c>
      <c r="G35" t="str">
        <f>""</f>
        <v/>
      </c>
      <c r="H35" t="s">
        <v>0</v>
      </c>
      <c r="I35" t="s">
        <v>454</v>
      </c>
      <c r="J35" t="s">
        <v>455</v>
      </c>
      <c r="K35" s="2" t="str">
        <f t="shared" si="11"/>
        <v>06200</v>
      </c>
    </row>
    <row r="36" spans="1:11" x14ac:dyDescent="0.25">
      <c r="A36" t="str">
        <f t="shared" si="0"/>
        <v>06</v>
      </c>
      <c r="B36" t="s">
        <v>34</v>
      </c>
      <c r="C36" t="str">
        <f t="shared" si="10"/>
        <v>011</v>
      </c>
      <c r="D36" t="s">
        <v>47</v>
      </c>
      <c r="E36" t="str">
        <f t="shared" si="8"/>
        <v>01</v>
      </c>
      <c r="F36" t="str">
        <f>"003"</f>
        <v>003</v>
      </c>
      <c r="G36" t="str">
        <f>""</f>
        <v/>
      </c>
      <c r="H36" t="s">
        <v>1</v>
      </c>
      <c r="I36" t="s">
        <v>456</v>
      </c>
      <c r="J36" t="s">
        <v>457</v>
      </c>
      <c r="K36" s="2" t="str">
        <f t="shared" si="11"/>
        <v>06200</v>
      </c>
    </row>
    <row r="37" spans="1:11" x14ac:dyDescent="0.25">
      <c r="A37" t="str">
        <f t="shared" si="0"/>
        <v>06</v>
      </c>
      <c r="B37" t="s">
        <v>34</v>
      </c>
      <c r="C37" t="str">
        <f t="shared" si="10"/>
        <v>011</v>
      </c>
      <c r="D37" t="s">
        <v>47</v>
      </c>
      <c r="E37" t="str">
        <f t="shared" si="8"/>
        <v>01</v>
      </c>
      <c r="F37" t="str">
        <f>"003"</f>
        <v>003</v>
      </c>
      <c r="G37" t="str">
        <f>""</f>
        <v/>
      </c>
      <c r="H37" t="s">
        <v>0</v>
      </c>
      <c r="I37" t="s">
        <v>456</v>
      </c>
      <c r="J37" t="s">
        <v>457</v>
      </c>
      <c r="K37" s="2" t="str">
        <f t="shared" si="11"/>
        <v>06200</v>
      </c>
    </row>
    <row r="38" spans="1:11" x14ac:dyDescent="0.25">
      <c r="A38" t="str">
        <f t="shared" si="0"/>
        <v>06</v>
      </c>
      <c r="B38" t="s">
        <v>34</v>
      </c>
      <c r="C38" t="str">
        <f t="shared" si="10"/>
        <v>011</v>
      </c>
      <c r="D38" t="s">
        <v>47</v>
      </c>
      <c r="E38" t="str">
        <f t="shared" si="8"/>
        <v>01</v>
      </c>
      <c r="F38" t="str">
        <f>"004"</f>
        <v>004</v>
      </c>
      <c r="G38" t="str">
        <f>""</f>
        <v/>
      </c>
      <c r="H38" t="s">
        <v>3</v>
      </c>
      <c r="I38" t="s">
        <v>456</v>
      </c>
      <c r="J38" t="s">
        <v>457</v>
      </c>
      <c r="K38" s="2" t="str">
        <f t="shared" si="11"/>
        <v>06200</v>
      </c>
    </row>
    <row r="39" spans="1:11" x14ac:dyDescent="0.25">
      <c r="A39" t="str">
        <f t="shared" si="0"/>
        <v>06</v>
      </c>
      <c r="B39" t="s">
        <v>34</v>
      </c>
      <c r="C39" t="str">
        <f t="shared" si="10"/>
        <v>011</v>
      </c>
      <c r="D39" t="s">
        <v>47</v>
      </c>
      <c r="E39" t="str">
        <f t="shared" ref="E39:E56" si="12">"02"</f>
        <v>02</v>
      </c>
      <c r="F39" t="str">
        <f>"001"</f>
        <v>001</v>
      </c>
      <c r="G39" t="str">
        <f>""</f>
        <v/>
      </c>
      <c r="H39" t="s">
        <v>1</v>
      </c>
      <c r="I39" t="s">
        <v>456</v>
      </c>
      <c r="J39" t="s">
        <v>457</v>
      </c>
      <c r="K39" s="2" t="str">
        <f t="shared" si="11"/>
        <v>06200</v>
      </c>
    </row>
    <row r="40" spans="1:11" x14ac:dyDescent="0.25">
      <c r="A40" t="str">
        <f t="shared" si="0"/>
        <v>06</v>
      </c>
      <c r="B40" t="s">
        <v>34</v>
      </c>
      <c r="C40" t="str">
        <f t="shared" si="10"/>
        <v>011</v>
      </c>
      <c r="D40" t="s">
        <v>47</v>
      </c>
      <c r="E40" t="str">
        <f t="shared" si="12"/>
        <v>02</v>
      </c>
      <c r="F40" t="str">
        <f>"001"</f>
        <v>001</v>
      </c>
      <c r="G40" t="str">
        <f>""</f>
        <v/>
      </c>
      <c r="H40" t="s">
        <v>0</v>
      </c>
      <c r="I40" t="s">
        <v>456</v>
      </c>
      <c r="J40" t="s">
        <v>457</v>
      </c>
      <c r="K40" s="2" t="str">
        <f t="shared" si="11"/>
        <v>06200</v>
      </c>
    </row>
    <row r="41" spans="1:11" x14ac:dyDescent="0.25">
      <c r="A41" t="str">
        <f t="shared" si="0"/>
        <v>06</v>
      </c>
      <c r="B41" t="s">
        <v>34</v>
      </c>
      <c r="C41" t="str">
        <f t="shared" si="10"/>
        <v>011</v>
      </c>
      <c r="D41" t="s">
        <v>47</v>
      </c>
      <c r="E41" t="str">
        <f t="shared" si="12"/>
        <v>02</v>
      </c>
      <c r="F41" t="str">
        <f>"002"</f>
        <v>002</v>
      </c>
      <c r="G41" t="str">
        <f>""</f>
        <v/>
      </c>
      <c r="H41" t="s">
        <v>1</v>
      </c>
      <c r="I41" t="s">
        <v>458</v>
      </c>
      <c r="J41" t="s">
        <v>459</v>
      </c>
      <c r="K41" s="2" t="str">
        <f t="shared" si="11"/>
        <v>06200</v>
      </c>
    </row>
    <row r="42" spans="1:11" x14ac:dyDescent="0.25">
      <c r="A42" t="str">
        <f t="shared" si="0"/>
        <v>06</v>
      </c>
      <c r="B42" t="s">
        <v>34</v>
      </c>
      <c r="C42" t="str">
        <f t="shared" si="10"/>
        <v>011</v>
      </c>
      <c r="D42" t="s">
        <v>47</v>
      </c>
      <c r="E42" t="str">
        <f t="shared" si="12"/>
        <v>02</v>
      </c>
      <c r="F42" t="str">
        <f>"002"</f>
        <v>002</v>
      </c>
      <c r="G42" t="str">
        <f>""</f>
        <v/>
      </c>
      <c r="H42" t="s">
        <v>0</v>
      </c>
      <c r="I42" t="s">
        <v>458</v>
      </c>
      <c r="J42" t="s">
        <v>459</v>
      </c>
      <c r="K42" s="2" t="str">
        <f t="shared" si="11"/>
        <v>06200</v>
      </c>
    </row>
    <row r="43" spans="1:11" x14ac:dyDescent="0.25">
      <c r="A43" t="str">
        <f t="shared" si="0"/>
        <v>06</v>
      </c>
      <c r="B43" t="s">
        <v>34</v>
      </c>
      <c r="C43" t="str">
        <f t="shared" si="10"/>
        <v>011</v>
      </c>
      <c r="D43" t="s">
        <v>47</v>
      </c>
      <c r="E43" t="str">
        <f t="shared" si="12"/>
        <v>02</v>
      </c>
      <c r="F43" t="str">
        <f>"003"</f>
        <v>003</v>
      </c>
      <c r="G43" t="str">
        <f>""</f>
        <v/>
      </c>
      <c r="H43" t="s">
        <v>1</v>
      </c>
      <c r="I43" t="s">
        <v>460</v>
      </c>
      <c r="J43" t="s">
        <v>461</v>
      </c>
      <c r="K43" s="2" t="str">
        <f t="shared" si="11"/>
        <v>06200</v>
      </c>
    </row>
    <row r="44" spans="1:11" x14ac:dyDescent="0.25">
      <c r="A44" t="str">
        <f t="shared" si="0"/>
        <v>06</v>
      </c>
      <c r="B44" t="s">
        <v>34</v>
      </c>
      <c r="C44" t="str">
        <f t="shared" si="10"/>
        <v>011</v>
      </c>
      <c r="D44" t="s">
        <v>47</v>
      </c>
      <c r="E44" t="str">
        <f t="shared" si="12"/>
        <v>02</v>
      </c>
      <c r="F44" t="str">
        <f>"003"</f>
        <v>003</v>
      </c>
      <c r="G44" t="str">
        <f>""</f>
        <v/>
      </c>
      <c r="H44" t="s">
        <v>0</v>
      </c>
      <c r="I44" t="s">
        <v>460</v>
      </c>
      <c r="J44" t="s">
        <v>461</v>
      </c>
      <c r="K44" s="2" t="str">
        <f t="shared" si="11"/>
        <v>06200</v>
      </c>
    </row>
    <row r="45" spans="1:11" x14ac:dyDescent="0.25">
      <c r="A45" t="str">
        <f t="shared" si="0"/>
        <v>06</v>
      </c>
      <c r="B45" t="s">
        <v>34</v>
      </c>
      <c r="C45" t="str">
        <f t="shared" si="10"/>
        <v>011</v>
      </c>
      <c r="D45" t="s">
        <v>47</v>
      </c>
      <c r="E45" t="str">
        <f t="shared" si="12"/>
        <v>02</v>
      </c>
      <c r="F45" t="str">
        <f>"004"</f>
        <v>004</v>
      </c>
      <c r="G45" t="str">
        <f>""</f>
        <v/>
      </c>
      <c r="H45" t="s">
        <v>1</v>
      </c>
      <c r="I45" t="s">
        <v>462</v>
      </c>
      <c r="J45" t="s">
        <v>463</v>
      </c>
      <c r="K45" s="2" t="str">
        <f t="shared" si="11"/>
        <v>06200</v>
      </c>
    </row>
    <row r="46" spans="1:11" x14ac:dyDescent="0.25">
      <c r="A46" t="str">
        <f t="shared" si="0"/>
        <v>06</v>
      </c>
      <c r="B46" t="s">
        <v>34</v>
      </c>
      <c r="C46" t="str">
        <f t="shared" si="10"/>
        <v>011</v>
      </c>
      <c r="D46" t="s">
        <v>47</v>
      </c>
      <c r="E46" t="str">
        <f t="shared" si="12"/>
        <v>02</v>
      </c>
      <c r="F46" t="str">
        <f>"004"</f>
        <v>004</v>
      </c>
      <c r="G46" t="str">
        <f>""</f>
        <v/>
      </c>
      <c r="H46" t="s">
        <v>0</v>
      </c>
      <c r="I46" t="s">
        <v>462</v>
      </c>
      <c r="J46" t="s">
        <v>463</v>
      </c>
      <c r="K46" s="2" t="str">
        <f t="shared" si="11"/>
        <v>06200</v>
      </c>
    </row>
    <row r="47" spans="1:11" x14ac:dyDescent="0.25">
      <c r="A47" t="str">
        <f t="shared" si="0"/>
        <v>06</v>
      </c>
      <c r="B47" t="s">
        <v>34</v>
      </c>
      <c r="C47" t="str">
        <f t="shared" si="10"/>
        <v>011</v>
      </c>
      <c r="D47" t="s">
        <v>47</v>
      </c>
      <c r="E47" t="str">
        <f t="shared" si="12"/>
        <v>02</v>
      </c>
      <c r="F47" t="str">
        <f>"005"</f>
        <v>005</v>
      </c>
      <c r="G47" t="str">
        <f>""</f>
        <v/>
      </c>
      <c r="H47" t="s">
        <v>1</v>
      </c>
      <c r="I47" t="s">
        <v>458</v>
      </c>
      <c r="J47" t="s">
        <v>459</v>
      </c>
      <c r="K47" s="2" t="str">
        <f t="shared" si="11"/>
        <v>06200</v>
      </c>
    </row>
    <row r="48" spans="1:11" x14ac:dyDescent="0.25">
      <c r="A48" t="str">
        <f t="shared" si="0"/>
        <v>06</v>
      </c>
      <c r="B48" t="s">
        <v>34</v>
      </c>
      <c r="C48" t="str">
        <f t="shared" si="10"/>
        <v>011</v>
      </c>
      <c r="D48" t="s">
        <v>47</v>
      </c>
      <c r="E48" t="str">
        <f t="shared" si="12"/>
        <v>02</v>
      </c>
      <c r="F48" t="str">
        <f>"005"</f>
        <v>005</v>
      </c>
      <c r="G48" t="str">
        <f>""</f>
        <v/>
      </c>
      <c r="H48" t="s">
        <v>0</v>
      </c>
      <c r="I48" t="s">
        <v>458</v>
      </c>
      <c r="J48" t="s">
        <v>459</v>
      </c>
      <c r="K48" s="2" t="str">
        <f t="shared" si="11"/>
        <v>06200</v>
      </c>
    </row>
    <row r="49" spans="1:11" x14ac:dyDescent="0.25">
      <c r="A49" t="str">
        <f t="shared" si="0"/>
        <v>06</v>
      </c>
      <c r="B49" t="s">
        <v>34</v>
      </c>
      <c r="C49" t="str">
        <f t="shared" si="10"/>
        <v>011</v>
      </c>
      <c r="D49" t="s">
        <v>47</v>
      </c>
      <c r="E49" t="str">
        <f t="shared" si="12"/>
        <v>02</v>
      </c>
      <c r="F49" t="str">
        <f>"006"</f>
        <v>006</v>
      </c>
      <c r="G49" t="str">
        <f>""</f>
        <v/>
      </c>
      <c r="H49" t="s">
        <v>1</v>
      </c>
      <c r="I49" t="s">
        <v>460</v>
      </c>
      <c r="J49" t="s">
        <v>461</v>
      </c>
      <c r="K49" s="2" t="str">
        <f t="shared" si="11"/>
        <v>06200</v>
      </c>
    </row>
    <row r="50" spans="1:11" x14ac:dyDescent="0.25">
      <c r="A50" t="str">
        <f t="shared" si="0"/>
        <v>06</v>
      </c>
      <c r="B50" t="s">
        <v>34</v>
      </c>
      <c r="C50" t="str">
        <f t="shared" si="10"/>
        <v>011</v>
      </c>
      <c r="D50" t="s">
        <v>47</v>
      </c>
      <c r="E50" t="str">
        <f t="shared" si="12"/>
        <v>02</v>
      </c>
      <c r="F50" t="str">
        <f>"006"</f>
        <v>006</v>
      </c>
      <c r="G50" t="str">
        <f>""</f>
        <v/>
      </c>
      <c r="H50" t="s">
        <v>0</v>
      </c>
      <c r="I50" t="s">
        <v>460</v>
      </c>
      <c r="J50" t="s">
        <v>461</v>
      </c>
      <c r="K50" s="2" t="str">
        <f t="shared" si="11"/>
        <v>06200</v>
      </c>
    </row>
    <row r="51" spans="1:11" x14ac:dyDescent="0.25">
      <c r="A51" t="str">
        <f t="shared" si="0"/>
        <v>06</v>
      </c>
      <c r="B51" t="s">
        <v>34</v>
      </c>
      <c r="C51" t="str">
        <f t="shared" si="10"/>
        <v>011</v>
      </c>
      <c r="D51" t="s">
        <v>47</v>
      </c>
      <c r="E51" t="str">
        <f t="shared" si="12"/>
        <v>02</v>
      </c>
      <c r="F51" t="str">
        <f>"007"</f>
        <v>007</v>
      </c>
      <c r="G51" t="str">
        <f>""</f>
        <v/>
      </c>
      <c r="H51" t="s">
        <v>1</v>
      </c>
      <c r="I51" t="s">
        <v>464</v>
      </c>
      <c r="J51" t="s">
        <v>465</v>
      </c>
      <c r="K51" s="2" t="str">
        <f t="shared" si="11"/>
        <v>06200</v>
      </c>
    </row>
    <row r="52" spans="1:11" x14ac:dyDescent="0.25">
      <c r="A52" t="str">
        <f t="shared" si="0"/>
        <v>06</v>
      </c>
      <c r="B52" t="s">
        <v>34</v>
      </c>
      <c r="C52" t="str">
        <f t="shared" si="10"/>
        <v>011</v>
      </c>
      <c r="D52" t="s">
        <v>47</v>
      </c>
      <c r="E52" t="str">
        <f t="shared" si="12"/>
        <v>02</v>
      </c>
      <c r="F52" t="str">
        <f>"007"</f>
        <v>007</v>
      </c>
      <c r="G52" t="str">
        <f>""</f>
        <v/>
      </c>
      <c r="H52" t="s">
        <v>0</v>
      </c>
      <c r="I52" t="s">
        <v>464</v>
      </c>
      <c r="J52" t="s">
        <v>465</v>
      </c>
      <c r="K52" s="2" t="str">
        <f t="shared" si="11"/>
        <v>06200</v>
      </c>
    </row>
    <row r="53" spans="1:11" x14ac:dyDescent="0.25">
      <c r="A53" t="str">
        <f t="shared" si="0"/>
        <v>06</v>
      </c>
      <c r="B53" t="s">
        <v>34</v>
      </c>
      <c r="C53" t="str">
        <f t="shared" si="10"/>
        <v>011</v>
      </c>
      <c r="D53" t="s">
        <v>47</v>
      </c>
      <c r="E53" t="str">
        <f t="shared" si="12"/>
        <v>02</v>
      </c>
      <c r="F53" t="str">
        <f>"008"</f>
        <v>008</v>
      </c>
      <c r="G53" t="str">
        <f>""</f>
        <v/>
      </c>
      <c r="H53" t="s">
        <v>1</v>
      </c>
      <c r="I53" t="s">
        <v>466</v>
      </c>
      <c r="J53" t="s">
        <v>467</v>
      </c>
      <c r="K53" s="2" t="str">
        <f t="shared" si="11"/>
        <v>06200</v>
      </c>
    </row>
    <row r="54" spans="1:11" x14ac:dyDescent="0.25">
      <c r="A54" t="str">
        <f t="shared" si="0"/>
        <v>06</v>
      </c>
      <c r="B54" t="s">
        <v>34</v>
      </c>
      <c r="C54" t="str">
        <f t="shared" si="10"/>
        <v>011</v>
      </c>
      <c r="D54" t="s">
        <v>47</v>
      </c>
      <c r="E54" t="str">
        <f t="shared" si="12"/>
        <v>02</v>
      </c>
      <c r="F54" t="str">
        <f>"008"</f>
        <v>008</v>
      </c>
      <c r="G54" t="str">
        <f>""</f>
        <v/>
      </c>
      <c r="H54" t="s">
        <v>0</v>
      </c>
      <c r="I54" t="s">
        <v>466</v>
      </c>
      <c r="J54" t="s">
        <v>467</v>
      </c>
      <c r="K54" s="2" t="str">
        <f t="shared" si="11"/>
        <v>06200</v>
      </c>
    </row>
    <row r="55" spans="1:11" x14ac:dyDescent="0.25">
      <c r="A55" t="str">
        <f t="shared" si="0"/>
        <v>06</v>
      </c>
      <c r="B55" t="s">
        <v>34</v>
      </c>
      <c r="C55" t="str">
        <f t="shared" si="10"/>
        <v>011</v>
      </c>
      <c r="D55" t="s">
        <v>47</v>
      </c>
      <c r="E55" t="str">
        <f t="shared" si="12"/>
        <v>02</v>
      </c>
      <c r="F55" t="str">
        <f>"008"</f>
        <v>008</v>
      </c>
      <c r="G55" t="str">
        <f>""</f>
        <v/>
      </c>
      <c r="H55" t="s">
        <v>2</v>
      </c>
      <c r="I55" t="s">
        <v>466</v>
      </c>
      <c r="J55" t="s">
        <v>467</v>
      </c>
      <c r="K55" s="2" t="str">
        <f t="shared" si="11"/>
        <v>06200</v>
      </c>
    </row>
    <row r="56" spans="1:11" x14ac:dyDescent="0.25">
      <c r="A56" t="str">
        <f t="shared" si="0"/>
        <v>06</v>
      </c>
      <c r="B56" t="s">
        <v>34</v>
      </c>
      <c r="C56" t="str">
        <f t="shared" si="10"/>
        <v>011</v>
      </c>
      <c r="D56" t="s">
        <v>47</v>
      </c>
      <c r="E56" t="str">
        <f t="shared" si="12"/>
        <v>02</v>
      </c>
      <c r="F56" t="str">
        <f>"009"</f>
        <v>009</v>
      </c>
      <c r="G56" t="str">
        <f>""</f>
        <v/>
      </c>
      <c r="H56" t="s">
        <v>3</v>
      </c>
      <c r="I56" t="s">
        <v>466</v>
      </c>
      <c r="J56" t="s">
        <v>467</v>
      </c>
      <c r="K56" s="2" t="str">
        <f t="shared" si="11"/>
        <v>06200</v>
      </c>
    </row>
    <row r="57" spans="1:11" x14ac:dyDescent="0.25">
      <c r="A57" t="str">
        <f t="shared" si="0"/>
        <v>06</v>
      </c>
      <c r="B57" t="s">
        <v>34</v>
      </c>
      <c r="C57" t="str">
        <f t="shared" si="10"/>
        <v>011</v>
      </c>
      <c r="D57" t="s">
        <v>47</v>
      </c>
      <c r="E57" t="str">
        <f t="shared" ref="E57:E63" si="13">"03"</f>
        <v>03</v>
      </c>
      <c r="F57" t="str">
        <f>"001"</f>
        <v>001</v>
      </c>
      <c r="G57" t="str">
        <f>""</f>
        <v/>
      </c>
      <c r="H57" t="s">
        <v>3</v>
      </c>
      <c r="I57" t="s">
        <v>468</v>
      </c>
      <c r="J57" t="s">
        <v>469</v>
      </c>
      <c r="K57" s="2" t="str">
        <f t="shared" si="11"/>
        <v>06200</v>
      </c>
    </row>
    <row r="58" spans="1:11" x14ac:dyDescent="0.25">
      <c r="A58" t="str">
        <f t="shared" si="0"/>
        <v>06</v>
      </c>
      <c r="B58" t="s">
        <v>34</v>
      </c>
      <c r="C58" t="str">
        <f t="shared" si="10"/>
        <v>011</v>
      </c>
      <c r="D58" t="s">
        <v>47</v>
      </c>
      <c r="E58" t="str">
        <f t="shared" si="13"/>
        <v>03</v>
      </c>
      <c r="F58" t="str">
        <f>"002"</f>
        <v>002</v>
      </c>
      <c r="G58" t="str">
        <f>""</f>
        <v/>
      </c>
      <c r="H58" t="s">
        <v>1</v>
      </c>
      <c r="I58" t="s">
        <v>468</v>
      </c>
      <c r="J58" t="s">
        <v>469</v>
      </c>
      <c r="K58" s="2" t="str">
        <f t="shared" si="11"/>
        <v>06200</v>
      </c>
    </row>
    <row r="59" spans="1:11" x14ac:dyDescent="0.25">
      <c r="A59" t="str">
        <f t="shared" si="0"/>
        <v>06</v>
      </c>
      <c r="B59" t="s">
        <v>34</v>
      </c>
      <c r="C59" t="str">
        <f t="shared" si="10"/>
        <v>011</v>
      </c>
      <c r="D59" t="s">
        <v>47</v>
      </c>
      <c r="E59" t="str">
        <f t="shared" si="13"/>
        <v>03</v>
      </c>
      <c r="F59" t="str">
        <f>"002"</f>
        <v>002</v>
      </c>
      <c r="G59" t="str">
        <f>""</f>
        <v/>
      </c>
      <c r="H59" t="s">
        <v>0</v>
      </c>
      <c r="I59" t="s">
        <v>468</v>
      </c>
      <c r="J59" t="s">
        <v>469</v>
      </c>
      <c r="K59" s="2" t="str">
        <f t="shared" si="11"/>
        <v>06200</v>
      </c>
    </row>
    <row r="60" spans="1:11" x14ac:dyDescent="0.25">
      <c r="A60" t="str">
        <f t="shared" si="0"/>
        <v>06</v>
      </c>
      <c r="B60" t="s">
        <v>34</v>
      </c>
      <c r="C60" t="str">
        <f t="shared" si="10"/>
        <v>011</v>
      </c>
      <c r="D60" t="s">
        <v>47</v>
      </c>
      <c r="E60" t="str">
        <f t="shared" si="13"/>
        <v>03</v>
      </c>
      <c r="F60" t="str">
        <f>"003"</f>
        <v>003</v>
      </c>
      <c r="G60" t="str">
        <f>""</f>
        <v/>
      </c>
      <c r="H60" t="s">
        <v>1</v>
      </c>
      <c r="I60" t="s">
        <v>470</v>
      </c>
      <c r="J60" t="s">
        <v>471</v>
      </c>
      <c r="K60" s="2" t="str">
        <f t="shared" si="11"/>
        <v>06200</v>
      </c>
    </row>
    <row r="61" spans="1:11" x14ac:dyDescent="0.25">
      <c r="A61" t="str">
        <f t="shared" si="0"/>
        <v>06</v>
      </c>
      <c r="B61" t="s">
        <v>34</v>
      </c>
      <c r="C61" t="str">
        <f t="shared" si="10"/>
        <v>011</v>
      </c>
      <c r="D61" t="s">
        <v>47</v>
      </c>
      <c r="E61" t="str">
        <f t="shared" si="13"/>
        <v>03</v>
      </c>
      <c r="F61" t="str">
        <f>"003"</f>
        <v>003</v>
      </c>
      <c r="G61" t="str">
        <f>""</f>
        <v/>
      </c>
      <c r="H61" t="s">
        <v>0</v>
      </c>
      <c r="I61" t="s">
        <v>470</v>
      </c>
      <c r="J61" t="s">
        <v>471</v>
      </c>
      <c r="K61" s="2" t="str">
        <f t="shared" si="11"/>
        <v>06200</v>
      </c>
    </row>
    <row r="62" spans="1:11" x14ac:dyDescent="0.25">
      <c r="A62" t="str">
        <f t="shared" si="0"/>
        <v>06</v>
      </c>
      <c r="B62" t="s">
        <v>34</v>
      </c>
      <c r="C62" t="str">
        <f t="shared" si="10"/>
        <v>011</v>
      </c>
      <c r="D62" t="s">
        <v>47</v>
      </c>
      <c r="E62" t="str">
        <f t="shared" si="13"/>
        <v>03</v>
      </c>
      <c r="F62" t="str">
        <f>"004"</f>
        <v>004</v>
      </c>
      <c r="G62" t="str">
        <f>""</f>
        <v/>
      </c>
      <c r="H62" t="s">
        <v>3</v>
      </c>
      <c r="I62" t="s">
        <v>464</v>
      </c>
      <c r="J62" t="s">
        <v>465</v>
      </c>
      <c r="K62" s="2" t="str">
        <f t="shared" si="11"/>
        <v>06200</v>
      </c>
    </row>
    <row r="63" spans="1:11" x14ac:dyDescent="0.25">
      <c r="A63" t="str">
        <f t="shared" si="0"/>
        <v>06</v>
      </c>
      <c r="B63" t="s">
        <v>34</v>
      </c>
      <c r="C63" t="str">
        <f t="shared" si="10"/>
        <v>011</v>
      </c>
      <c r="D63" t="s">
        <v>47</v>
      </c>
      <c r="E63" t="str">
        <f t="shared" si="13"/>
        <v>03</v>
      </c>
      <c r="F63" t="str">
        <f>"005"</f>
        <v>005</v>
      </c>
      <c r="G63" t="str">
        <f>""</f>
        <v/>
      </c>
      <c r="H63" t="s">
        <v>3</v>
      </c>
      <c r="I63" t="s">
        <v>464</v>
      </c>
      <c r="J63" t="s">
        <v>465</v>
      </c>
      <c r="K63" s="2" t="str">
        <f t="shared" si="11"/>
        <v>06200</v>
      </c>
    </row>
    <row r="64" spans="1:11" x14ac:dyDescent="0.25">
      <c r="A64" t="str">
        <f t="shared" si="0"/>
        <v>06</v>
      </c>
      <c r="B64" t="s">
        <v>34</v>
      </c>
      <c r="C64" t="str">
        <f t="shared" si="10"/>
        <v>011</v>
      </c>
      <c r="D64" t="s">
        <v>47</v>
      </c>
      <c r="E64" t="str">
        <f t="shared" ref="E64:E69" si="14">"04"</f>
        <v>04</v>
      </c>
      <c r="F64" t="str">
        <f>"001"</f>
        <v>001</v>
      </c>
      <c r="G64" t="str">
        <f>""</f>
        <v/>
      </c>
      <c r="H64" t="s">
        <v>1</v>
      </c>
      <c r="I64" t="s">
        <v>472</v>
      </c>
      <c r="J64" t="s">
        <v>473</v>
      </c>
      <c r="K64" s="2" t="str">
        <f t="shared" si="11"/>
        <v>06200</v>
      </c>
    </row>
    <row r="65" spans="1:11" x14ac:dyDescent="0.25">
      <c r="A65" t="str">
        <f t="shared" si="0"/>
        <v>06</v>
      </c>
      <c r="B65" t="s">
        <v>34</v>
      </c>
      <c r="C65" t="str">
        <f t="shared" si="10"/>
        <v>011</v>
      </c>
      <c r="D65" t="s">
        <v>47</v>
      </c>
      <c r="E65" t="str">
        <f t="shared" si="14"/>
        <v>04</v>
      </c>
      <c r="F65" t="str">
        <f>"001"</f>
        <v>001</v>
      </c>
      <c r="G65" t="str">
        <f>""</f>
        <v/>
      </c>
      <c r="H65" t="s">
        <v>0</v>
      </c>
      <c r="I65" t="s">
        <v>472</v>
      </c>
      <c r="J65" t="s">
        <v>473</v>
      </c>
      <c r="K65" s="2" t="str">
        <f t="shared" si="11"/>
        <v>06200</v>
      </c>
    </row>
    <row r="66" spans="1:11" x14ac:dyDescent="0.25">
      <c r="A66" t="str">
        <f t="shared" si="0"/>
        <v>06</v>
      </c>
      <c r="B66" t="s">
        <v>34</v>
      </c>
      <c r="C66" t="str">
        <f t="shared" si="10"/>
        <v>011</v>
      </c>
      <c r="D66" t="s">
        <v>47</v>
      </c>
      <c r="E66" t="str">
        <f t="shared" si="14"/>
        <v>04</v>
      </c>
      <c r="F66" t="str">
        <f>"002"</f>
        <v>002</v>
      </c>
      <c r="G66" t="str">
        <f>""</f>
        <v/>
      </c>
      <c r="H66" t="s">
        <v>1</v>
      </c>
      <c r="I66" t="s">
        <v>474</v>
      </c>
      <c r="J66" t="s">
        <v>475</v>
      </c>
      <c r="K66" s="2" t="str">
        <f t="shared" si="11"/>
        <v>06200</v>
      </c>
    </row>
    <row r="67" spans="1:11" x14ac:dyDescent="0.25">
      <c r="A67" t="str">
        <f t="shared" ref="A67:A130" si="15">"06"</f>
        <v>06</v>
      </c>
      <c r="B67" t="s">
        <v>34</v>
      </c>
      <c r="C67" t="str">
        <f t="shared" si="10"/>
        <v>011</v>
      </c>
      <c r="D67" t="s">
        <v>47</v>
      </c>
      <c r="E67" t="str">
        <f t="shared" si="14"/>
        <v>04</v>
      </c>
      <c r="F67" t="str">
        <f>"002"</f>
        <v>002</v>
      </c>
      <c r="G67" t="str">
        <f>""</f>
        <v/>
      </c>
      <c r="H67" t="s">
        <v>0</v>
      </c>
      <c r="I67" t="s">
        <v>474</v>
      </c>
      <c r="J67" t="s">
        <v>475</v>
      </c>
      <c r="K67" s="2" t="str">
        <f t="shared" si="11"/>
        <v>06200</v>
      </c>
    </row>
    <row r="68" spans="1:11" x14ac:dyDescent="0.25">
      <c r="A68" t="str">
        <f t="shared" si="15"/>
        <v>06</v>
      </c>
      <c r="B68" t="s">
        <v>34</v>
      </c>
      <c r="C68" t="str">
        <f t="shared" si="10"/>
        <v>011</v>
      </c>
      <c r="D68" t="s">
        <v>47</v>
      </c>
      <c r="E68" t="str">
        <f t="shared" si="14"/>
        <v>04</v>
      </c>
      <c r="F68" t="str">
        <f>"003"</f>
        <v>003</v>
      </c>
      <c r="G68" t="str">
        <f>""</f>
        <v/>
      </c>
      <c r="H68" t="s">
        <v>1</v>
      </c>
      <c r="I68" t="s">
        <v>474</v>
      </c>
      <c r="J68" t="s">
        <v>475</v>
      </c>
      <c r="K68" s="2" t="str">
        <f t="shared" si="11"/>
        <v>06200</v>
      </c>
    </row>
    <row r="69" spans="1:11" x14ac:dyDescent="0.25">
      <c r="A69" t="str">
        <f t="shared" si="15"/>
        <v>06</v>
      </c>
      <c r="B69" t="s">
        <v>34</v>
      </c>
      <c r="C69" t="str">
        <f t="shared" si="10"/>
        <v>011</v>
      </c>
      <c r="D69" t="s">
        <v>47</v>
      </c>
      <c r="E69" t="str">
        <f t="shared" si="14"/>
        <v>04</v>
      </c>
      <c r="F69" t="str">
        <f>"003"</f>
        <v>003</v>
      </c>
      <c r="G69" t="str">
        <f>""</f>
        <v/>
      </c>
      <c r="H69" t="s">
        <v>0</v>
      </c>
      <c r="I69" t="s">
        <v>474</v>
      </c>
      <c r="J69" t="s">
        <v>475</v>
      </c>
      <c r="K69" s="2" t="str">
        <f t="shared" si="11"/>
        <v>06200</v>
      </c>
    </row>
    <row r="70" spans="1:11" x14ac:dyDescent="0.25">
      <c r="A70" t="str">
        <f t="shared" si="15"/>
        <v>06</v>
      </c>
      <c r="B70" t="s">
        <v>34</v>
      </c>
      <c r="C70" t="str">
        <f t="shared" ref="C70:C75" si="16">"012"</f>
        <v>012</v>
      </c>
      <c r="D70" t="s">
        <v>48</v>
      </c>
      <c r="E70" t="str">
        <f t="shared" ref="E70:E79" si="17">"01"</f>
        <v>01</v>
      </c>
      <c r="F70" t="str">
        <f>"001"</f>
        <v>001</v>
      </c>
      <c r="G70" t="str">
        <f>""</f>
        <v/>
      </c>
      <c r="H70" t="s">
        <v>1</v>
      </c>
      <c r="I70" t="s">
        <v>476</v>
      </c>
      <c r="J70" t="s">
        <v>477</v>
      </c>
      <c r="K70" s="2" t="str">
        <f t="shared" ref="K70:K75" si="18">"06850"</f>
        <v>06850</v>
      </c>
    </row>
    <row r="71" spans="1:11" x14ac:dyDescent="0.25">
      <c r="A71" t="str">
        <f t="shared" si="15"/>
        <v>06</v>
      </c>
      <c r="B71" t="s">
        <v>34</v>
      </c>
      <c r="C71" t="str">
        <f t="shared" si="16"/>
        <v>012</v>
      </c>
      <c r="D71" t="s">
        <v>48</v>
      </c>
      <c r="E71" t="str">
        <f t="shared" si="17"/>
        <v>01</v>
      </c>
      <c r="F71" t="str">
        <f>"001"</f>
        <v>001</v>
      </c>
      <c r="G71" t="str">
        <f>""</f>
        <v/>
      </c>
      <c r="H71" t="s">
        <v>0</v>
      </c>
      <c r="I71" t="s">
        <v>476</v>
      </c>
      <c r="J71" t="s">
        <v>477</v>
      </c>
      <c r="K71" s="2" t="str">
        <f t="shared" si="18"/>
        <v>06850</v>
      </c>
    </row>
    <row r="72" spans="1:11" x14ac:dyDescent="0.25">
      <c r="A72" t="str">
        <f t="shared" si="15"/>
        <v>06</v>
      </c>
      <c r="B72" t="s">
        <v>34</v>
      </c>
      <c r="C72" t="str">
        <f t="shared" si="16"/>
        <v>012</v>
      </c>
      <c r="D72" t="s">
        <v>48</v>
      </c>
      <c r="E72" t="str">
        <f t="shared" si="17"/>
        <v>01</v>
      </c>
      <c r="F72" t="str">
        <f>"002"</f>
        <v>002</v>
      </c>
      <c r="G72" t="str">
        <f>""</f>
        <v/>
      </c>
      <c r="H72" t="s">
        <v>1</v>
      </c>
      <c r="I72" t="s">
        <v>476</v>
      </c>
      <c r="J72" t="s">
        <v>477</v>
      </c>
      <c r="K72" s="2" t="str">
        <f t="shared" si="18"/>
        <v>06850</v>
      </c>
    </row>
    <row r="73" spans="1:11" x14ac:dyDescent="0.25">
      <c r="A73" t="str">
        <f t="shared" si="15"/>
        <v>06</v>
      </c>
      <c r="B73" t="s">
        <v>34</v>
      </c>
      <c r="C73" t="str">
        <f t="shared" si="16"/>
        <v>012</v>
      </c>
      <c r="D73" t="s">
        <v>48</v>
      </c>
      <c r="E73" t="str">
        <f t="shared" si="17"/>
        <v>01</v>
      </c>
      <c r="F73" t="str">
        <f>"002"</f>
        <v>002</v>
      </c>
      <c r="G73" t="str">
        <f>""</f>
        <v/>
      </c>
      <c r="H73" t="s">
        <v>0</v>
      </c>
      <c r="I73" t="s">
        <v>476</v>
      </c>
      <c r="J73" t="s">
        <v>477</v>
      </c>
      <c r="K73" s="2" t="str">
        <f t="shared" si="18"/>
        <v>06850</v>
      </c>
    </row>
    <row r="74" spans="1:11" x14ac:dyDescent="0.25">
      <c r="A74" t="str">
        <f t="shared" si="15"/>
        <v>06</v>
      </c>
      <c r="B74" t="s">
        <v>34</v>
      </c>
      <c r="C74" t="str">
        <f t="shared" si="16"/>
        <v>012</v>
      </c>
      <c r="D74" t="s">
        <v>48</v>
      </c>
      <c r="E74" t="str">
        <f t="shared" si="17"/>
        <v>01</v>
      </c>
      <c r="F74" t="str">
        <f>"003"</f>
        <v>003</v>
      </c>
      <c r="G74" t="str">
        <f>""</f>
        <v/>
      </c>
      <c r="H74" t="s">
        <v>1</v>
      </c>
      <c r="I74" t="s">
        <v>476</v>
      </c>
      <c r="J74" t="s">
        <v>477</v>
      </c>
      <c r="K74" s="2" t="str">
        <f t="shared" si="18"/>
        <v>06850</v>
      </c>
    </row>
    <row r="75" spans="1:11" x14ac:dyDescent="0.25">
      <c r="A75" t="str">
        <f t="shared" si="15"/>
        <v>06</v>
      </c>
      <c r="B75" t="s">
        <v>34</v>
      </c>
      <c r="C75" t="str">
        <f t="shared" si="16"/>
        <v>012</v>
      </c>
      <c r="D75" t="s">
        <v>48</v>
      </c>
      <c r="E75" t="str">
        <f t="shared" si="17"/>
        <v>01</v>
      </c>
      <c r="F75" t="str">
        <f>"003"</f>
        <v>003</v>
      </c>
      <c r="G75" t="str">
        <f>""</f>
        <v/>
      </c>
      <c r="H75" t="s">
        <v>0</v>
      </c>
      <c r="I75" t="s">
        <v>476</v>
      </c>
      <c r="J75" t="s">
        <v>477</v>
      </c>
      <c r="K75" s="2" t="str">
        <f t="shared" si="18"/>
        <v>06850</v>
      </c>
    </row>
    <row r="76" spans="1:11" x14ac:dyDescent="0.25">
      <c r="A76" t="str">
        <f t="shared" si="15"/>
        <v>06</v>
      </c>
      <c r="B76" t="s">
        <v>34</v>
      </c>
      <c r="C76" t="str">
        <f>"013"</f>
        <v>013</v>
      </c>
      <c r="D76" t="s">
        <v>49</v>
      </c>
      <c r="E76" t="str">
        <f t="shared" si="17"/>
        <v>01</v>
      </c>
      <c r="F76" t="str">
        <f>"001"</f>
        <v>001</v>
      </c>
      <c r="G76" t="str">
        <f>""</f>
        <v/>
      </c>
      <c r="H76" t="s">
        <v>3</v>
      </c>
      <c r="I76" t="s">
        <v>23</v>
      </c>
      <c r="J76" t="s">
        <v>478</v>
      </c>
      <c r="K76" s="2" t="str">
        <f>"06329"</f>
        <v>06329</v>
      </c>
    </row>
    <row r="77" spans="1:11" x14ac:dyDescent="0.25">
      <c r="A77" t="str">
        <f t="shared" si="15"/>
        <v>06</v>
      </c>
      <c r="B77" t="s">
        <v>34</v>
      </c>
      <c r="C77" t="str">
        <f t="shared" ref="C77:C87" si="19">"014"</f>
        <v>014</v>
      </c>
      <c r="D77" t="s">
        <v>50</v>
      </c>
      <c r="E77" t="str">
        <f t="shared" si="17"/>
        <v>01</v>
      </c>
      <c r="F77" t="str">
        <f>"001"</f>
        <v>001</v>
      </c>
      <c r="G77" t="str">
        <f>""</f>
        <v/>
      </c>
      <c r="H77" t="s">
        <v>1</v>
      </c>
      <c r="I77" t="s">
        <v>479</v>
      </c>
      <c r="J77" t="s">
        <v>480</v>
      </c>
      <c r="K77" s="2" t="str">
        <f t="shared" ref="K77:K87" si="20">"06920"</f>
        <v>06920</v>
      </c>
    </row>
    <row r="78" spans="1:11" x14ac:dyDescent="0.25">
      <c r="A78" t="str">
        <f t="shared" si="15"/>
        <v>06</v>
      </c>
      <c r="B78" t="s">
        <v>34</v>
      </c>
      <c r="C78" t="str">
        <f t="shared" si="19"/>
        <v>014</v>
      </c>
      <c r="D78" t="s">
        <v>50</v>
      </c>
      <c r="E78" t="str">
        <f t="shared" si="17"/>
        <v>01</v>
      </c>
      <c r="F78" t="str">
        <f>"001"</f>
        <v>001</v>
      </c>
      <c r="G78" t="str">
        <f>""</f>
        <v/>
      </c>
      <c r="H78" t="s">
        <v>0</v>
      </c>
      <c r="I78" t="s">
        <v>479</v>
      </c>
      <c r="J78" t="s">
        <v>480</v>
      </c>
      <c r="K78" s="2" t="str">
        <f t="shared" si="20"/>
        <v>06920</v>
      </c>
    </row>
    <row r="79" spans="1:11" x14ac:dyDescent="0.25">
      <c r="A79" t="str">
        <f t="shared" si="15"/>
        <v>06</v>
      </c>
      <c r="B79" t="s">
        <v>34</v>
      </c>
      <c r="C79" t="str">
        <f t="shared" si="19"/>
        <v>014</v>
      </c>
      <c r="D79" t="s">
        <v>50</v>
      </c>
      <c r="E79" t="str">
        <f t="shared" si="17"/>
        <v>01</v>
      </c>
      <c r="F79" t="str">
        <f>"002"</f>
        <v>002</v>
      </c>
      <c r="G79" t="str">
        <f>""</f>
        <v/>
      </c>
      <c r="H79" t="s">
        <v>3</v>
      </c>
      <c r="I79" t="s">
        <v>481</v>
      </c>
      <c r="J79" t="s">
        <v>482</v>
      </c>
      <c r="K79" s="2" t="str">
        <f t="shared" si="20"/>
        <v>06920</v>
      </c>
    </row>
    <row r="80" spans="1:11" x14ac:dyDescent="0.25">
      <c r="A80" t="str">
        <f t="shared" si="15"/>
        <v>06</v>
      </c>
      <c r="B80" t="s">
        <v>34</v>
      </c>
      <c r="C80" t="str">
        <f t="shared" si="19"/>
        <v>014</v>
      </c>
      <c r="D80" t="s">
        <v>50</v>
      </c>
      <c r="E80" t="str">
        <f>"02"</f>
        <v>02</v>
      </c>
      <c r="F80" t="str">
        <f>"001"</f>
        <v>001</v>
      </c>
      <c r="G80" t="str">
        <f>""</f>
        <v/>
      </c>
      <c r="H80" t="s">
        <v>3</v>
      </c>
      <c r="I80" t="s">
        <v>481</v>
      </c>
      <c r="J80" t="s">
        <v>482</v>
      </c>
      <c r="K80" s="2" t="str">
        <f t="shared" si="20"/>
        <v>06920</v>
      </c>
    </row>
    <row r="81" spans="1:11" x14ac:dyDescent="0.25">
      <c r="A81" t="str">
        <f t="shared" si="15"/>
        <v>06</v>
      </c>
      <c r="B81" t="s">
        <v>34</v>
      </c>
      <c r="C81" t="str">
        <f t="shared" si="19"/>
        <v>014</v>
      </c>
      <c r="D81" t="s">
        <v>50</v>
      </c>
      <c r="E81" t="str">
        <f>"02"</f>
        <v>02</v>
      </c>
      <c r="F81" t="str">
        <f>"002"</f>
        <v>002</v>
      </c>
      <c r="G81" t="str">
        <f>""</f>
        <v/>
      </c>
      <c r="H81" t="s">
        <v>1</v>
      </c>
      <c r="I81" t="s">
        <v>483</v>
      </c>
      <c r="J81" t="s">
        <v>484</v>
      </c>
      <c r="K81" s="2" t="str">
        <f t="shared" si="20"/>
        <v>06920</v>
      </c>
    </row>
    <row r="82" spans="1:11" x14ac:dyDescent="0.25">
      <c r="A82" t="str">
        <f t="shared" si="15"/>
        <v>06</v>
      </c>
      <c r="B82" t="s">
        <v>34</v>
      </c>
      <c r="C82" t="str">
        <f t="shared" si="19"/>
        <v>014</v>
      </c>
      <c r="D82" t="s">
        <v>50</v>
      </c>
      <c r="E82" t="str">
        <f>"02"</f>
        <v>02</v>
      </c>
      <c r="F82" t="str">
        <f>"002"</f>
        <v>002</v>
      </c>
      <c r="G82" t="str">
        <f>""</f>
        <v/>
      </c>
      <c r="H82" t="s">
        <v>0</v>
      </c>
      <c r="I82" t="s">
        <v>483</v>
      </c>
      <c r="J82" t="s">
        <v>484</v>
      </c>
      <c r="K82" s="2" t="str">
        <f t="shared" si="20"/>
        <v>06920</v>
      </c>
    </row>
    <row r="83" spans="1:11" x14ac:dyDescent="0.25">
      <c r="A83" t="str">
        <f t="shared" si="15"/>
        <v>06</v>
      </c>
      <c r="B83" t="s">
        <v>34</v>
      </c>
      <c r="C83" t="str">
        <f t="shared" si="19"/>
        <v>014</v>
      </c>
      <c r="D83" t="s">
        <v>50</v>
      </c>
      <c r="E83" t="str">
        <f>"03"</f>
        <v>03</v>
      </c>
      <c r="F83" t="str">
        <f>"001"</f>
        <v>001</v>
      </c>
      <c r="G83" t="str">
        <f>""</f>
        <v/>
      </c>
      <c r="H83" t="s">
        <v>1</v>
      </c>
      <c r="I83" t="s">
        <v>485</v>
      </c>
      <c r="J83" t="s">
        <v>486</v>
      </c>
      <c r="K83" s="2" t="str">
        <f t="shared" si="20"/>
        <v>06920</v>
      </c>
    </row>
    <row r="84" spans="1:11" x14ac:dyDescent="0.25">
      <c r="A84" t="str">
        <f t="shared" si="15"/>
        <v>06</v>
      </c>
      <c r="B84" t="s">
        <v>34</v>
      </c>
      <c r="C84" t="str">
        <f t="shared" si="19"/>
        <v>014</v>
      </c>
      <c r="D84" t="s">
        <v>50</v>
      </c>
      <c r="E84" t="str">
        <f>"03"</f>
        <v>03</v>
      </c>
      <c r="F84" t="str">
        <f>"001"</f>
        <v>001</v>
      </c>
      <c r="G84" t="str">
        <f>""</f>
        <v/>
      </c>
      <c r="H84" t="s">
        <v>0</v>
      </c>
      <c r="I84" t="s">
        <v>485</v>
      </c>
      <c r="J84" t="s">
        <v>486</v>
      </c>
      <c r="K84" s="2" t="str">
        <f t="shared" si="20"/>
        <v>06920</v>
      </c>
    </row>
    <row r="85" spans="1:11" x14ac:dyDescent="0.25">
      <c r="A85" t="str">
        <f t="shared" si="15"/>
        <v>06</v>
      </c>
      <c r="B85" t="s">
        <v>34</v>
      </c>
      <c r="C85" t="str">
        <f t="shared" si="19"/>
        <v>014</v>
      </c>
      <c r="D85" t="s">
        <v>50</v>
      </c>
      <c r="E85" t="str">
        <f>"03"</f>
        <v>03</v>
      </c>
      <c r="F85" t="str">
        <f>"002"</f>
        <v>002</v>
      </c>
      <c r="G85" t="str">
        <f>""</f>
        <v/>
      </c>
      <c r="H85" t="s">
        <v>3</v>
      </c>
      <c r="I85" t="s">
        <v>485</v>
      </c>
      <c r="J85" t="s">
        <v>486</v>
      </c>
      <c r="K85" s="2" t="str">
        <f t="shared" si="20"/>
        <v>06920</v>
      </c>
    </row>
    <row r="86" spans="1:11" x14ac:dyDescent="0.25">
      <c r="A86" t="str">
        <f t="shared" si="15"/>
        <v>06</v>
      </c>
      <c r="B86" t="s">
        <v>34</v>
      </c>
      <c r="C86" t="str">
        <f t="shared" si="19"/>
        <v>014</v>
      </c>
      <c r="D86" t="s">
        <v>50</v>
      </c>
      <c r="E86" t="str">
        <f>"04"</f>
        <v>04</v>
      </c>
      <c r="F86" t="str">
        <f>"001"</f>
        <v>001</v>
      </c>
      <c r="G86" t="str">
        <f>""</f>
        <v/>
      </c>
      <c r="H86" t="s">
        <v>1</v>
      </c>
      <c r="I86" t="s">
        <v>485</v>
      </c>
      <c r="J86" t="s">
        <v>486</v>
      </c>
      <c r="K86" s="2" t="str">
        <f t="shared" si="20"/>
        <v>06920</v>
      </c>
    </row>
    <row r="87" spans="1:11" x14ac:dyDescent="0.25">
      <c r="A87" t="str">
        <f t="shared" si="15"/>
        <v>06</v>
      </c>
      <c r="B87" t="s">
        <v>34</v>
      </c>
      <c r="C87" t="str">
        <f t="shared" si="19"/>
        <v>014</v>
      </c>
      <c r="D87" t="s">
        <v>50</v>
      </c>
      <c r="E87" t="str">
        <f>"04"</f>
        <v>04</v>
      </c>
      <c r="F87" t="str">
        <f>"001"</f>
        <v>001</v>
      </c>
      <c r="G87" t="str">
        <f>""</f>
        <v/>
      </c>
      <c r="H87" t="s">
        <v>0</v>
      </c>
      <c r="I87" t="s">
        <v>485</v>
      </c>
      <c r="J87" t="s">
        <v>486</v>
      </c>
      <c r="K87" s="2" t="str">
        <f t="shared" si="20"/>
        <v>06920</v>
      </c>
    </row>
    <row r="88" spans="1:11" x14ac:dyDescent="0.25">
      <c r="A88" t="str">
        <f t="shared" si="15"/>
        <v>06</v>
      </c>
      <c r="B88" t="s">
        <v>34</v>
      </c>
      <c r="C88" t="str">
        <f t="shared" ref="C88:C151" si="21">"015"</f>
        <v>015</v>
      </c>
      <c r="D88" t="s">
        <v>34</v>
      </c>
      <c r="E88" t="str">
        <f t="shared" ref="E88:E100" si="22">"01"</f>
        <v>01</v>
      </c>
      <c r="F88" t="str">
        <f>"001"</f>
        <v>001</v>
      </c>
      <c r="G88" t="str">
        <f>""</f>
        <v/>
      </c>
      <c r="H88" t="s">
        <v>1</v>
      </c>
      <c r="I88" t="s">
        <v>487</v>
      </c>
      <c r="J88" t="s">
        <v>488</v>
      </c>
      <c r="K88" s="2" t="str">
        <f>"06002"</f>
        <v>06002</v>
      </c>
    </row>
    <row r="89" spans="1:11" x14ac:dyDescent="0.25">
      <c r="A89" t="str">
        <f t="shared" si="15"/>
        <v>06</v>
      </c>
      <c r="B89" t="s">
        <v>34</v>
      </c>
      <c r="C89" t="str">
        <f t="shared" si="21"/>
        <v>015</v>
      </c>
      <c r="D89" t="s">
        <v>34</v>
      </c>
      <c r="E89" t="str">
        <f t="shared" si="22"/>
        <v>01</v>
      </c>
      <c r="F89" t="str">
        <f>"001"</f>
        <v>001</v>
      </c>
      <c r="G89" t="str">
        <f>""</f>
        <v/>
      </c>
      <c r="H89" t="s">
        <v>0</v>
      </c>
      <c r="I89" t="s">
        <v>487</v>
      </c>
      <c r="J89" t="s">
        <v>488</v>
      </c>
      <c r="K89" s="2" t="str">
        <f>"06002"</f>
        <v>06002</v>
      </c>
    </row>
    <row r="90" spans="1:11" x14ac:dyDescent="0.25">
      <c r="A90" t="str">
        <f t="shared" si="15"/>
        <v>06</v>
      </c>
      <c r="B90" t="s">
        <v>34</v>
      </c>
      <c r="C90" t="str">
        <f t="shared" si="21"/>
        <v>015</v>
      </c>
      <c r="D90" t="s">
        <v>34</v>
      </c>
      <c r="E90" t="str">
        <f t="shared" si="22"/>
        <v>01</v>
      </c>
      <c r="F90" t="str">
        <f>"002"</f>
        <v>002</v>
      </c>
      <c r="G90" t="str">
        <f>""</f>
        <v/>
      </c>
      <c r="H90" t="s">
        <v>3</v>
      </c>
      <c r="I90" t="s">
        <v>489</v>
      </c>
      <c r="J90" t="s">
        <v>490</v>
      </c>
      <c r="K90" s="2" t="str">
        <f>"06002"</f>
        <v>06002</v>
      </c>
    </row>
    <row r="91" spans="1:11" x14ac:dyDescent="0.25">
      <c r="A91" t="str">
        <f t="shared" si="15"/>
        <v>06</v>
      </c>
      <c r="B91" t="s">
        <v>34</v>
      </c>
      <c r="C91" t="str">
        <f t="shared" si="21"/>
        <v>015</v>
      </c>
      <c r="D91" t="s">
        <v>34</v>
      </c>
      <c r="E91" t="str">
        <f t="shared" si="22"/>
        <v>01</v>
      </c>
      <c r="F91" t="str">
        <f>"003"</f>
        <v>003</v>
      </c>
      <c r="G91" t="str">
        <f>""</f>
        <v/>
      </c>
      <c r="H91" t="s">
        <v>3</v>
      </c>
      <c r="I91" t="s">
        <v>491</v>
      </c>
      <c r="J91" t="s">
        <v>492</v>
      </c>
      <c r="K91" s="2" t="str">
        <f>"06002"</f>
        <v>06002</v>
      </c>
    </row>
    <row r="92" spans="1:11" x14ac:dyDescent="0.25">
      <c r="A92" t="str">
        <f t="shared" si="15"/>
        <v>06</v>
      </c>
      <c r="B92" t="s">
        <v>34</v>
      </c>
      <c r="C92" t="str">
        <f t="shared" si="21"/>
        <v>015</v>
      </c>
      <c r="D92" t="s">
        <v>34</v>
      </c>
      <c r="E92" t="str">
        <f t="shared" si="22"/>
        <v>01</v>
      </c>
      <c r="F92" t="str">
        <f>"005"</f>
        <v>005</v>
      </c>
      <c r="G92" t="str">
        <f>""</f>
        <v/>
      </c>
      <c r="H92" t="s">
        <v>1</v>
      </c>
      <c r="I92" t="s">
        <v>493</v>
      </c>
      <c r="J92" t="s">
        <v>494</v>
      </c>
      <c r="K92" s="2" t="str">
        <f t="shared" ref="K92:K100" si="23">"06001"</f>
        <v>06001</v>
      </c>
    </row>
    <row r="93" spans="1:11" x14ac:dyDescent="0.25">
      <c r="A93" t="str">
        <f t="shared" si="15"/>
        <v>06</v>
      </c>
      <c r="B93" t="s">
        <v>34</v>
      </c>
      <c r="C93" t="str">
        <f t="shared" si="21"/>
        <v>015</v>
      </c>
      <c r="D93" t="s">
        <v>34</v>
      </c>
      <c r="E93" t="str">
        <f t="shared" si="22"/>
        <v>01</v>
      </c>
      <c r="F93" t="str">
        <f>"005"</f>
        <v>005</v>
      </c>
      <c r="G93" t="str">
        <f>""</f>
        <v/>
      </c>
      <c r="H93" t="s">
        <v>0</v>
      </c>
      <c r="I93" t="s">
        <v>493</v>
      </c>
      <c r="J93" t="s">
        <v>494</v>
      </c>
      <c r="K93" s="2" t="str">
        <f t="shared" si="23"/>
        <v>06001</v>
      </c>
    </row>
    <row r="94" spans="1:11" x14ac:dyDescent="0.25">
      <c r="A94" t="str">
        <f t="shared" si="15"/>
        <v>06</v>
      </c>
      <c r="B94" t="s">
        <v>34</v>
      </c>
      <c r="C94" t="str">
        <f t="shared" si="21"/>
        <v>015</v>
      </c>
      <c r="D94" t="s">
        <v>34</v>
      </c>
      <c r="E94" t="str">
        <f t="shared" si="22"/>
        <v>01</v>
      </c>
      <c r="F94" t="str">
        <f>"008"</f>
        <v>008</v>
      </c>
      <c r="G94" t="str">
        <f>""</f>
        <v/>
      </c>
      <c r="H94" t="s">
        <v>1</v>
      </c>
      <c r="I94" t="s">
        <v>495</v>
      </c>
      <c r="J94" t="s">
        <v>496</v>
      </c>
      <c r="K94" s="2" t="str">
        <f t="shared" si="23"/>
        <v>06001</v>
      </c>
    </row>
    <row r="95" spans="1:11" x14ac:dyDescent="0.25">
      <c r="A95" t="str">
        <f t="shared" si="15"/>
        <v>06</v>
      </c>
      <c r="B95" t="s">
        <v>34</v>
      </c>
      <c r="C95" t="str">
        <f t="shared" si="21"/>
        <v>015</v>
      </c>
      <c r="D95" t="s">
        <v>34</v>
      </c>
      <c r="E95" t="str">
        <f t="shared" si="22"/>
        <v>01</v>
      </c>
      <c r="F95" t="str">
        <f>"008"</f>
        <v>008</v>
      </c>
      <c r="G95" t="str">
        <f>""</f>
        <v/>
      </c>
      <c r="H95" t="s">
        <v>0</v>
      </c>
      <c r="I95" t="s">
        <v>495</v>
      </c>
      <c r="J95" t="s">
        <v>496</v>
      </c>
      <c r="K95" s="2" t="str">
        <f t="shared" si="23"/>
        <v>06001</v>
      </c>
    </row>
    <row r="96" spans="1:11" x14ac:dyDescent="0.25">
      <c r="A96" t="str">
        <f t="shared" si="15"/>
        <v>06</v>
      </c>
      <c r="B96" t="s">
        <v>34</v>
      </c>
      <c r="C96" t="str">
        <f t="shared" si="21"/>
        <v>015</v>
      </c>
      <c r="D96" t="s">
        <v>34</v>
      </c>
      <c r="E96" t="str">
        <f t="shared" si="22"/>
        <v>01</v>
      </c>
      <c r="F96" t="str">
        <f>"010"</f>
        <v>010</v>
      </c>
      <c r="G96" t="str">
        <f>""</f>
        <v/>
      </c>
      <c r="H96" t="s">
        <v>1</v>
      </c>
      <c r="I96" t="s">
        <v>497</v>
      </c>
      <c r="J96" t="s">
        <v>498</v>
      </c>
      <c r="K96" s="2" t="str">
        <f t="shared" si="23"/>
        <v>06001</v>
      </c>
    </row>
    <row r="97" spans="1:11" x14ac:dyDescent="0.25">
      <c r="A97" t="str">
        <f t="shared" si="15"/>
        <v>06</v>
      </c>
      <c r="B97" t="s">
        <v>34</v>
      </c>
      <c r="C97" t="str">
        <f t="shared" si="21"/>
        <v>015</v>
      </c>
      <c r="D97" t="s">
        <v>34</v>
      </c>
      <c r="E97" t="str">
        <f t="shared" si="22"/>
        <v>01</v>
      </c>
      <c r="F97" t="str">
        <f>"010"</f>
        <v>010</v>
      </c>
      <c r="G97" t="str">
        <f>""</f>
        <v/>
      </c>
      <c r="H97" t="s">
        <v>0</v>
      </c>
      <c r="I97" t="s">
        <v>497</v>
      </c>
      <c r="J97" t="s">
        <v>498</v>
      </c>
      <c r="K97" s="2" t="str">
        <f t="shared" si="23"/>
        <v>06001</v>
      </c>
    </row>
    <row r="98" spans="1:11" x14ac:dyDescent="0.25">
      <c r="A98" t="str">
        <f t="shared" si="15"/>
        <v>06</v>
      </c>
      <c r="B98" t="s">
        <v>34</v>
      </c>
      <c r="C98" t="str">
        <f t="shared" si="21"/>
        <v>015</v>
      </c>
      <c r="D98" t="s">
        <v>34</v>
      </c>
      <c r="E98" t="str">
        <f t="shared" si="22"/>
        <v>01</v>
      </c>
      <c r="F98" t="str">
        <f>"011"</f>
        <v>011</v>
      </c>
      <c r="G98" t="str">
        <f>""</f>
        <v/>
      </c>
      <c r="H98" t="s">
        <v>1</v>
      </c>
      <c r="I98" t="s">
        <v>499</v>
      </c>
      <c r="J98" t="s">
        <v>500</v>
      </c>
      <c r="K98" s="2" t="str">
        <f t="shared" si="23"/>
        <v>06001</v>
      </c>
    </row>
    <row r="99" spans="1:11" x14ac:dyDescent="0.25">
      <c r="A99" t="str">
        <f t="shared" si="15"/>
        <v>06</v>
      </c>
      <c r="B99" t="s">
        <v>34</v>
      </c>
      <c r="C99" t="str">
        <f t="shared" si="21"/>
        <v>015</v>
      </c>
      <c r="D99" t="s">
        <v>34</v>
      </c>
      <c r="E99" t="str">
        <f t="shared" si="22"/>
        <v>01</v>
      </c>
      <c r="F99" t="str">
        <f>"011"</f>
        <v>011</v>
      </c>
      <c r="G99" t="str">
        <f>""</f>
        <v/>
      </c>
      <c r="H99" t="s">
        <v>0</v>
      </c>
      <c r="I99" t="s">
        <v>499</v>
      </c>
      <c r="J99" t="s">
        <v>500</v>
      </c>
      <c r="K99" s="2" t="str">
        <f t="shared" si="23"/>
        <v>06001</v>
      </c>
    </row>
    <row r="100" spans="1:11" x14ac:dyDescent="0.25">
      <c r="A100" t="str">
        <f t="shared" si="15"/>
        <v>06</v>
      </c>
      <c r="B100" t="s">
        <v>34</v>
      </c>
      <c r="C100" t="str">
        <f t="shared" si="21"/>
        <v>015</v>
      </c>
      <c r="D100" t="s">
        <v>34</v>
      </c>
      <c r="E100" t="str">
        <f t="shared" si="22"/>
        <v>01</v>
      </c>
      <c r="F100" t="str">
        <f>"012"</f>
        <v>012</v>
      </c>
      <c r="G100" t="str">
        <f>""</f>
        <v/>
      </c>
      <c r="H100" t="s">
        <v>3</v>
      </c>
      <c r="I100" t="s">
        <v>501</v>
      </c>
      <c r="J100" t="s">
        <v>502</v>
      </c>
      <c r="K100" s="2" t="str">
        <f t="shared" si="23"/>
        <v>06001</v>
      </c>
    </row>
    <row r="101" spans="1:11" x14ac:dyDescent="0.25">
      <c r="A101" t="str">
        <f t="shared" si="15"/>
        <v>06</v>
      </c>
      <c r="B101" t="s">
        <v>34</v>
      </c>
      <c r="C101" t="str">
        <f t="shared" si="21"/>
        <v>015</v>
      </c>
      <c r="D101" t="s">
        <v>34</v>
      </c>
      <c r="E101" t="str">
        <f t="shared" ref="E101:E110" si="24">"02"</f>
        <v>02</v>
      </c>
      <c r="F101" t="str">
        <f>"001"</f>
        <v>001</v>
      </c>
      <c r="G101" t="str">
        <f>""</f>
        <v/>
      </c>
      <c r="H101" t="s">
        <v>1</v>
      </c>
      <c r="I101" t="s">
        <v>503</v>
      </c>
      <c r="J101" t="s">
        <v>504</v>
      </c>
      <c r="K101" s="2" t="str">
        <f t="shared" ref="K101:K112" si="25">"06008"</f>
        <v>06008</v>
      </c>
    </row>
    <row r="102" spans="1:11" x14ac:dyDescent="0.25">
      <c r="A102" t="str">
        <f t="shared" si="15"/>
        <v>06</v>
      </c>
      <c r="B102" t="s">
        <v>34</v>
      </c>
      <c r="C102" t="str">
        <f t="shared" si="21"/>
        <v>015</v>
      </c>
      <c r="D102" t="s">
        <v>34</v>
      </c>
      <c r="E102" t="str">
        <f t="shared" si="24"/>
        <v>02</v>
      </c>
      <c r="F102" t="str">
        <f>"001"</f>
        <v>001</v>
      </c>
      <c r="G102" t="str">
        <f>""</f>
        <v/>
      </c>
      <c r="H102" t="s">
        <v>0</v>
      </c>
      <c r="I102" t="s">
        <v>503</v>
      </c>
      <c r="J102" t="s">
        <v>504</v>
      </c>
      <c r="K102" s="2" t="str">
        <f t="shared" si="25"/>
        <v>06008</v>
      </c>
    </row>
    <row r="103" spans="1:11" x14ac:dyDescent="0.25">
      <c r="A103" t="str">
        <f t="shared" si="15"/>
        <v>06</v>
      </c>
      <c r="B103" t="s">
        <v>34</v>
      </c>
      <c r="C103" t="str">
        <f t="shared" si="21"/>
        <v>015</v>
      </c>
      <c r="D103" t="s">
        <v>34</v>
      </c>
      <c r="E103" t="str">
        <f t="shared" si="24"/>
        <v>02</v>
      </c>
      <c r="F103" t="str">
        <f>"002"</f>
        <v>002</v>
      </c>
      <c r="G103" t="str">
        <f>""</f>
        <v/>
      </c>
      <c r="H103" t="s">
        <v>1</v>
      </c>
      <c r="I103" t="s">
        <v>503</v>
      </c>
      <c r="J103" t="s">
        <v>504</v>
      </c>
      <c r="K103" s="2" t="str">
        <f t="shared" si="25"/>
        <v>06008</v>
      </c>
    </row>
    <row r="104" spans="1:11" x14ac:dyDescent="0.25">
      <c r="A104" t="str">
        <f t="shared" si="15"/>
        <v>06</v>
      </c>
      <c r="B104" t="s">
        <v>34</v>
      </c>
      <c r="C104" t="str">
        <f t="shared" si="21"/>
        <v>015</v>
      </c>
      <c r="D104" t="s">
        <v>34</v>
      </c>
      <c r="E104" t="str">
        <f t="shared" si="24"/>
        <v>02</v>
      </c>
      <c r="F104" t="str">
        <f>"002"</f>
        <v>002</v>
      </c>
      <c r="G104" t="str">
        <f>""</f>
        <v/>
      </c>
      <c r="H104" t="s">
        <v>0</v>
      </c>
      <c r="I104" t="s">
        <v>503</v>
      </c>
      <c r="J104" t="s">
        <v>504</v>
      </c>
      <c r="K104" s="2" t="str">
        <f t="shared" si="25"/>
        <v>06008</v>
      </c>
    </row>
    <row r="105" spans="1:11" x14ac:dyDescent="0.25">
      <c r="A105" t="str">
        <f t="shared" si="15"/>
        <v>06</v>
      </c>
      <c r="B105" t="s">
        <v>34</v>
      </c>
      <c r="C105" t="str">
        <f t="shared" si="21"/>
        <v>015</v>
      </c>
      <c r="D105" t="s">
        <v>34</v>
      </c>
      <c r="E105" t="str">
        <f t="shared" si="24"/>
        <v>02</v>
      </c>
      <c r="F105" t="str">
        <f>"004"</f>
        <v>004</v>
      </c>
      <c r="G105" t="str">
        <f>""</f>
        <v/>
      </c>
      <c r="H105" t="s">
        <v>1</v>
      </c>
      <c r="I105" t="s">
        <v>476</v>
      </c>
      <c r="J105" t="s">
        <v>505</v>
      </c>
      <c r="K105" s="2" t="str">
        <f t="shared" si="25"/>
        <v>06008</v>
      </c>
    </row>
    <row r="106" spans="1:11" x14ac:dyDescent="0.25">
      <c r="A106" t="str">
        <f t="shared" si="15"/>
        <v>06</v>
      </c>
      <c r="B106" t="s">
        <v>34</v>
      </c>
      <c r="C106" t="str">
        <f t="shared" si="21"/>
        <v>015</v>
      </c>
      <c r="D106" t="s">
        <v>34</v>
      </c>
      <c r="E106" t="str">
        <f t="shared" si="24"/>
        <v>02</v>
      </c>
      <c r="F106" t="str">
        <f>"004"</f>
        <v>004</v>
      </c>
      <c r="G106" t="str">
        <f>""</f>
        <v/>
      </c>
      <c r="H106" t="s">
        <v>0</v>
      </c>
      <c r="I106" t="s">
        <v>476</v>
      </c>
      <c r="J106" t="s">
        <v>505</v>
      </c>
      <c r="K106" s="2" t="str">
        <f t="shared" si="25"/>
        <v>06008</v>
      </c>
    </row>
    <row r="107" spans="1:11" x14ac:dyDescent="0.25">
      <c r="A107" t="str">
        <f t="shared" si="15"/>
        <v>06</v>
      </c>
      <c r="B107" t="s">
        <v>34</v>
      </c>
      <c r="C107" t="str">
        <f t="shared" si="21"/>
        <v>015</v>
      </c>
      <c r="D107" t="s">
        <v>34</v>
      </c>
      <c r="E107" t="str">
        <f t="shared" si="24"/>
        <v>02</v>
      </c>
      <c r="F107" t="str">
        <f>"005"</f>
        <v>005</v>
      </c>
      <c r="G107" t="str">
        <f>""</f>
        <v/>
      </c>
      <c r="H107" t="s">
        <v>1</v>
      </c>
      <c r="I107" t="s">
        <v>476</v>
      </c>
      <c r="J107" t="s">
        <v>505</v>
      </c>
      <c r="K107" s="2" t="str">
        <f t="shared" si="25"/>
        <v>06008</v>
      </c>
    </row>
    <row r="108" spans="1:11" x14ac:dyDescent="0.25">
      <c r="A108" t="str">
        <f t="shared" si="15"/>
        <v>06</v>
      </c>
      <c r="B108" t="s">
        <v>34</v>
      </c>
      <c r="C108" t="str">
        <f t="shared" si="21"/>
        <v>015</v>
      </c>
      <c r="D108" t="s">
        <v>34</v>
      </c>
      <c r="E108" t="str">
        <f t="shared" si="24"/>
        <v>02</v>
      </c>
      <c r="F108" t="str">
        <f>"005"</f>
        <v>005</v>
      </c>
      <c r="G108" t="str">
        <f>""</f>
        <v/>
      </c>
      <c r="H108" t="s">
        <v>0</v>
      </c>
      <c r="I108" t="s">
        <v>476</v>
      </c>
      <c r="J108" t="s">
        <v>505</v>
      </c>
      <c r="K108" s="2" t="str">
        <f t="shared" si="25"/>
        <v>06008</v>
      </c>
    </row>
    <row r="109" spans="1:11" x14ac:dyDescent="0.25">
      <c r="A109" t="str">
        <f t="shared" si="15"/>
        <v>06</v>
      </c>
      <c r="B109" t="s">
        <v>34</v>
      </c>
      <c r="C109" t="str">
        <f t="shared" si="21"/>
        <v>015</v>
      </c>
      <c r="D109" t="s">
        <v>34</v>
      </c>
      <c r="E109" t="str">
        <f t="shared" si="24"/>
        <v>02</v>
      </c>
      <c r="F109" t="str">
        <f>"006"</f>
        <v>006</v>
      </c>
      <c r="G109" t="str">
        <f>""</f>
        <v/>
      </c>
      <c r="H109" t="s">
        <v>1</v>
      </c>
      <c r="I109" t="s">
        <v>476</v>
      </c>
      <c r="J109" t="s">
        <v>505</v>
      </c>
      <c r="K109" s="2" t="str">
        <f t="shared" si="25"/>
        <v>06008</v>
      </c>
    </row>
    <row r="110" spans="1:11" x14ac:dyDescent="0.25">
      <c r="A110" t="str">
        <f t="shared" si="15"/>
        <v>06</v>
      </c>
      <c r="B110" t="s">
        <v>34</v>
      </c>
      <c r="C110" t="str">
        <f t="shared" si="21"/>
        <v>015</v>
      </c>
      <c r="D110" t="s">
        <v>34</v>
      </c>
      <c r="E110" t="str">
        <f t="shared" si="24"/>
        <v>02</v>
      </c>
      <c r="F110" t="str">
        <f>"006"</f>
        <v>006</v>
      </c>
      <c r="G110" t="str">
        <f>""</f>
        <v/>
      </c>
      <c r="H110" t="s">
        <v>0</v>
      </c>
      <c r="I110" t="s">
        <v>476</v>
      </c>
      <c r="J110" t="s">
        <v>505</v>
      </c>
      <c r="K110" s="2" t="str">
        <f t="shared" si="25"/>
        <v>06008</v>
      </c>
    </row>
    <row r="111" spans="1:11" x14ac:dyDescent="0.25">
      <c r="A111" t="str">
        <f t="shared" si="15"/>
        <v>06</v>
      </c>
      <c r="B111" t="s">
        <v>34</v>
      </c>
      <c r="C111" t="str">
        <f t="shared" si="21"/>
        <v>015</v>
      </c>
      <c r="D111" t="s">
        <v>34</v>
      </c>
      <c r="E111" t="str">
        <f t="shared" ref="E111:E132" si="26">"03"</f>
        <v>03</v>
      </c>
      <c r="F111" t="str">
        <f>"001"</f>
        <v>001</v>
      </c>
      <c r="G111" t="str">
        <f>""</f>
        <v/>
      </c>
      <c r="H111" t="s">
        <v>1</v>
      </c>
      <c r="I111" t="s">
        <v>506</v>
      </c>
      <c r="J111" t="s">
        <v>507</v>
      </c>
      <c r="K111" s="2" t="str">
        <f t="shared" si="25"/>
        <v>06008</v>
      </c>
    </row>
    <row r="112" spans="1:11" x14ac:dyDescent="0.25">
      <c r="A112" t="str">
        <f t="shared" si="15"/>
        <v>06</v>
      </c>
      <c r="B112" t="s">
        <v>34</v>
      </c>
      <c r="C112" t="str">
        <f t="shared" si="21"/>
        <v>015</v>
      </c>
      <c r="D112" t="s">
        <v>34</v>
      </c>
      <c r="E112" t="str">
        <f t="shared" si="26"/>
        <v>03</v>
      </c>
      <c r="F112" t="str">
        <f>"001"</f>
        <v>001</v>
      </c>
      <c r="G112" t="str">
        <f>""</f>
        <v/>
      </c>
      <c r="H112" t="s">
        <v>0</v>
      </c>
      <c r="I112" t="s">
        <v>506</v>
      </c>
      <c r="J112" t="s">
        <v>507</v>
      </c>
      <c r="K112" s="2" t="str">
        <f t="shared" si="25"/>
        <v>06008</v>
      </c>
    </row>
    <row r="113" spans="1:11" x14ac:dyDescent="0.25">
      <c r="A113" t="str">
        <f t="shared" si="15"/>
        <v>06</v>
      </c>
      <c r="B113" t="s">
        <v>34</v>
      </c>
      <c r="C113" t="str">
        <f t="shared" si="21"/>
        <v>015</v>
      </c>
      <c r="D113" t="s">
        <v>34</v>
      </c>
      <c r="E113" t="str">
        <f t="shared" si="26"/>
        <v>03</v>
      </c>
      <c r="F113" t="str">
        <f>"002"</f>
        <v>002</v>
      </c>
      <c r="G113" t="str">
        <f>""</f>
        <v/>
      </c>
      <c r="H113" t="s">
        <v>1</v>
      </c>
      <c r="I113" t="s">
        <v>508</v>
      </c>
      <c r="J113" t="s">
        <v>509</v>
      </c>
      <c r="K113" s="2" t="str">
        <f>"06009"</f>
        <v>06009</v>
      </c>
    </row>
    <row r="114" spans="1:11" x14ac:dyDescent="0.25">
      <c r="A114" t="str">
        <f t="shared" si="15"/>
        <v>06</v>
      </c>
      <c r="B114" t="s">
        <v>34</v>
      </c>
      <c r="C114" t="str">
        <f t="shared" si="21"/>
        <v>015</v>
      </c>
      <c r="D114" t="s">
        <v>34</v>
      </c>
      <c r="E114" t="str">
        <f t="shared" si="26"/>
        <v>03</v>
      </c>
      <c r="F114" t="str">
        <f>"002"</f>
        <v>002</v>
      </c>
      <c r="G114" t="str">
        <f>""</f>
        <v/>
      </c>
      <c r="H114" t="s">
        <v>0</v>
      </c>
      <c r="I114" t="s">
        <v>508</v>
      </c>
      <c r="J114" t="s">
        <v>509</v>
      </c>
      <c r="K114" s="2" t="str">
        <f>"06009"</f>
        <v>06009</v>
      </c>
    </row>
    <row r="115" spans="1:11" x14ac:dyDescent="0.25">
      <c r="A115" t="str">
        <f t="shared" si="15"/>
        <v>06</v>
      </c>
      <c r="B115" t="s">
        <v>34</v>
      </c>
      <c r="C115" t="str">
        <f t="shared" si="21"/>
        <v>015</v>
      </c>
      <c r="D115" t="s">
        <v>34</v>
      </c>
      <c r="E115" t="str">
        <f t="shared" si="26"/>
        <v>03</v>
      </c>
      <c r="F115" t="str">
        <f>"003"</f>
        <v>003</v>
      </c>
      <c r="G115" t="str">
        <f>""</f>
        <v/>
      </c>
      <c r="H115" t="s">
        <v>1</v>
      </c>
      <c r="I115" t="s">
        <v>510</v>
      </c>
      <c r="J115" t="s">
        <v>511</v>
      </c>
      <c r="K115" s="2" t="str">
        <f>"06008"</f>
        <v>06008</v>
      </c>
    </row>
    <row r="116" spans="1:11" x14ac:dyDescent="0.25">
      <c r="A116" t="str">
        <f t="shared" si="15"/>
        <v>06</v>
      </c>
      <c r="B116" t="s">
        <v>34</v>
      </c>
      <c r="C116" t="str">
        <f t="shared" si="21"/>
        <v>015</v>
      </c>
      <c r="D116" t="s">
        <v>34</v>
      </c>
      <c r="E116" t="str">
        <f t="shared" si="26"/>
        <v>03</v>
      </c>
      <c r="F116" t="str">
        <f>"003"</f>
        <v>003</v>
      </c>
      <c r="G116" t="str">
        <f>""</f>
        <v/>
      </c>
      <c r="H116" t="s">
        <v>0</v>
      </c>
      <c r="I116" t="s">
        <v>510</v>
      </c>
      <c r="J116" t="s">
        <v>511</v>
      </c>
      <c r="K116" s="2" t="str">
        <f>"06008"</f>
        <v>06008</v>
      </c>
    </row>
    <row r="117" spans="1:11" x14ac:dyDescent="0.25">
      <c r="A117" t="str">
        <f t="shared" si="15"/>
        <v>06</v>
      </c>
      <c r="B117" t="s">
        <v>34</v>
      </c>
      <c r="C117" t="str">
        <f t="shared" si="21"/>
        <v>015</v>
      </c>
      <c r="D117" t="s">
        <v>34</v>
      </c>
      <c r="E117" t="str">
        <f t="shared" si="26"/>
        <v>03</v>
      </c>
      <c r="F117" t="str">
        <f>"004"</f>
        <v>004</v>
      </c>
      <c r="G117" t="str">
        <f>""</f>
        <v/>
      </c>
      <c r="H117" t="s">
        <v>1</v>
      </c>
      <c r="I117" t="s">
        <v>512</v>
      </c>
      <c r="J117" t="s">
        <v>513</v>
      </c>
      <c r="K117" s="2" t="str">
        <f>"06009"</f>
        <v>06009</v>
      </c>
    </row>
    <row r="118" spans="1:11" x14ac:dyDescent="0.25">
      <c r="A118" t="str">
        <f t="shared" si="15"/>
        <v>06</v>
      </c>
      <c r="B118" t="s">
        <v>34</v>
      </c>
      <c r="C118" t="str">
        <f t="shared" si="21"/>
        <v>015</v>
      </c>
      <c r="D118" t="s">
        <v>34</v>
      </c>
      <c r="E118" t="str">
        <f t="shared" si="26"/>
        <v>03</v>
      </c>
      <c r="F118" t="str">
        <f>"004"</f>
        <v>004</v>
      </c>
      <c r="G118" t="str">
        <f>""</f>
        <v/>
      </c>
      <c r="H118" t="s">
        <v>0</v>
      </c>
      <c r="I118" t="s">
        <v>512</v>
      </c>
      <c r="J118" t="s">
        <v>513</v>
      </c>
      <c r="K118" s="2" t="str">
        <f>"06009"</f>
        <v>06009</v>
      </c>
    </row>
    <row r="119" spans="1:11" x14ac:dyDescent="0.25">
      <c r="A119" t="str">
        <f t="shared" si="15"/>
        <v>06</v>
      </c>
      <c r="B119" t="s">
        <v>34</v>
      </c>
      <c r="C119" t="str">
        <f t="shared" si="21"/>
        <v>015</v>
      </c>
      <c r="D119" t="s">
        <v>34</v>
      </c>
      <c r="E119" t="str">
        <f t="shared" si="26"/>
        <v>03</v>
      </c>
      <c r="F119" t="str">
        <f>"005"</f>
        <v>005</v>
      </c>
      <c r="G119" t="str">
        <f>""</f>
        <v/>
      </c>
      <c r="H119" t="s">
        <v>3</v>
      </c>
      <c r="I119" t="s">
        <v>510</v>
      </c>
      <c r="J119" t="s">
        <v>511</v>
      </c>
      <c r="K119" s="2" t="str">
        <f>"06008"</f>
        <v>06008</v>
      </c>
    </row>
    <row r="120" spans="1:11" x14ac:dyDescent="0.25">
      <c r="A120" t="str">
        <f t="shared" si="15"/>
        <v>06</v>
      </c>
      <c r="B120" t="s">
        <v>34</v>
      </c>
      <c r="C120" t="str">
        <f t="shared" si="21"/>
        <v>015</v>
      </c>
      <c r="D120" t="s">
        <v>34</v>
      </c>
      <c r="E120" t="str">
        <f t="shared" si="26"/>
        <v>03</v>
      </c>
      <c r="F120" t="str">
        <f>"006"</f>
        <v>006</v>
      </c>
      <c r="G120" t="str">
        <f>""</f>
        <v/>
      </c>
      <c r="H120" t="s">
        <v>1</v>
      </c>
      <c r="I120" t="s">
        <v>510</v>
      </c>
      <c r="J120" t="s">
        <v>511</v>
      </c>
      <c r="K120" s="2" t="str">
        <f>"06008"</f>
        <v>06008</v>
      </c>
    </row>
    <row r="121" spans="1:11" x14ac:dyDescent="0.25">
      <c r="A121" t="str">
        <f t="shared" si="15"/>
        <v>06</v>
      </c>
      <c r="B121" t="s">
        <v>34</v>
      </c>
      <c r="C121" t="str">
        <f t="shared" si="21"/>
        <v>015</v>
      </c>
      <c r="D121" t="s">
        <v>34</v>
      </c>
      <c r="E121" t="str">
        <f t="shared" si="26"/>
        <v>03</v>
      </c>
      <c r="F121" t="str">
        <f>"006"</f>
        <v>006</v>
      </c>
      <c r="G121" t="str">
        <f>""</f>
        <v/>
      </c>
      <c r="H121" t="s">
        <v>0</v>
      </c>
      <c r="I121" t="s">
        <v>510</v>
      </c>
      <c r="J121" t="s">
        <v>511</v>
      </c>
      <c r="K121" s="2" t="str">
        <f>"06008"</f>
        <v>06008</v>
      </c>
    </row>
    <row r="122" spans="1:11" x14ac:dyDescent="0.25">
      <c r="A122" t="str">
        <f t="shared" si="15"/>
        <v>06</v>
      </c>
      <c r="B122" t="s">
        <v>34</v>
      </c>
      <c r="C122" t="str">
        <f t="shared" si="21"/>
        <v>015</v>
      </c>
      <c r="D122" t="s">
        <v>34</v>
      </c>
      <c r="E122" t="str">
        <f t="shared" si="26"/>
        <v>03</v>
      </c>
      <c r="F122" t="str">
        <f>"007"</f>
        <v>007</v>
      </c>
      <c r="G122" t="str">
        <f>""</f>
        <v/>
      </c>
      <c r="H122" t="s">
        <v>3</v>
      </c>
      <c r="I122" t="s">
        <v>508</v>
      </c>
      <c r="J122" t="s">
        <v>509</v>
      </c>
      <c r="K122" s="2" t="str">
        <f>"06009"</f>
        <v>06009</v>
      </c>
    </row>
    <row r="123" spans="1:11" x14ac:dyDescent="0.25">
      <c r="A123" t="str">
        <f t="shared" si="15"/>
        <v>06</v>
      </c>
      <c r="B123" t="s">
        <v>34</v>
      </c>
      <c r="C123" t="str">
        <f t="shared" si="21"/>
        <v>015</v>
      </c>
      <c r="D123" t="s">
        <v>34</v>
      </c>
      <c r="E123" t="str">
        <f t="shared" si="26"/>
        <v>03</v>
      </c>
      <c r="F123" t="str">
        <f>"008"</f>
        <v>008</v>
      </c>
      <c r="G123" t="str">
        <f>""</f>
        <v/>
      </c>
      <c r="H123" t="s">
        <v>1</v>
      </c>
      <c r="I123" t="s">
        <v>514</v>
      </c>
      <c r="J123" t="s">
        <v>515</v>
      </c>
      <c r="K123" s="2" t="str">
        <f>"06009"</f>
        <v>06009</v>
      </c>
    </row>
    <row r="124" spans="1:11" x14ac:dyDescent="0.25">
      <c r="A124" t="str">
        <f t="shared" si="15"/>
        <v>06</v>
      </c>
      <c r="B124" t="s">
        <v>34</v>
      </c>
      <c r="C124" t="str">
        <f t="shared" si="21"/>
        <v>015</v>
      </c>
      <c r="D124" t="s">
        <v>34</v>
      </c>
      <c r="E124" t="str">
        <f t="shared" si="26"/>
        <v>03</v>
      </c>
      <c r="F124" t="str">
        <f>"008"</f>
        <v>008</v>
      </c>
      <c r="G124" t="str">
        <f>""</f>
        <v/>
      </c>
      <c r="H124" t="s">
        <v>0</v>
      </c>
      <c r="I124" t="s">
        <v>514</v>
      </c>
      <c r="J124" t="s">
        <v>515</v>
      </c>
      <c r="K124" s="2" t="str">
        <f>"06009"</f>
        <v>06009</v>
      </c>
    </row>
    <row r="125" spans="1:11" x14ac:dyDescent="0.25">
      <c r="A125" t="str">
        <f t="shared" si="15"/>
        <v>06</v>
      </c>
      <c r="B125" t="s">
        <v>34</v>
      </c>
      <c r="C125" t="str">
        <f t="shared" si="21"/>
        <v>015</v>
      </c>
      <c r="D125" t="s">
        <v>34</v>
      </c>
      <c r="E125" t="str">
        <f t="shared" si="26"/>
        <v>03</v>
      </c>
      <c r="F125" t="str">
        <f>"009"</f>
        <v>009</v>
      </c>
      <c r="G125" t="str">
        <f>""</f>
        <v/>
      </c>
      <c r="H125" t="s">
        <v>3</v>
      </c>
      <c r="I125" t="s">
        <v>514</v>
      </c>
      <c r="J125" t="s">
        <v>515</v>
      </c>
      <c r="K125" s="2" t="str">
        <f>"06009"</f>
        <v>06009</v>
      </c>
    </row>
    <row r="126" spans="1:11" x14ac:dyDescent="0.25">
      <c r="A126" t="str">
        <f t="shared" si="15"/>
        <v>06</v>
      </c>
      <c r="B126" t="s">
        <v>34</v>
      </c>
      <c r="C126" t="str">
        <f t="shared" si="21"/>
        <v>015</v>
      </c>
      <c r="D126" t="s">
        <v>34</v>
      </c>
      <c r="E126" t="str">
        <f t="shared" si="26"/>
        <v>03</v>
      </c>
      <c r="F126" t="str">
        <f>"010"</f>
        <v>010</v>
      </c>
      <c r="G126" t="str">
        <f>""</f>
        <v/>
      </c>
      <c r="H126" t="s">
        <v>1</v>
      </c>
      <c r="I126" t="s">
        <v>503</v>
      </c>
      <c r="J126" t="s">
        <v>504</v>
      </c>
      <c r="K126" s="2" t="str">
        <f>"06008"</f>
        <v>06008</v>
      </c>
    </row>
    <row r="127" spans="1:11" x14ac:dyDescent="0.25">
      <c r="A127" t="str">
        <f t="shared" si="15"/>
        <v>06</v>
      </c>
      <c r="B127" t="s">
        <v>34</v>
      </c>
      <c r="C127" t="str">
        <f t="shared" si="21"/>
        <v>015</v>
      </c>
      <c r="D127" t="s">
        <v>34</v>
      </c>
      <c r="E127" t="str">
        <f t="shared" si="26"/>
        <v>03</v>
      </c>
      <c r="F127" t="str">
        <f>"010"</f>
        <v>010</v>
      </c>
      <c r="G127" t="str">
        <f>""</f>
        <v/>
      </c>
      <c r="H127" t="s">
        <v>0</v>
      </c>
      <c r="I127" t="s">
        <v>503</v>
      </c>
      <c r="J127" t="s">
        <v>504</v>
      </c>
      <c r="K127" s="2" t="str">
        <f>"06008"</f>
        <v>06008</v>
      </c>
    </row>
    <row r="128" spans="1:11" x14ac:dyDescent="0.25">
      <c r="A128" t="str">
        <f t="shared" si="15"/>
        <v>06</v>
      </c>
      <c r="B128" t="s">
        <v>34</v>
      </c>
      <c r="C128" t="str">
        <f t="shared" si="21"/>
        <v>015</v>
      </c>
      <c r="D128" t="s">
        <v>34</v>
      </c>
      <c r="E128" t="str">
        <f t="shared" si="26"/>
        <v>03</v>
      </c>
      <c r="F128" t="str">
        <f>"011"</f>
        <v>011</v>
      </c>
      <c r="G128" t="str">
        <f>""</f>
        <v/>
      </c>
      <c r="H128" t="s">
        <v>3</v>
      </c>
      <c r="I128" t="s">
        <v>512</v>
      </c>
      <c r="J128" t="s">
        <v>513</v>
      </c>
      <c r="K128" s="2" t="str">
        <f>"06009"</f>
        <v>06009</v>
      </c>
    </row>
    <row r="129" spans="1:11" x14ac:dyDescent="0.25">
      <c r="A129" t="str">
        <f t="shared" si="15"/>
        <v>06</v>
      </c>
      <c r="B129" t="s">
        <v>34</v>
      </c>
      <c r="C129" t="str">
        <f t="shared" si="21"/>
        <v>015</v>
      </c>
      <c r="D129" t="s">
        <v>34</v>
      </c>
      <c r="E129" t="str">
        <f t="shared" si="26"/>
        <v>03</v>
      </c>
      <c r="F129" t="str">
        <f>"012"</f>
        <v>012</v>
      </c>
      <c r="G129" t="str">
        <f>""</f>
        <v/>
      </c>
      <c r="H129" t="s">
        <v>1</v>
      </c>
      <c r="I129" t="s">
        <v>508</v>
      </c>
      <c r="J129" t="s">
        <v>509</v>
      </c>
      <c r="K129" s="2" t="str">
        <f>"06009"</f>
        <v>06009</v>
      </c>
    </row>
    <row r="130" spans="1:11" x14ac:dyDescent="0.25">
      <c r="A130" t="str">
        <f t="shared" si="15"/>
        <v>06</v>
      </c>
      <c r="B130" t="s">
        <v>34</v>
      </c>
      <c r="C130" t="str">
        <f t="shared" si="21"/>
        <v>015</v>
      </c>
      <c r="D130" t="s">
        <v>34</v>
      </c>
      <c r="E130" t="str">
        <f t="shared" si="26"/>
        <v>03</v>
      </c>
      <c r="F130" t="str">
        <f>"012"</f>
        <v>012</v>
      </c>
      <c r="G130" t="str">
        <f>""</f>
        <v/>
      </c>
      <c r="H130" t="s">
        <v>0</v>
      </c>
      <c r="I130" t="s">
        <v>508</v>
      </c>
      <c r="J130" t="s">
        <v>509</v>
      </c>
      <c r="K130" s="2" t="str">
        <f>"06009"</f>
        <v>06009</v>
      </c>
    </row>
    <row r="131" spans="1:11" x14ac:dyDescent="0.25">
      <c r="A131" t="str">
        <f t="shared" ref="A131:A194" si="27">"06"</f>
        <v>06</v>
      </c>
      <c r="B131" t="s">
        <v>34</v>
      </c>
      <c r="C131" t="str">
        <f t="shared" si="21"/>
        <v>015</v>
      </c>
      <c r="D131" t="s">
        <v>34</v>
      </c>
      <c r="E131" t="str">
        <f t="shared" si="26"/>
        <v>03</v>
      </c>
      <c r="F131" t="str">
        <f>"013"</f>
        <v>013</v>
      </c>
      <c r="G131" t="str">
        <f>""</f>
        <v/>
      </c>
      <c r="H131" t="s">
        <v>1</v>
      </c>
      <c r="I131" t="s">
        <v>516</v>
      </c>
      <c r="J131" t="s">
        <v>517</v>
      </c>
      <c r="K131" s="2" t="str">
        <f>"06009"</f>
        <v>06009</v>
      </c>
    </row>
    <row r="132" spans="1:11" x14ac:dyDescent="0.25">
      <c r="A132" t="str">
        <f t="shared" si="27"/>
        <v>06</v>
      </c>
      <c r="B132" t="s">
        <v>34</v>
      </c>
      <c r="C132" t="str">
        <f t="shared" si="21"/>
        <v>015</v>
      </c>
      <c r="D132" t="s">
        <v>34</v>
      </c>
      <c r="E132" t="str">
        <f t="shared" si="26"/>
        <v>03</v>
      </c>
      <c r="F132" t="str">
        <f>"013"</f>
        <v>013</v>
      </c>
      <c r="G132" t="str">
        <f>""</f>
        <v/>
      </c>
      <c r="H132" t="s">
        <v>0</v>
      </c>
      <c r="I132" t="s">
        <v>516</v>
      </c>
      <c r="J132" t="s">
        <v>517</v>
      </c>
      <c r="K132" s="2" t="str">
        <f>"06009"</f>
        <v>06009</v>
      </c>
    </row>
    <row r="133" spans="1:11" x14ac:dyDescent="0.25">
      <c r="A133" t="str">
        <f t="shared" si="27"/>
        <v>06</v>
      </c>
      <c r="B133" t="s">
        <v>34</v>
      </c>
      <c r="C133" t="str">
        <f t="shared" si="21"/>
        <v>015</v>
      </c>
      <c r="D133" t="s">
        <v>34</v>
      </c>
      <c r="E133" t="str">
        <f t="shared" ref="E133:E162" si="28">"04"</f>
        <v>04</v>
      </c>
      <c r="F133" t="str">
        <f>"001"</f>
        <v>001</v>
      </c>
      <c r="G133" t="str">
        <f>""</f>
        <v/>
      </c>
      <c r="H133" t="s">
        <v>1</v>
      </c>
      <c r="I133" t="s">
        <v>518</v>
      </c>
      <c r="J133" t="s">
        <v>519</v>
      </c>
      <c r="K133" s="2" t="str">
        <f>"06010"</f>
        <v>06010</v>
      </c>
    </row>
    <row r="134" spans="1:11" x14ac:dyDescent="0.25">
      <c r="A134" t="str">
        <f t="shared" si="27"/>
        <v>06</v>
      </c>
      <c r="B134" t="s">
        <v>34</v>
      </c>
      <c r="C134" t="str">
        <f t="shared" si="21"/>
        <v>015</v>
      </c>
      <c r="D134" t="s">
        <v>34</v>
      </c>
      <c r="E134" t="str">
        <f t="shared" si="28"/>
        <v>04</v>
      </c>
      <c r="F134" t="str">
        <f>"001"</f>
        <v>001</v>
      </c>
      <c r="G134" t="str">
        <f>""</f>
        <v/>
      </c>
      <c r="H134" t="s">
        <v>0</v>
      </c>
      <c r="I134" t="s">
        <v>518</v>
      </c>
      <c r="J134" t="s">
        <v>519</v>
      </c>
      <c r="K134" s="2" t="str">
        <f>"06010"</f>
        <v>06010</v>
      </c>
    </row>
    <row r="135" spans="1:11" x14ac:dyDescent="0.25">
      <c r="A135" t="str">
        <f t="shared" si="27"/>
        <v>06</v>
      </c>
      <c r="B135" t="s">
        <v>34</v>
      </c>
      <c r="C135" t="str">
        <f t="shared" si="21"/>
        <v>015</v>
      </c>
      <c r="D135" t="s">
        <v>34</v>
      </c>
      <c r="E135" t="str">
        <f t="shared" si="28"/>
        <v>04</v>
      </c>
      <c r="F135" t="str">
        <f>"002"</f>
        <v>002</v>
      </c>
      <c r="G135" t="str">
        <f>""</f>
        <v/>
      </c>
      <c r="H135" t="s">
        <v>1</v>
      </c>
      <c r="I135" t="s">
        <v>520</v>
      </c>
      <c r="J135" t="s">
        <v>521</v>
      </c>
      <c r="K135" s="2" t="str">
        <f>"06010"</f>
        <v>06010</v>
      </c>
    </row>
    <row r="136" spans="1:11" x14ac:dyDescent="0.25">
      <c r="A136" t="str">
        <f t="shared" si="27"/>
        <v>06</v>
      </c>
      <c r="B136" t="s">
        <v>34</v>
      </c>
      <c r="C136" t="str">
        <f t="shared" si="21"/>
        <v>015</v>
      </c>
      <c r="D136" t="s">
        <v>34</v>
      </c>
      <c r="E136" t="str">
        <f t="shared" si="28"/>
        <v>04</v>
      </c>
      <c r="F136" t="str">
        <f>"002"</f>
        <v>002</v>
      </c>
      <c r="G136" t="str">
        <f>""</f>
        <v/>
      </c>
      <c r="H136" t="s">
        <v>0</v>
      </c>
      <c r="I136" t="s">
        <v>520</v>
      </c>
      <c r="J136" t="s">
        <v>521</v>
      </c>
      <c r="K136" s="2" t="str">
        <f>"06010"</f>
        <v>06010</v>
      </c>
    </row>
    <row r="137" spans="1:11" x14ac:dyDescent="0.25">
      <c r="A137" t="str">
        <f t="shared" si="27"/>
        <v>06</v>
      </c>
      <c r="B137" t="s">
        <v>34</v>
      </c>
      <c r="C137" t="str">
        <f t="shared" si="21"/>
        <v>015</v>
      </c>
      <c r="D137" t="s">
        <v>34</v>
      </c>
      <c r="E137" t="str">
        <f t="shared" si="28"/>
        <v>04</v>
      </c>
      <c r="F137" t="str">
        <f>"003"</f>
        <v>003</v>
      </c>
      <c r="G137" t="str">
        <f>""</f>
        <v/>
      </c>
      <c r="H137" t="s">
        <v>3</v>
      </c>
      <c r="I137" t="s">
        <v>489</v>
      </c>
      <c r="J137" t="s">
        <v>490</v>
      </c>
      <c r="K137" s="2" t="str">
        <f>"06002"</f>
        <v>06002</v>
      </c>
    </row>
    <row r="138" spans="1:11" x14ac:dyDescent="0.25">
      <c r="A138" t="str">
        <f t="shared" si="27"/>
        <v>06</v>
      </c>
      <c r="B138" t="s">
        <v>34</v>
      </c>
      <c r="C138" t="str">
        <f t="shared" si="21"/>
        <v>015</v>
      </c>
      <c r="D138" t="s">
        <v>34</v>
      </c>
      <c r="E138" t="str">
        <f t="shared" si="28"/>
        <v>04</v>
      </c>
      <c r="F138" t="str">
        <f>"005"</f>
        <v>005</v>
      </c>
      <c r="G138" t="str">
        <f>""</f>
        <v/>
      </c>
      <c r="H138" t="s">
        <v>1</v>
      </c>
      <c r="I138" t="s">
        <v>489</v>
      </c>
      <c r="J138" t="s">
        <v>490</v>
      </c>
      <c r="K138" s="2" t="str">
        <f>"06002"</f>
        <v>06002</v>
      </c>
    </row>
    <row r="139" spans="1:11" x14ac:dyDescent="0.25">
      <c r="A139" t="str">
        <f t="shared" si="27"/>
        <v>06</v>
      </c>
      <c r="B139" t="s">
        <v>34</v>
      </c>
      <c r="C139" t="str">
        <f t="shared" si="21"/>
        <v>015</v>
      </c>
      <c r="D139" t="s">
        <v>34</v>
      </c>
      <c r="E139" t="str">
        <f t="shared" si="28"/>
        <v>04</v>
      </c>
      <c r="F139" t="str">
        <f>"005"</f>
        <v>005</v>
      </c>
      <c r="G139" t="str">
        <f>""</f>
        <v/>
      </c>
      <c r="H139" t="s">
        <v>0</v>
      </c>
      <c r="I139" t="s">
        <v>489</v>
      </c>
      <c r="J139" t="s">
        <v>490</v>
      </c>
      <c r="K139" s="2" t="str">
        <f>"06002"</f>
        <v>06002</v>
      </c>
    </row>
    <row r="140" spans="1:11" x14ac:dyDescent="0.25">
      <c r="A140" t="str">
        <f t="shared" si="27"/>
        <v>06</v>
      </c>
      <c r="B140" t="s">
        <v>34</v>
      </c>
      <c r="C140" t="str">
        <f t="shared" si="21"/>
        <v>015</v>
      </c>
      <c r="D140" t="s">
        <v>34</v>
      </c>
      <c r="E140" t="str">
        <f t="shared" si="28"/>
        <v>04</v>
      </c>
      <c r="F140" t="str">
        <f>"006"</f>
        <v>006</v>
      </c>
      <c r="G140" t="str">
        <f>""</f>
        <v/>
      </c>
      <c r="H140" t="s">
        <v>1</v>
      </c>
      <c r="I140" t="s">
        <v>522</v>
      </c>
      <c r="J140" t="s">
        <v>523</v>
      </c>
      <c r="K140" s="2" t="str">
        <f>"06003"</f>
        <v>06003</v>
      </c>
    </row>
    <row r="141" spans="1:11" x14ac:dyDescent="0.25">
      <c r="A141" t="str">
        <f t="shared" si="27"/>
        <v>06</v>
      </c>
      <c r="B141" t="s">
        <v>34</v>
      </c>
      <c r="C141" t="str">
        <f t="shared" si="21"/>
        <v>015</v>
      </c>
      <c r="D141" t="s">
        <v>34</v>
      </c>
      <c r="E141" t="str">
        <f t="shared" si="28"/>
        <v>04</v>
      </c>
      <c r="F141" t="str">
        <f>"006"</f>
        <v>006</v>
      </c>
      <c r="G141" t="str">
        <f>""</f>
        <v/>
      </c>
      <c r="H141" t="s">
        <v>0</v>
      </c>
      <c r="I141" t="s">
        <v>522</v>
      </c>
      <c r="J141" t="s">
        <v>523</v>
      </c>
      <c r="K141" s="2" t="str">
        <f>"06003"</f>
        <v>06003</v>
      </c>
    </row>
    <row r="142" spans="1:11" x14ac:dyDescent="0.25">
      <c r="A142" t="str">
        <f t="shared" si="27"/>
        <v>06</v>
      </c>
      <c r="B142" t="s">
        <v>34</v>
      </c>
      <c r="C142" t="str">
        <f t="shared" si="21"/>
        <v>015</v>
      </c>
      <c r="D142" t="s">
        <v>34</v>
      </c>
      <c r="E142" t="str">
        <f t="shared" si="28"/>
        <v>04</v>
      </c>
      <c r="F142" t="str">
        <f>"006"</f>
        <v>006</v>
      </c>
      <c r="G142" t="str">
        <f>""</f>
        <v/>
      </c>
      <c r="H142" t="s">
        <v>2</v>
      </c>
      <c r="I142" t="s">
        <v>522</v>
      </c>
      <c r="J142" t="s">
        <v>523</v>
      </c>
      <c r="K142" s="2" t="str">
        <f>"06003"</f>
        <v>06003</v>
      </c>
    </row>
    <row r="143" spans="1:11" x14ac:dyDescent="0.25">
      <c r="A143" t="str">
        <f t="shared" si="27"/>
        <v>06</v>
      </c>
      <c r="B143" t="s">
        <v>34</v>
      </c>
      <c r="C143" t="str">
        <f t="shared" si="21"/>
        <v>015</v>
      </c>
      <c r="D143" t="s">
        <v>34</v>
      </c>
      <c r="E143" t="str">
        <f t="shared" si="28"/>
        <v>04</v>
      </c>
      <c r="F143" t="str">
        <f>"007"</f>
        <v>007</v>
      </c>
      <c r="G143" t="str">
        <f>""</f>
        <v/>
      </c>
      <c r="H143" t="s">
        <v>1</v>
      </c>
      <c r="I143" t="s">
        <v>522</v>
      </c>
      <c r="J143" t="s">
        <v>523</v>
      </c>
      <c r="K143" s="2" t="str">
        <f>"06003"</f>
        <v>06003</v>
      </c>
    </row>
    <row r="144" spans="1:11" x14ac:dyDescent="0.25">
      <c r="A144" t="str">
        <f t="shared" si="27"/>
        <v>06</v>
      </c>
      <c r="B144" t="s">
        <v>34</v>
      </c>
      <c r="C144" t="str">
        <f t="shared" si="21"/>
        <v>015</v>
      </c>
      <c r="D144" t="s">
        <v>34</v>
      </c>
      <c r="E144" t="str">
        <f t="shared" si="28"/>
        <v>04</v>
      </c>
      <c r="F144" t="str">
        <f>"007"</f>
        <v>007</v>
      </c>
      <c r="G144" t="str">
        <f>""</f>
        <v/>
      </c>
      <c r="H144" t="s">
        <v>0</v>
      </c>
      <c r="I144" t="s">
        <v>522</v>
      </c>
      <c r="J144" t="s">
        <v>523</v>
      </c>
      <c r="K144" s="2" t="str">
        <f>"06003"</f>
        <v>06003</v>
      </c>
    </row>
    <row r="145" spans="1:11" x14ac:dyDescent="0.25">
      <c r="A145" t="str">
        <f t="shared" si="27"/>
        <v>06</v>
      </c>
      <c r="B145" t="s">
        <v>34</v>
      </c>
      <c r="C145" t="str">
        <f t="shared" si="21"/>
        <v>015</v>
      </c>
      <c r="D145" t="s">
        <v>34</v>
      </c>
      <c r="E145" t="str">
        <f t="shared" si="28"/>
        <v>04</v>
      </c>
      <c r="F145" t="str">
        <f>"009"</f>
        <v>009</v>
      </c>
      <c r="G145" t="str">
        <f>""</f>
        <v/>
      </c>
      <c r="H145" t="s">
        <v>1</v>
      </c>
      <c r="I145" t="s">
        <v>518</v>
      </c>
      <c r="J145" t="s">
        <v>519</v>
      </c>
      <c r="K145" s="2" t="str">
        <f>"06010"</f>
        <v>06010</v>
      </c>
    </row>
    <row r="146" spans="1:11" x14ac:dyDescent="0.25">
      <c r="A146" t="str">
        <f t="shared" si="27"/>
        <v>06</v>
      </c>
      <c r="B146" t="s">
        <v>34</v>
      </c>
      <c r="C146" t="str">
        <f t="shared" si="21"/>
        <v>015</v>
      </c>
      <c r="D146" t="s">
        <v>34</v>
      </c>
      <c r="E146" t="str">
        <f t="shared" si="28"/>
        <v>04</v>
      </c>
      <c r="F146" t="str">
        <f>"009"</f>
        <v>009</v>
      </c>
      <c r="G146" t="str">
        <f>""</f>
        <v/>
      </c>
      <c r="H146" t="s">
        <v>0</v>
      </c>
      <c r="I146" t="s">
        <v>518</v>
      </c>
      <c r="J146" t="s">
        <v>519</v>
      </c>
      <c r="K146" s="2" t="str">
        <f>"06010"</f>
        <v>06010</v>
      </c>
    </row>
    <row r="147" spans="1:11" x14ac:dyDescent="0.25">
      <c r="A147" t="str">
        <f t="shared" si="27"/>
        <v>06</v>
      </c>
      <c r="B147" t="s">
        <v>34</v>
      </c>
      <c r="C147" t="str">
        <f t="shared" si="21"/>
        <v>015</v>
      </c>
      <c r="D147" t="s">
        <v>34</v>
      </c>
      <c r="E147" t="str">
        <f t="shared" si="28"/>
        <v>04</v>
      </c>
      <c r="F147" t="str">
        <f>"010"</f>
        <v>010</v>
      </c>
      <c r="G147" t="str">
        <f>""</f>
        <v/>
      </c>
      <c r="H147" t="s">
        <v>3</v>
      </c>
      <c r="I147" t="s">
        <v>524</v>
      </c>
      <c r="J147" t="s">
        <v>525</v>
      </c>
      <c r="K147" s="2" t="str">
        <f>"06003"</f>
        <v>06003</v>
      </c>
    </row>
    <row r="148" spans="1:11" x14ac:dyDescent="0.25">
      <c r="A148" t="str">
        <f t="shared" si="27"/>
        <v>06</v>
      </c>
      <c r="B148" t="s">
        <v>34</v>
      </c>
      <c r="C148" t="str">
        <f t="shared" si="21"/>
        <v>015</v>
      </c>
      <c r="D148" t="s">
        <v>34</v>
      </c>
      <c r="E148" t="str">
        <f t="shared" si="28"/>
        <v>04</v>
      </c>
      <c r="F148" t="str">
        <f>"011"</f>
        <v>011</v>
      </c>
      <c r="G148" t="str">
        <f>""</f>
        <v/>
      </c>
      <c r="H148" t="s">
        <v>1</v>
      </c>
      <c r="I148" t="s">
        <v>524</v>
      </c>
      <c r="J148" t="s">
        <v>525</v>
      </c>
      <c r="K148" s="2" t="str">
        <f>"06003"</f>
        <v>06003</v>
      </c>
    </row>
    <row r="149" spans="1:11" x14ac:dyDescent="0.25">
      <c r="A149" t="str">
        <f t="shared" si="27"/>
        <v>06</v>
      </c>
      <c r="B149" t="s">
        <v>34</v>
      </c>
      <c r="C149" t="str">
        <f t="shared" si="21"/>
        <v>015</v>
      </c>
      <c r="D149" t="s">
        <v>34</v>
      </c>
      <c r="E149" t="str">
        <f t="shared" si="28"/>
        <v>04</v>
      </c>
      <c r="F149" t="str">
        <f>"011"</f>
        <v>011</v>
      </c>
      <c r="G149" t="str">
        <f>""</f>
        <v/>
      </c>
      <c r="H149" t="s">
        <v>0</v>
      </c>
      <c r="I149" t="s">
        <v>524</v>
      </c>
      <c r="J149" t="s">
        <v>525</v>
      </c>
      <c r="K149" s="2" t="str">
        <f>"06003"</f>
        <v>06003</v>
      </c>
    </row>
    <row r="150" spans="1:11" x14ac:dyDescent="0.25">
      <c r="A150" t="str">
        <f t="shared" si="27"/>
        <v>06</v>
      </c>
      <c r="B150" t="s">
        <v>34</v>
      </c>
      <c r="C150" t="str">
        <f t="shared" si="21"/>
        <v>015</v>
      </c>
      <c r="D150" t="s">
        <v>34</v>
      </c>
      <c r="E150" t="str">
        <f t="shared" si="28"/>
        <v>04</v>
      </c>
      <c r="F150" t="str">
        <f>"012"</f>
        <v>012</v>
      </c>
      <c r="G150" t="str">
        <f>""</f>
        <v/>
      </c>
      <c r="H150" t="s">
        <v>1</v>
      </c>
      <c r="I150" t="s">
        <v>526</v>
      </c>
      <c r="J150" t="s">
        <v>527</v>
      </c>
      <c r="K150" s="2" t="str">
        <f t="shared" ref="K150:K162" si="29">"06010"</f>
        <v>06010</v>
      </c>
    </row>
    <row r="151" spans="1:11" x14ac:dyDescent="0.25">
      <c r="A151" t="str">
        <f t="shared" si="27"/>
        <v>06</v>
      </c>
      <c r="B151" t="s">
        <v>34</v>
      </c>
      <c r="C151" t="str">
        <f t="shared" si="21"/>
        <v>015</v>
      </c>
      <c r="D151" t="s">
        <v>34</v>
      </c>
      <c r="E151" t="str">
        <f t="shared" si="28"/>
        <v>04</v>
      </c>
      <c r="F151" t="str">
        <f>"012"</f>
        <v>012</v>
      </c>
      <c r="G151" t="str">
        <f>""</f>
        <v/>
      </c>
      <c r="H151" t="s">
        <v>0</v>
      </c>
      <c r="I151" t="s">
        <v>526</v>
      </c>
      <c r="J151" t="s">
        <v>527</v>
      </c>
      <c r="K151" s="2" t="str">
        <f t="shared" si="29"/>
        <v>06010</v>
      </c>
    </row>
    <row r="152" spans="1:11" x14ac:dyDescent="0.25">
      <c r="A152" t="str">
        <f t="shared" si="27"/>
        <v>06</v>
      </c>
      <c r="B152" t="s">
        <v>34</v>
      </c>
      <c r="C152" t="str">
        <f t="shared" ref="C152:C215" si="30">"015"</f>
        <v>015</v>
      </c>
      <c r="D152" t="s">
        <v>34</v>
      </c>
      <c r="E152" t="str">
        <f t="shared" si="28"/>
        <v>04</v>
      </c>
      <c r="F152" t="str">
        <f>"013"</f>
        <v>013</v>
      </c>
      <c r="G152" t="str">
        <f>""</f>
        <v/>
      </c>
      <c r="H152" t="s">
        <v>1</v>
      </c>
      <c r="I152" t="s">
        <v>528</v>
      </c>
      <c r="J152" t="s">
        <v>529</v>
      </c>
      <c r="K152" s="2" t="str">
        <f t="shared" si="29"/>
        <v>06010</v>
      </c>
    </row>
    <row r="153" spans="1:11" x14ac:dyDescent="0.25">
      <c r="A153" t="str">
        <f t="shared" si="27"/>
        <v>06</v>
      </c>
      <c r="B153" t="s">
        <v>34</v>
      </c>
      <c r="C153" t="str">
        <f t="shared" si="30"/>
        <v>015</v>
      </c>
      <c r="D153" t="s">
        <v>34</v>
      </c>
      <c r="E153" t="str">
        <f t="shared" si="28"/>
        <v>04</v>
      </c>
      <c r="F153" t="str">
        <f>"013"</f>
        <v>013</v>
      </c>
      <c r="G153" t="str">
        <f>""</f>
        <v/>
      </c>
      <c r="H153" t="s">
        <v>0</v>
      </c>
      <c r="I153" t="s">
        <v>528</v>
      </c>
      <c r="J153" t="s">
        <v>529</v>
      </c>
      <c r="K153" s="2" t="str">
        <f t="shared" si="29"/>
        <v>06010</v>
      </c>
    </row>
    <row r="154" spans="1:11" x14ac:dyDescent="0.25">
      <c r="A154" t="str">
        <f t="shared" si="27"/>
        <v>06</v>
      </c>
      <c r="B154" t="s">
        <v>34</v>
      </c>
      <c r="C154" t="str">
        <f t="shared" si="30"/>
        <v>015</v>
      </c>
      <c r="D154" t="s">
        <v>34</v>
      </c>
      <c r="E154" t="str">
        <f t="shared" si="28"/>
        <v>04</v>
      </c>
      <c r="F154" t="str">
        <f>"014"</f>
        <v>014</v>
      </c>
      <c r="G154" t="str">
        <f>""</f>
        <v/>
      </c>
      <c r="H154" t="s">
        <v>1</v>
      </c>
      <c r="I154" t="s">
        <v>526</v>
      </c>
      <c r="J154" t="s">
        <v>527</v>
      </c>
      <c r="K154" s="2" t="str">
        <f t="shared" si="29"/>
        <v>06010</v>
      </c>
    </row>
    <row r="155" spans="1:11" x14ac:dyDescent="0.25">
      <c r="A155" t="str">
        <f t="shared" si="27"/>
        <v>06</v>
      </c>
      <c r="B155" t="s">
        <v>34</v>
      </c>
      <c r="C155" t="str">
        <f t="shared" si="30"/>
        <v>015</v>
      </c>
      <c r="D155" t="s">
        <v>34</v>
      </c>
      <c r="E155" t="str">
        <f t="shared" si="28"/>
        <v>04</v>
      </c>
      <c r="F155" t="str">
        <f>"014"</f>
        <v>014</v>
      </c>
      <c r="G155" t="str">
        <f>""</f>
        <v/>
      </c>
      <c r="H155" t="s">
        <v>0</v>
      </c>
      <c r="I155" t="s">
        <v>526</v>
      </c>
      <c r="J155" t="s">
        <v>527</v>
      </c>
      <c r="K155" s="2" t="str">
        <f t="shared" si="29"/>
        <v>06010</v>
      </c>
    </row>
    <row r="156" spans="1:11" x14ac:dyDescent="0.25">
      <c r="A156" t="str">
        <f t="shared" si="27"/>
        <v>06</v>
      </c>
      <c r="B156" t="s">
        <v>34</v>
      </c>
      <c r="C156" t="str">
        <f t="shared" si="30"/>
        <v>015</v>
      </c>
      <c r="D156" t="s">
        <v>34</v>
      </c>
      <c r="E156" t="str">
        <f t="shared" si="28"/>
        <v>04</v>
      </c>
      <c r="F156" t="str">
        <f>"015"</f>
        <v>015</v>
      </c>
      <c r="G156" t="str">
        <f>""</f>
        <v/>
      </c>
      <c r="H156" t="s">
        <v>1</v>
      </c>
      <c r="I156" t="s">
        <v>520</v>
      </c>
      <c r="J156" t="s">
        <v>521</v>
      </c>
      <c r="K156" s="2" t="str">
        <f t="shared" si="29"/>
        <v>06010</v>
      </c>
    </row>
    <row r="157" spans="1:11" x14ac:dyDescent="0.25">
      <c r="A157" t="str">
        <f t="shared" si="27"/>
        <v>06</v>
      </c>
      <c r="B157" t="s">
        <v>34</v>
      </c>
      <c r="C157" t="str">
        <f t="shared" si="30"/>
        <v>015</v>
      </c>
      <c r="D157" t="s">
        <v>34</v>
      </c>
      <c r="E157" t="str">
        <f t="shared" si="28"/>
        <v>04</v>
      </c>
      <c r="F157" t="str">
        <f>"015"</f>
        <v>015</v>
      </c>
      <c r="G157" t="str">
        <f>""</f>
        <v/>
      </c>
      <c r="H157" t="s">
        <v>0</v>
      </c>
      <c r="I157" t="s">
        <v>520</v>
      </c>
      <c r="J157" t="s">
        <v>521</v>
      </c>
      <c r="K157" s="2" t="str">
        <f t="shared" si="29"/>
        <v>06010</v>
      </c>
    </row>
    <row r="158" spans="1:11" x14ac:dyDescent="0.25">
      <c r="A158" t="str">
        <f t="shared" si="27"/>
        <v>06</v>
      </c>
      <c r="B158" t="s">
        <v>34</v>
      </c>
      <c r="C158" t="str">
        <f t="shared" si="30"/>
        <v>015</v>
      </c>
      <c r="D158" t="s">
        <v>34</v>
      </c>
      <c r="E158" t="str">
        <f t="shared" si="28"/>
        <v>04</v>
      </c>
      <c r="F158" t="str">
        <f>"016"</f>
        <v>016</v>
      </c>
      <c r="G158" t="str">
        <f>""</f>
        <v/>
      </c>
      <c r="H158" t="s">
        <v>1</v>
      </c>
      <c r="I158" t="s">
        <v>520</v>
      </c>
      <c r="J158" t="s">
        <v>521</v>
      </c>
      <c r="K158" s="2" t="str">
        <f t="shared" si="29"/>
        <v>06010</v>
      </c>
    </row>
    <row r="159" spans="1:11" x14ac:dyDescent="0.25">
      <c r="A159" t="str">
        <f t="shared" si="27"/>
        <v>06</v>
      </c>
      <c r="B159" t="s">
        <v>34</v>
      </c>
      <c r="C159" t="str">
        <f t="shared" si="30"/>
        <v>015</v>
      </c>
      <c r="D159" t="s">
        <v>34</v>
      </c>
      <c r="E159" t="str">
        <f t="shared" si="28"/>
        <v>04</v>
      </c>
      <c r="F159" t="str">
        <f>"016"</f>
        <v>016</v>
      </c>
      <c r="G159" t="str">
        <f>""</f>
        <v/>
      </c>
      <c r="H159" t="s">
        <v>0</v>
      </c>
      <c r="I159" t="s">
        <v>520</v>
      </c>
      <c r="J159" t="s">
        <v>521</v>
      </c>
      <c r="K159" s="2" t="str">
        <f t="shared" si="29"/>
        <v>06010</v>
      </c>
    </row>
    <row r="160" spans="1:11" x14ac:dyDescent="0.25">
      <c r="A160" t="str">
        <f t="shared" si="27"/>
        <v>06</v>
      </c>
      <c r="B160" t="s">
        <v>34</v>
      </c>
      <c r="C160" t="str">
        <f t="shared" si="30"/>
        <v>015</v>
      </c>
      <c r="D160" t="s">
        <v>34</v>
      </c>
      <c r="E160" t="str">
        <f t="shared" si="28"/>
        <v>04</v>
      </c>
      <c r="F160" t="str">
        <f>"017"</f>
        <v>017</v>
      </c>
      <c r="G160" t="str">
        <f>""</f>
        <v/>
      </c>
      <c r="H160" t="s">
        <v>3</v>
      </c>
      <c r="I160" t="s">
        <v>518</v>
      </c>
      <c r="J160" t="s">
        <v>519</v>
      </c>
      <c r="K160" s="2" t="str">
        <f t="shared" si="29"/>
        <v>06010</v>
      </c>
    </row>
    <row r="161" spans="1:11" x14ac:dyDescent="0.25">
      <c r="A161" t="str">
        <f t="shared" si="27"/>
        <v>06</v>
      </c>
      <c r="B161" t="s">
        <v>34</v>
      </c>
      <c r="C161" t="str">
        <f t="shared" si="30"/>
        <v>015</v>
      </c>
      <c r="D161" t="s">
        <v>34</v>
      </c>
      <c r="E161" t="str">
        <f t="shared" si="28"/>
        <v>04</v>
      </c>
      <c r="F161" t="str">
        <f>"018"</f>
        <v>018</v>
      </c>
      <c r="G161" t="str">
        <f>""</f>
        <v/>
      </c>
      <c r="H161" t="s">
        <v>1</v>
      </c>
      <c r="I161" t="s">
        <v>526</v>
      </c>
      <c r="J161" t="s">
        <v>527</v>
      </c>
      <c r="K161" s="2" t="str">
        <f t="shared" si="29"/>
        <v>06010</v>
      </c>
    </row>
    <row r="162" spans="1:11" x14ac:dyDescent="0.25">
      <c r="A162" t="str">
        <f t="shared" si="27"/>
        <v>06</v>
      </c>
      <c r="B162" t="s">
        <v>34</v>
      </c>
      <c r="C162" t="str">
        <f t="shared" si="30"/>
        <v>015</v>
      </c>
      <c r="D162" t="s">
        <v>34</v>
      </c>
      <c r="E162" t="str">
        <f t="shared" si="28"/>
        <v>04</v>
      </c>
      <c r="F162" t="str">
        <f>"018"</f>
        <v>018</v>
      </c>
      <c r="G162" t="str">
        <f>""</f>
        <v/>
      </c>
      <c r="H162" t="s">
        <v>0</v>
      </c>
      <c r="I162" t="s">
        <v>526</v>
      </c>
      <c r="J162" t="s">
        <v>527</v>
      </c>
      <c r="K162" s="2" t="str">
        <f t="shared" si="29"/>
        <v>06010</v>
      </c>
    </row>
    <row r="163" spans="1:11" x14ac:dyDescent="0.25">
      <c r="A163" t="str">
        <f t="shared" si="27"/>
        <v>06</v>
      </c>
      <c r="B163" t="s">
        <v>34</v>
      </c>
      <c r="C163" t="str">
        <f t="shared" si="30"/>
        <v>015</v>
      </c>
      <c r="D163" t="s">
        <v>34</v>
      </c>
      <c r="E163" t="str">
        <f t="shared" ref="E163:E178" si="31">"05"</f>
        <v>05</v>
      </c>
      <c r="F163" t="str">
        <f>"001"</f>
        <v>001</v>
      </c>
      <c r="G163" t="str">
        <f>""</f>
        <v/>
      </c>
      <c r="H163" t="s">
        <v>1</v>
      </c>
      <c r="I163" t="s">
        <v>530</v>
      </c>
      <c r="J163" t="s">
        <v>531</v>
      </c>
      <c r="K163" s="2" t="str">
        <f>"06005"</f>
        <v>06005</v>
      </c>
    </row>
    <row r="164" spans="1:11" x14ac:dyDescent="0.25">
      <c r="A164" t="str">
        <f t="shared" si="27"/>
        <v>06</v>
      </c>
      <c r="B164" t="s">
        <v>34</v>
      </c>
      <c r="C164" t="str">
        <f t="shared" si="30"/>
        <v>015</v>
      </c>
      <c r="D164" t="s">
        <v>34</v>
      </c>
      <c r="E164" t="str">
        <f t="shared" si="31"/>
        <v>05</v>
      </c>
      <c r="F164" t="str">
        <f>"001"</f>
        <v>001</v>
      </c>
      <c r="G164" t="str">
        <f>""</f>
        <v/>
      </c>
      <c r="H164" t="s">
        <v>0</v>
      </c>
      <c r="I164" t="s">
        <v>530</v>
      </c>
      <c r="J164" t="s">
        <v>531</v>
      </c>
      <c r="K164" s="2" t="str">
        <f>"06005"</f>
        <v>06005</v>
      </c>
    </row>
    <row r="165" spans="1:11" x14ac:dyDescent="0.25">
      <c r="A165" t="str">
        <f t="shared" si="27"/>
        <v>06</v>
      </c>
      <c r="B165" t="s">
        <v>34</v>
      </c>
      <c r="C165" t="str">
        <f t="shared" si="30"/>
        <v>015</v>
      </c>
      <c r="D165" t="s">
        <v>34</v>
      </c>
      <c r="E165" t="str">
        <f t="shared" si="31"/>
        <v>05</v>
      </c>
      <c r="F165" t="str">
        <f>"003"</f>
        <v>003</v>
      </c>
      <c r="G165" t="str">
        <f>""</f>
        <v/>
      </c>
      <c r="H165" t="s">
        <v>3</v>
      </c>
      <c r="I165" t="s">
        <v>532</v>
      </c>
      <c r="J165" t="s">
        <v>533</v>
      </c>
      <c r="K165" s="2" t="str">
        <f>"06004"</f>
        <v>06004</v>
      </c>
    </row>
    <row r="166" spans="1:11" x14ac:dyDescent="0.25">
      <c r="A166" t="str">
        <f t="shared" si="27"/>
        <v>06</v>
      </c>
      <c r="B166" t="s">
        <v>34</v>
      </c>
      <c r="C166" t="str">
        <f t="shared" si="30"/>
        <v>015</v>
      </c>
      <c r="D166" t="s">
        <v>34</v>
      </c>
      <c r="E166" t="str">
        <f t="shared" si="31"/>
        <v>05</v>
      </c>
      <c r="F166" t="str">
        <f>"004"</f>
        <v>004</v>
      </c>
      <c r="G166" t="str">
        <f>""</f>
        <v/>
      </c>
      <c r="H166" t="s">
        <v>3</v>
      </c>
      <c r="I166" t="s">
        <v>532</v>
      </c>
      <c r="J166" t="s">
        <v>533</v>
      </c>
      <c r="K166" s="2" t="str">
        <f>"06004"</f>
        <v>06004</v>
      </c>
    </row>
    <row r="167" spans="1:11" x14ac:dyDescent="0.25">
      <c r="A167" t="str">
        <f t="shared" si="27"/>
        <v>06</v>
      </c>
      <c r="B167" t="s">
        <v>34</v>
      </c>
      <c r="C167" t="str">
        <f t="shared" si="30"/>
        <v>015</v>
      </c>
      <c r="D167" t="s">
        <v>34</v>
      </c>
      <c r="E167" t="str">
        <f t="shared" si="31"/>
        <v>05</v>
      </c>
      <c r="F167" t="str">
        <f>"005"</f>
        <v>005</v>
      </c>
      <c r="G167" t="str">
        <f>""</f>
        <v/>
      </c>
      <c r="H167" t="s">
        <v>1</v>
      </c>
      <c r="I167" t="s">
        <v>534</v>
      </c>
      <c r="J167" t="s">
        <v>535</v>
      </c>
      <c r="K167" s="2" t="str">
        <f>"06005"</f>
        <v>06005</v>
      </c>
    </row>
    <row r="168" spans="1:11" x14ac:dyDescent="0.25">
      <c r="A168" t="str">
        <f t="shared" si="27"/>
        <v>06</v>
      </c>
      <c r="B168" t="s">
        <v>34</v>
      </c>
      <c r="C168" t="str">
        <f t="shared" si="30"/>
        <v>015</v>
      </c>
      <c r="D168" t="s">
        <v>34</v>
      </c>
      <c r="E168" t="str">
        <f t="shared" si="31"/>
        <v>05</v>
      </c>
      <c r="F168" t="str">
        <f>"005"</f>
        <v>005</v>
      </c>
      <c r="G168" t="str">
        <f>""</f>
        <v/>
      </c>
      <c r="H168" t="s">
        <v>0</v>
      </c>
      <c r="I168" t="s">
        <v>534</v>
      </c>
      <c r="J168" t="s">
        <v>535</v>
      </c>
      <c r="K168" s="2" t="str">
        <f>"06005"</f>
        <v>06005</v>
      </c>
    </row>
    <row r="169" spans="1:11" x14ac:dyDescent="0.25">
      <c r="A169" t="str">
        <f t="shared" si="27"/>
        <v>06</v>
      </c>
      <c r="B169" t="s">
        <v>34</v>
      </c>
      <c r="C169" t="str">
        <f t="shared" si="30"/>
        <v>015</v>
      </c>
      <c r="D169" t="s">
        <v>34</v>
      </c>
      <c r="E169" t="str">
        <f t="shared" si="31"/>
        <v>05</v>
      </c>
      <c r="F169" t="str">
        <f>"006"</f>
        <v>006</v>
      </c>
      <c r="G169" t="str">
        <f>""</f>
        <v/>
      </c>
      <c r="H169" t="s">
        <v>1</v>
      </c>
      <c r="I169" t="s">
        <v>534</v>
      </c>
      <c r="J169" t="s">
        <v>535</v>
      </c>
      <c r="K169" s="2" t="str">
        <f>"06005"</f>
        <v>06005</v>
      </c>
    </row>
    <row r="170" spans="1:11" x14ac:dyDescent="0.25">
      <c r="A170" t="str">
        <f t="shared" si="27"/>
        <v>06</v>
      </c>
      <c r="B170" t="s">
        <v>34</v>
      </c>
      <c r="C170" t="str">
        <f t="shared" si="30"/>
        <v>015</v>
      </c>
      <c r="D170" t="s">
        <v>34</v>
      </c>
      <c r="E170" t="str">
        <f t="shared" si="31"/>
        <v>05</v>
      </c>
      <c r="F170" t="str">
        <f>"006"</f>
        <v>006</v>
      </c>
      <c r="G170" t="str">
        <f>""</f>
        <v/>
      </c>
      <c r="H170" t="s">
        <v>0</v>
      </c>
      <c r="I170" t="s">
        <v>534</v>
      </c>
      <c r="J170" t="s">
        <v>535</v>
      </c>
      <c r="K170" s="2" t="str">
        <f>"06005"</f>
        <v>06005</v>
      </c>
    </row>
    <row r="171" spans="1:11" x14ac:dyDescent="0.25">
      <c r="A171" t="str">
        <f t="shared" si="27"/>
        <v>06</v>
      </c>
      <c r="B171" t="s">
        <v>34</v>
      </c>
      <c r="C171" t="str">
        <f t="shared" si="30"/>
        <v>015</v>
      </c>
      <c r="D171" t="s">
        <v>34</v>
      </c>
      <c r="E171" t="str">
        <f t="shared" si="31"/>
        <v>05</v>
      </c>
      <c r="F171" t="str">
        <f>"011"</f>
        <v>011</v>
      </c>
      <c r="G171" t="str">
        <f>""</f>
        <v/>
      </c>
      <c r="H171" t="s">
        <v>3</v>
      </c>
      <c r="I171" t="s">
        <v>532</v>
      </c>
      <c r="J171" t="s">
        <v>533</v>
      </c>
      <c r="K171" s="2" t="str">
        <f>"06004"</f>
        <v>06004</v>
      </c>
    </row>
    <row r="172" spans="1:11" x14ac:dyDescent="0.25">
      <c r="A172" t="str">
        <f t="shared" si="27"/>
        <v>06</v>
      </c>
      <c r="B172" t="s">
        <v>34</v>
      </c>
      <c r="C172" t="str">
        <f t="shared" si="30"/>
        <v>015</v>
      </c>
      <c r="D172" t="s">
        <v>34</v>
      </c>
      <c r="E172" t="str">
        <f t="shared" si="31"/>
        <v>05</v>
      </c>
      <c r="F172" t="str">
        <f>"012"</f>
        <v>012</v>
      </c>
      <c r="G172" t="str">
        <f>""</f>
        <v/>
      </c>
      <c r="H172" t="s">
        <v>1</v>
      </c>
      <c r="I172" t="s">
        <v>532</v>
      </c>
      <c r="J172" t="s">
        <v>533</v>
      </c>
      <c r="K172" s="2" t="str">
        <f>"06004"</f>
        <v>06004</v>
      </c>
    </row>
    <row r="173" spans="1:11" x14ac:dyDescent="0.25">
      <c r="A173" t="str">
        <f t="shared" si="27"/>
        <v>06</v>
      </c>
      <c r="B173" t="s">
        <v>34</v>
      </c>
      <c r="C173" t="str">
        <f t="shared" si="30"/>
        <v>015</v>
      </c>
      <c r="D173" t="s">
        <v>34</v>
      </c>
      <c r="E173" t="str">
        <f t="shared" si="31"/>
        <v>05</v>
      </c>
      <c r="F173" t="str">
        <f>"012"</f>
        <v>012</v>
      </c>
      <c r="G173" t="str">
        <f>""</f>
        <v/>
      </c>
      <c r="H173" t="s">
        <v>0</v>
      </c>
      <c r="I173" t="s">
        <v>532</v>
      </c>
      <c r="J173" t="s">
        <v>533</v>
      </c>
      <c r="K173" s="2" t="str">
        <f>"06004"</f>
        <v>06004</v>
      </c>
    </row>
    <row r="174" spans="1:11" x14ac:dyDescent="0.25">
      <c r="A174" t="str">
        <f t="shared" si="27"/>
        <v>06</v>
      </c>
      <c r="B174" t="s">
        <v>34</v>
      </c>
      <c r="C174" t="str">
        <f t="shared" si="30"/>
        <v>015</v>
      </c>
      <c r="D174" t="s">
        <v>34</v>
      </c>
      <c r="E174" t="str">
        <f t="shared" si="31"/>
        <v>05</v>
      </c>
      <c r="F174" t="str">
        <f>"013"</f>
        <v>013</v>
      </c>
      <c r="G174" t="str">
        <f>""</f>
        <v/>
      </c>
      <c r="H174" t="s">
        <v>1</v>
      </c>
      <c r="I174" t="s">
        <v>536</v>
      </c>
      <c r="J174" t="s">
        <v>537</v>
      </c>
      <c r="K174" s="2" t="str">
        <f>"06010"</f>
        <v>06010</v>
      </c>
    </row>
    <row r="175" spans="1:11" x14ac:dyDescent="0.25">
      <c r="A175" t="str">
        <f t="shared" si="27"/>
        <v>06</v>
      </c>
      <c r="B175" t="s">
        <v>34</v>
      </c>
      <c r="C175" t="str">
        <f t="shared" si="30"/>
        <v>015</v>
      </c>
      <c r="D175" t="s">
        <v>34</v>
      </c>
      <c r="E175" t="str">
        <f t="shared" si="31"/>
        <v>05</v>
      </c>
      <c r="F175" t="str">
        <f>"013"</f>
        <v>013</v>
      </c>
      <c r="G175" t="str">
        <f>""</f>
        <v/>
      </c>
      <c r="H175" t="s">
        <v>0</v>
      </c>
      <c r="I175" t="s">
        <v>536</v>
      </c>
      <c r="J175" t="s">
        <v>537</v>
      </c>
      <c r="K175" s="2" t="str">
        <f>"06010"</f>
        <v>06010</v>
      </c>
    </row>
    <row r="176" spans="1:11" x14ac:dyDescent="0.25">
      <c r="A176" t="str">
        <f t="shared" si="27"/>
        <v>06</v>
      </c>
      <c r="B176" t="s">
        <v>34</v>
      </c>
      <c r="C176" t="str">
        <f t="shared" si="30"/>
        <v>015</v>
      </c>
      <c r="D176" t="s">
        <v>34</v>
      </c>
      <c r="E176" t="str">
        <f t="shared" si="31"/>
        <v>05</v>
      </c>
      <c r="F176" t="str">
        <f>"020"</f>
        <v>020</v>
      </c>
      <c r="G176" t="str">
        <f>""</f>
        <v/>
      </c>
      <c r="H176" t="s">
        <v>3</v>
      </c>
      <c r="I176" t="s">
        <v>532</v>
      </c>
      <c r="J176" t="s">
        <v>533</v>
      </c>
      <c r="K176" s="2" t="str">
        <f>"06004"</f>
        <v>06004</v>
      </c>
    </row>
    <row r="177" spans="1:11" x14ac:dyDescent="0.25">
      <c r="A177" t="str">
        <f t="shared" si="27"/>
        <v>06</v>
      </c>
      <c r="B177" t="s">
        <v>34</v>
      </c>
      <c r="C177" t="str">
        <f t="shared" si="30"/>
        <v>015</v>
      </c>
      <c r="D177" t="s">
        <v>34</v>
      </c>
      <c r="E177" t="str">
        <f t="shared" si="31"/>
        <v>05</v>
      </c>
      <c r="F177" t="str">
        <f>"025"</f>
        <v>025</v>
      </c>
      <c r="G177" t="str">
        <f>""</f>
        <v/>
      </c>
      <c r="H177" t="s">
        <v>1</v>
      </c>
      <c r="I177" t="s">
        <v>536</v>
      </c>
      <c r="J177" t="s">
        <v>537</v>
      </c>
      <c r="K177" s="2" t="str">
        <f>"06010"</f>
        <v>06010</v>
      </c>
    </row>
    <row r="178" spans="1:11" x14ac:dyDescent="0.25">
      <c r="A178" t="str">
        <f t="shared" si="27"/>
        <v>06</v>
      </c>
      <c r="B178" t="s">
        <v>34</v>
      </c>
      <c r="C178" t="str">
        <f t="shared" si="30"/>
        <v>015</v>
      </c>
      <c r="D178" t="s">
        <v>34</v>
      </c>
      <c r="E178" t="str">
        <f t="shared" si="31"/>
        <v>05</v>
      </c>
      <c r="F178" t="str">
        <f>"025"</f>
        <v>025</v>
      </c>
      <c r="G178" t="str">
        <f>""</f>
        <v/>
      </c>
      <c r="H178" t="s">
        <v>0</v>
      </c>
      <c r="I178" t="s">
        <v>536</v>
      </c>
      <c r="J178" t="s">
        <v>537</v>
      </c>
      <c r="K178" s="2" t="str">
        <f>"06010"</f>
        <v>06010</v>
      </c>
    </row>
    <row r="179" spans="1:11" x14ac:dyDescent="0.25">
      <c r="A179" t="str">
        <f t="shared" si="27"/>
        <v>06</v>
      </c>
      <c r="B179" t="s">
        <v>34</v>
      </c>
      <c r="C179" t="str">
        <f t="shared" si="30"/>
        <v>015</v>
      </c>
      <c r="D179" t="s">
        <v>34</v>
      </c>
      <c r="E179" t="str">
        <f t="shared" ref="E179:E187" si="32">"06"</f>
        <v>06</v>
      </c>
      <c r="F179" t="str">
        <f>"001"</f>
        <v>001</v>
      </c>
      <c r="G179" t="str">
        <f>""</f>
        <v/>
      </c>
      <c r="H179" t="s">
        <v>1</v>
      </c>
      <c r="I179" t="s">
        <v>538</v>
      </c>
      <c r="J179" t="s">
        <v>539</v>
      </c>
      <c r="K179" s="2" t="str">
        <f t="shared" ref="K179:K192" si="33">"06007"</f>
        <v>06007</v>
      </c>
    </row>
    <row r="180" spans="1:11" x14ac:dyDescent="0.25">
      <c r="A180" t="str">
        <f t="shared" si="27"/>
        <v>06</v>
      </c>
      <c r="B180" t="s">
        <v>34</v>
      </c>
      <c r="C180" t="str">
        <f t="shared" si="30"/>
        <v>015</v>
      </c>
      <c r="D180" t="s">
        <v>34</v>
      </c>
      <c r="E180" t="str">
        <f t="shared" si="32"/>
        <v>06</v>
      </c>
      <c r="F180" t="str">
        <f>"001"</f>
        <v>001</v>
      </c>
      <c r="G180" t="str">
        <f>""</f>
        <v/>
      </c>
      <c r="H180" t="s">
        <v>0</v>
      </c>
      <c r="I180" t="s">
        <v>538</v>
      </c>
      <c r="J180" t="s">
        <v>539</v>
      </c>
      <c r="K180" s="2" t="str">
        <f t="shared" si="33"/>
        <v>06007</v>
      </c>
    </row>
    <row r="181" spans="1:11" x14ac:dyDescent="0.25">
      <c r="A181" t="str">
        <f t="shared" si="27"/>
        <v>06</v>
      </c>
      <c r="B181" t="s">
        <v>34</v>
      </c>
      <c r="C181" t="str">
        <f t="shared" si="30"/>
        <v>015</v>
      </c>
      <c r="D181" t="s">
        <v>34</v>
      </c>
      <c r="E181" t="str">
        <f t="shared" si="32"/>
        <v>06</v>
      </c>
      <c r="F181" t="str">
        <f>"004"</f>
        <v>004</v>
      </c>
      <c r="G181" t="str">
        <f>""</f>
        <v/>
      </c>
      <c r="H181" t="s">
        <v>1</v>
      </c>
      <c r="I181" t="s">
        <v>538</v>
      </c>
      <c r="J181" t="s">
        <v>539</v>
      </c>
      <c r="K181" s="2" t="str">
        <f t="shared" si="33"/>
        <v>06007</v>
      </c>
    </row>
    <row r="182" spans="1:11" x14ac:dyDescent="0.25">
      <c r="A182" t="str">
        <f t="shared" si="27"/>
        <v>06</v>
      </c>
      <c r="B182" t="s">
        <v>34</v>
      </c>
      <c r="C182" t="str">
        <f t="shared" si="30"/>
        <v>015</v>
      </c>
      <c r="D182" t="s">
        <v>34</v>
      </c>
      <c r="E182" t="str">
        <f t="shared" si="32"/>
        <v>06</v>
      </c>
      <c r="F182" t="str">
        <f>"004"</f>
        <v>004</v>
      </c>
      <c r="G182" t="str">
        <f>""</f>
        <v/>
      </c>
      <c r="H182" t="s">
        <v>0</v>
      </c>
      <c r="I182" t="s">
        <v>538</v>
      </c>
      <c r="J182" t="s">
        <v>539</v>
      </c>
      <c r="K182" s="2" t="str">
        <f t="shared" si="33"/>
        <v>06007</v>
      </c>
    </row>
    <row r="183" spans="1:11" x14ac:dyDescent="0.25">
      <c r="A183" t="str">
        <f t="shared" si="27"/>
        <v>06</v>
      </c>
      <c r="B183" t="s">
        <v>34</v>
      </c>
      <c r="C183" t="str">
        <f t="shared" si="30"/>
        <v>015</v>
      </c>
      <c r="D183" t="s">
        <v>34</v>
      </c>
      <c r="E183" t="str">
        <f t="shared" si="32"/>
        <v>06</v>
      </c>
      <c r="F183" t="str">
        <f>"005"</f>
        <v>005</v>
      </c>
      <c r="G183" t="str">
        <f>""</f>
        <v/>
      </c>
      <c r="H183" t="s">
        <v>1</v>
      </c>
      <c r="I183" t="s">
        <v>540</v>
      </c>
      <c r="J183" t="s">
        <v>541</v>
      </c>
      <c r="K183" s="2" t="str">
        <f t="shared" si="33"/>
        <v>06007</v>
      </c>
    </row>
    <row r="184" spans="1:11" x14ac:dyDescent="0.25">
      <c r="A184" t="str">
        <f t="shared" si="27"/>
        <v>06</v>
      </c>
      <c r="B184" t="s">
        <v>34</v>
      </c>
      <c r="C184" t="str">
        <f t="shared" si="30"/>
        <v>015</v>
      </c>
      <c r="D184" t="s">
        <v>34</v>
      </c>
      <c r="E184" t="str">
        <f t="shared" si="32"/>
        <v>06</v>
      </c>
      <c r="F184" t="str">
        <f>"005"</f>
        <v>005</v>
      </c>
      <c r="G184" t="str">
        <f>""</f>
        <v/>
      </c>
      <c r="H184" t="s">
        <v>0</v>
      </c>
      <c r="I184" t="s">
        <v>540</v>
      </c>
      <c r="J184" t="s">
        <v>541</v>
      </c>
      <c r="K184" s="2" t="str">
        <f t="shared" si="33"/>
        <v>06007</v>
      </c>
    </row>
    <row r="185" spans="1:11" x14ac:dyDescent="0.25">
      <c r="A185" t="str">
        <f t="shared" si="27"/>
        <v>06</v>
      </c>
      <c r="B185" t="s">
        <v>34</v>
      </c>
      <c r="C185" t="str">
        <f t="shared" si="30"/>
        <v>015</v>
      </c>
      <c r="D185" t="s">
        <v>34</v>
      </c>
      <c r="E185" t="str">
        <f t="shared" si="32"/>
        <v>06</v>
      </c>
      <c r="F185" t="str">
        <f>"006"</f>
        <v>006</v>
      </c>
      <c r="G185" t="str">
        <f>""</f>
        <v/>
      </c>
      <c r="H185" t="s">
        <v>3</v>
      </c>
      <c r="I185" t="s">
        <v>540</v>
      </c>
      <c r="J185" t="s">
        <v>541</v>
      </c>
      <c r="K185" s="2" t="str">
        <f t="shared" si="33"/>
        <v>06007</v>
      </c>
    </row>
    <row r="186" spans="1:11" x14ac:dyDescent="0.25">
      <c r="A186" t="str">
        <f t="shared" si="27"/>
        <v>06</v>
      </c>
      <c r="B186" t="s">
        <v>34</v>
      </c>
      <c r="C186" t="str">
        <f t="shared" si="30"/>
        <v>015</v>
      </c>
      <c r="D186" t="s">
        <v>34</v>
      </c>
      <c r="E186" t="str">
        <f t="shared" si="32"/>
        <v>06</v>
      </c>
      <c r="F186" t="str">
        <f>"008"</f>
        <v>008</v>
      </c>
      <c r="G186" t="str">
        <f>""</f>
        <v/>
      </c>
      <c r="H186" t="s">
        <v>1</v>
      </c>
      <c r="I186" t="s">
        <v>540</v>
      </c>
      <c r="J186" t="s">
        <v>541</v>
      </c>
      <c r="K186" s="2" t="str">
        <f t="shared" si="33"/>
        <v>06007</v>
      </c>
    </row>
    <row r="187" spans="1:11" x14ac:dyDescent="0.25">
      <c r="A187" t="str">
        <f t="shared" si="27"/>
        <v>06</v>
      </c>
      <c r="B187" t="s">
        <v>34</v>
      </c>
      <c r="C187" t="str">
        <f t="shared" si="30"/>
        <v>015</v>
      </c>
      <c r="D187" t="s">
        <v>34</v>
      </c>
      <c r="E187" t="str">
        <f t="shared" si="32"/>
        <v>06</v>
      </c>
      <c r="F187" t="str">
        <f>"008"</f>
        <v>008</v>
      </c>
      <c r="G187" t="str">
        <f>""</f>
        <v/>
      </c>
      <c r="H187" t="s">
        <v>0</v>
      </c>
      <c r="I187" t="s">
        <v>540</v>
      </c>
      <c r="J187" t="s">
        <v>541</v>
      </c>
      <c r="K187" s="2" t="str">
        <f t="shared" si="33"/>
        <v>06007</v>
      </c>
    </row>
    <row r="188" spans="1:11" x14ac:dyDescent="0.25">
      <c r="A188" t="str">
        <f t="shared" si="27"/>
        <v>06</v>
      </c>
      <c r="B188" t="s">
        <v>34</v>
      </c>
      <c r="C188" t="str">
        <f t="shared" si="30"/>
        <v>015</v>
      </c>
      <c r="D188" t="s">
        <v>34</v>
      </c>
      <c r="E188" t="str">
        <f t="shared" ref="E188:E215" si="34">"07"</f>
        <v>07</v>
      </c>
      <c r="F188" t="str">
        <f>"001"</f>
        <v>001</v>
      </c>
      <c r="G188" t="str">
        <f>""</f>
        <v/>
      </c>
      <c r="H188" t="s">
        <v>1</v>
      </c>
      <c r="I188" t="s">
        <v>542</v>
      </c>
      <c r="J188" t="s">
        <v>543</v>
      </c>
      <c r="K188" s="2" t="str">
        <f t="shared" si="33"/>
        <v>06007</v>
      </c>
    </row>
    <row r="189" spans="1:11" x14ac:dyDescent="0.25">
      <c r="A189" t="str">
        <f t="shared" si="27"/>
        <v>06</v>
      </c>
      <c r="B189" t="s">
        <v>34</v>
      </c>
      <c r="C189" t="str">
        <f t="shared" si="30"/>
        <v>015</v>
      </c>
      <c r="D189" t="s">
        <v>34</v>
      </c>
      <c r="E189" t="str">
        <f t="shared" si="34"/>
        <v>07</v>
      </c>
      <c r="F189" t="str">
        <f>"001"</f>
        <v>001</v>
      </c>
      <c r="G189" t="str">
        <f>""</f>
        <v/>
      </c>
      <c r="H189" t="s">
        <v>0</v>
      </c>
      <c r="I189" t="s">
        <v>542</v>
      </c>
      <c r="J189" t="s">
        <v>543</v>
      </c>
      <c r="K189" s="2" t="str">
        <f t="shared" si="33"/>
        <v>06007</v>
      </c>
    </row>
    <row r="190" spans="1:11" x14ac:dyDescent="0.25">
      <c r="A190" t="str">
        <f t="shared" si="27"/>
        <v>06</v>
      </c>
      <c r="B190" t="s">
        <v>34</v>
      </c>
      <c r="C190" t="str">
        <f t="shared" si="30"/>
        <v>015</v>
      </c>
      <c r="D190" t="s">
        <v>34</v>
      </c>
      <c r="E190" t="str">
        <f t="shared" si="34"/>
        <v>07</v>
      </c>
      <c r="F190" t="str">
        <f>"001"</f>
        <v>001</v>
      </c>
      <c r="G190" t="str">
        <f>""</f>
        <v/>
      </c>
      <c r="H190" t="s">
        <v>2</v>
      </c>
      <c r="I190" t="s">
        <v>542</v>
      </c>
      <c r="J190" t="s">
        <v>543</v>
      </c>
      <c r="K190" s="2" t="str">
        <f t="shared" si="33"/>
        <v>06007</v>
      </c>
    </row>
    <row r="191" spans="1:11" x14ac:dyDescent="0.25">
      <c r="A191" t="str">
        <f t="shared" si="27"/>
        <v>06</v>
      </c>
      <c r="B191" t="s">
        <v>34</v>
      </c>
      <c r="C191" t="str">
        <f t="shared" si="30"/>
        <v>015</v>
      </c>
      <c r="D191" t="s">
        <v>34</v>
      </c>
      <c r="E191" t="str">
        <f t="shared" si="34"/>
        <v>07</v>
      </c>
      <c r="F191" t="str">
        <f>"002"</f>
        <v>002</v>
      </c>
      <c r="G191" t="str">
        <f>""</f>
        <v/>
      </c>
      <c r="H191" t="s">
        <v>1</v>
      </c>
      <c r="I191" t="s">
        <v>544</v>
      </c>
      <c r="J191" t="s">
        <v>545</v>
      </c>
      <c r="K191" s="2" t="str">
        <f t="shared" si="33"/>
        <v>06007</v>
      </c>
    </row>
    <row r="192" spans="1:11" x14ac:dyDescent="0.25">
      <c r="A192" t="str">
        <f t="shared" si="27"/>
        <v>06</v>
      </c>
      <c r="B192" t="s">
        <v>34</v>
      </c>
      <c r="C192" t="str">
        <f t="shared" si="30"/>
        <v>015</v>
      </c>
      <c r="D192" t="s">
        <v>34</v>
      </c>
      <c r="E192" t="str">
        <f t="shared" si="34"/>
        <v>07</v>
      </c>
      <c r="F192" t="str">
        <f>"002"</f>
        <v>002</v>
      </c>
      <c r="G192" t="str">
        <f>""</f>
        <v/>
      </c>
      <c r="H192" t="s">
        <v>0</v>
      </c>
      <c r="I192" t="s">
        <v>544</v>
      </c>
      <c r="J192" t="s">
        <v>545</v>
      </c>
      <c r="K192" s="2" t="str">
        <f t="shared" si="33"/>
        <v>06007</v>
      </c>
    </row>
    <row r="193" spans="1:11" x14ac:dyDescent="0.25">
      <c r="A193" t="str">
        <f t="shared" si="27"/>
        <v>06</v>
      </c>
      <c r="B193" t="s">
        <v>34</v>
      </c>
      <c r="C193" t="str">
        <f t="shared" si="30"/>
        <v>015</v>
      </c>
      <c r="D193" t="s">
        <v>34</v>
      </c>
      <c r="E193" t="str">
        <f t="shared" si="34"/>
        <v>07</v>
      </c>
      <c r="F193" t="str">
        <f>"003"</f>
        <v>003</v>
      </c>
      <c r="G193" t="str">
        <f>""</f>
        <v/>
      </c>
      <c r="H193" t="s">
        <v>1</v>
      </c>
      <c r="I193" t="s">
        <v>546</v>
      </c>
      <c r="J193" t="s">
        <v>547</v>
      </c>
      <c r="K193" s="2" t="str">
        <f t="shared" ref="K193:K205" si="35">"06006"</f>
        <v>06006</v>
      </c>
    </row>
    <row r="194" spans="1:11" x14ac:dyDescent="0.25">
      <c r="A194" t="str">
        <f t="shared" si="27"/>
        <v>06</v>
      </c>
      <c r="B194" t="s">
        <v>34</v>
      </c>
      <c r="C194" t="str">
        <f t="shared" si="30"/>
        <v>015</v>
      </c>
      <c r="D194" t="s">
        <v>34</v>
      </c>
      <c r="E194" t="str">
        <f t="shared" si="34"/>
        <v>07</v>
      </c>
      <c r="F194" t="str">
        <f>"003"</f>
        <v>003</v>
      </c>
      <c r="G194" t="str">
        <f>""</f>
        <v/>
      </c>
      <c r="H194" t="s">
        <v>0</v>
      </c>
      <c r="I194" t="s">
        <v>546</v>
      </c>
      <c r="J194" t="s">
        <v>547</v>
      </c>
      <c r="K194" s="2" t="str">
        <f t="shared" si="35"/>
        <v>06006</v>
      </c>
    </row>
    <row r="195" spans="1:11" x14ac:dyDescent="0.25">
      <c r="A195" t="str">
        <f t="shared" ref="A195:A258" si="36">"06"</f>
        <v>06</v>
      </c>
      <c r="B195" t="s">
        <v>34</v>
      </c>
      <c r="C195" t="str">
        <f t="shared" si="30"/>
        <v>015</v>
      </c>
      <c r="D195" t="s">
        <v>34</v>
      </c>
      <c r="E195" t="str">
        <f t="shared" si="34"/>
        <v>07</v>
      </c>
      <c r="F195" t="str">
        <f>"003"</f>
        <v>003</v>
      </c>
      <c r="G195" t="str">
        <f>""</f>
        <v/>
      </c>
      <c r="H195" t="s">
        <v>2</v>
      </c>
      <c r="I195" t="s">
        <v>546</v>
      </c>
      <c r="J195" t="s">
        <v>547</v>
      </c>
      <c r="K195" s="2" t="str">
        <f t="shared" si="35"/>
        <v>06006</v>
      </c>
    </row>
    <row r="196" spans="1:11" x14ac:dyDescent="0.25">
      <c r="A196" t="str">
        <f t="shared" si="36"/>
        <v>06</v>
      </c>
      <c r="B196" t="s">
        <v>34</v>
      </c>
      <c r="C196" t="str">
        <f t="shared" si="30"/>
        <v>015</v>
      </c>
      <c r="D196" t="s">
        <v>34</v>
      </c>
      <c r="E196" t="str">
        <f t="shared" si="34"/>
        <v>07</v>
      </c>
      <c r="F196" t="str">
        <f>"004"</f>
        <v>004</v>
      </c>
      <c r="G196" t="str">
        <f>""</f>
        <v/>
      </c>
      <c r="H196" t="s">
        <v>1</v>
      </c>
      <c r="I196" t="s">
        <v>548</v>
      </c>
      <c r="J196" t="s">
        <v>549</v>
      </c>
      <c r="K196" s="2" t="str">
        <f t="shared" si="35"/>
        <v>06006</v>
      </c>
    </row>
    <row r="197" spans="1:11" x14ac:dyDescent="0.25">
      <c r="A197" t="str">
        <f t="shared" si="36"/>
        <v>06</v>
      </c>
      <c r="B197" t="s">
        <v>34</v>
      </c>
      <c r="C197" t="str">
        <f t="shared" si="30"/>
        <v>015</v>
      </c>
      <c r="D197" t="s">
        <v>34</v>
      </c>
      <c r="E197" t="str">
        <f t="shared" si="34"/>
        <v>07</v>
      </c>
      <c r="F197" t="str">
        <f>"004"</f>
        <v>004</v>
      </c>
      <c r="G197" t="str">
        <f>""</f>
        <v/>
      </c>
      <c r="H197" t="s">
        <v>0</v>
      </c>
      <c r="I197" t="s">
        <v>548</v>
      </c>
      <c r="J197" t="s">
        <v>549</v>
      </c>
      <c r="K197" s="2" t="str">
        <f t="shared" si="35"/>
        <v>06006</v>
      </c>
    </row>
    <row r="198" spans="1:11" x14ac:dyDescent="0.25">
      <c r="A198" t="str">
        <f t="shared" si="36"/>
        <v>06</v>
      </c>
      <c r="B198" t="s">
        <v>34</v>
      </c>
      <c r="C198" t="str">
        <f t="shared" si="30"/>
        <v>015</v>
      </c>
      <c r="D198" t="s">
        <v>34</v>
      </c>
      <c r="E198" t="str">
        <f t="shared" si="34"/>
        <v>07</v>
      </c>
      <c r="F198" t="str">
        <f>"005"</f>
        <v>005</v>
      </c>
      <c r="G198" t="str">
        <f>""</f>
        <v/>
      </c>
      <c r="H198" t="s">
        <v>1</v>
      </c>
      <c r="I198" t="s">
        <v>550</v>
      </c>
      <c r="J198" t="s">
        <v>551</v>
      </c>
      <c r="K198" s="2" t="str">
        <f t="shared" si="35"/>
        <v>06006</v>
      </c>
    </row>
    <row r="199" spans="1:11" x14ac:dyDescent="0.25">
      <c r="A199" t="str">
        <f t="shared" si="36"/>
        <v>06</v>
      </c>
      <c r="B199" t="s">
        <v>34</v>
      </c>
      <c r="C199" t="str">
        <f t="shared" si="30"/>
        <v>015</v>
      </c>
      <c r="D199" t="s">
        <v>34</v>
      </c>
      <c r="E199" t="str">
        <f t="shared" si="34"/>
        <v>07</v>
      </c>
      <c r="F199" t="str">
        <f>"005"</f>
        <v>005</v>
      </c>
      <c r="G199" t="str">
        <f>""</f>
        <v/>
      </c>
      <c r="H199" t="s">
        <v>0</v>
      </c>
      <c r="I199" t="s">
        <v>550</v>
      </c>
      <c r="J199" t="s">
        <v>551</v>
      </c>
      <c r="K199" s="2" t="str">
        <f t="shared" si="35"/>
        <v>06006</v>
      </c>
    </row>
    <row r="200" spans="1:11" x14ac:dyDescent="0.25">
      <c r="A200" t="str">
        <f t="shared" si="36"/>
        <v>06</v>
      </c>
      <c r="B200" t="s">
        <v>34</v>
      </c>
      <c r="C200" t="str">
        <f t="shared" si="30"/>
        <v>015</v>
      </c>
      <c r="D200" t="s">
        <v>34</v>
      </c>
      <c r="E200" t="str">
        <f t="shared" si="34"/>
        <v>07</v>
      </c>
      <c r="F200" t="str">
        <f>"006"</f>
        <v>006</v>
      </c>
      <c r="G200" t="str">
        <f>""</f>
        <v/>
      </c>
      <c r="H200" t="s">
        <v>3</v>
      </c>
      <c r="I200" t="s">
        <v>552</v>
      </c>
      <c r="J200" t="s">
        <v>553</v>
      </c>
      <c r="K200" s="2" t="str">
        <f t="shared" si="35"/>
        <v>06006</v>
      </c>
    </row>
    <row r="201" spans="1:11" x14ac:dyDescent="0.25">
      <c r="A201" t="str">
        <f t="shared" si="36"/>
        <v>06</v>
      </c>
      <c r="B201" t="s">
        <v>34</v>
      </c>
      <c r="C201" t="str">
        <f t="shared" si="30"/>
        <v>015</v>
      </c>
      <c r="D201" t="s">
        <v>34</v>
      </c>
      <c r="E201" t="str">
        <f t="shared" si="34"/>
        <v>07</v>
      </c>
      <c r="F201" t="str">
        <f>"007"</f>
        <v>007</v>
      </c>
      <c r="G201" t="str">
        <f>""</f>
        <v/>
      </c>
      <c r="H201" t="s">
        <v>1</v>
      </c>
      <c r="I201" t="s">
        <v>554</v>
      </c>
      <c r="J201" t="s">
        <v>555</v>
      </c>
      <c r="K201" s="2" t="str">
        <f t="shared" si="35"/>
        <v>06006</v>
      </c>
    </row>
    <row r="202" spans="1:11" x14ac:dyDescent="0.25">
      <c r="A202" t="str">
        <f t="shared" si="36"/>
        <v>06</v>
      </c>
      <c r="B202" t="s">
        <v>34</v>
      </c>
      <c r="C202" t="str">
        <f t="shared" si="30"/>
        <v>015</v>
      </c>
      <c r="D202" t="s">
        <v>34</v>
      </c>
      <c r="E202" t="str">
        <f t="shared" si="34"/>
        <v>07</v>
      </c>
      <c r="F202" t="str">
        <f>"007"</f>
        <v>007</v>
      </c>
      <c r="G202" t="str">
        <f>""</f>
        <v/>
      </c>
      <c r="H202" t="s">
        <v>0</v>
      </c>
      <c r="I202" t="s">
        <v>554</v>
      </c>
      <c r="J202" t="s">
        <v>555</v>
      </c>
      <c r="K202" s="2" t="str">
        <f t="shared" si="35"/>
        <v>06006</v>
      </c>
    </row>
    <row r="203" spans="1:11" x14ac:dyDescent="0.25">
      <c r="A203" t="str">
        <f t="shared" si="36"/>
        <v>06</v>
      </c>
      <c r="B203" t="s">
        <v>34</v>
      </c>
      <c r="C203" t="str">
        <f t="shared" si="30"/>
        <v>015</v>
      </c>
      <c r="D203" t="s">
        <v>34</v>
      </c>
      <c r="E203" t="str">
        <f t="shared" si="34"/>
        <v>07</v>
      </c>
      <c r="F203" t="str">
        <f>"008"</f>
        <v>008</v>
      </c>
      <c r="G203" t="str">
        <f>""</f>
        <v/>
      </c>
      <c r="H203" t="s">
        <v>1</v>
      </c>
      <c r="I203" t="s">
        <v>546</v>
      </c>
      <c r="J203" t="s">
        <v>547</v>
      </c>
      <c r="K203" s="2" t="str">
        <f t="shared" si="35"/>
        <v>06006</v>
      </c>
    </row>
    <row r="204" spans="1:11" x14ac:dyDescent="0.25">
      <c r="A204" t="str">
        <f t="shared" si="36"/>
        <v>06</v>
      </c>
      <c r="B204" t="s">
        <v>34</v>
      </c>
      <c r="C204" t="str">
        <f t="shared" si="30"/>
        <v>015</v>
      </c>
      <c r="D204" t="s">
        <v>34</v>
      </c>
      <c r="E204" t="str">
        <f t="shared" si="34"/>
        <v>07</v>
      </c>
      <c r="F204" t="str">
        <f>"008"</f>
        <v>008</v>
      </c>
      <c r="G204" t="str">
        <f>""</f>
        <v/>
      </c>
      <c r="H204" t="s">
        <v>0</v>
      </c>
      <c r="I204" t="s">
        <v>546</v>
      </c>
      <c r="J204" t="s">
        <v>547</v>
      </c>
      <c r="K204" s="2" t="str">
        <f t="shared" si="35"/>
        <v>06006</v>
      </c>
    </row>
    <row r="205" spans="1:11" x14ac:dyDescent="0.25">
      <c r="A205" t="str">
        <f t="shared" si="36"/>
        <v>06</v>
      </c>
      <c r="B205" t="s">
        <v>34</v>
      </c>
      <c r="C205" t="str">
        <f t="shared" si="30"/>
        <v>015</v>
      </c>
      <c r="D205" t="s">
        <v>34</v>
      </c>
      <c r="E205" t="str">
        <f t="shared" si="34"/>
        <v>07</v>
      </c>
      <c r="F205" t="str">
        <f>"009"</f>
        <v>009</v>
      </c>
      <c r="G205" t="str">
        <f>""</f>
        <v/>
      </c>
      <c r="H205" t="s">
        <v>3</v>
      </c>
      <c r="I205" t="s">
        <v>546</v>
      </c>
      <c r="J205" t="s">
        <v>547</v>
      </c>
      <c r="K205" s="2" t="str">
        <f t="shared" si="35"/>
        <v>06006</v>
      </c>
    </row>
    <row r="206" spans="1:11" x14ac:dyDescent="0.25">
      <c r="A206" t="str">
        <f t="shared" si="36"/>
        <v>06</v>
      </c>
      <c r="B206" t="s">
        <v>34</v>
      </c>
      <c r="C206" t="str">
        <f t="shared" si="30"/>
        <v>015</v>
      </c>
      <c r="D206" t="s">
        <v>34</v>
      </c>
      <c r="E206" t="str">
        <f t="shared" si="34"/>
        <v>07</v>
      </c>
      <c r="F206" t="str">
        <f>"010"</f>
        <v>010</v>
      </c>
      <c r="G206" t="str">
        <f>""</f>
        <v/>
      </c>
      <c r="H206" t="s">
        <v>1</v>
      </c>
      <c r="I206" t="s">
        <v>544</v>
      </c>
      <c r="J206" t="s">
        <v>545</v>
      </c>
      <c r="K206" s="2" t="str">
        <f>"06007"</f>
        <v>06007</v>
      </c>
    </row>
    <row r="207" spans="1:11" x14ac:dyDescent="0.25">
      <c r="A207" t="str">
        <f t="shared" si="36"/>
        <v>06</v>
      </c>
      <c r="B207" t="s">
        <v>34</v>
      </c>
      <c r="C207" t="str">
        <f t="shared" si="30"/>
        <v>015</v>
      </c>
      <c r="D207" t="s">
        <v>34</v>
      </c>
      <c r="E207" t="str">
        <f t="shared" si="34"/>
        <v>07</v>
      </c>
      <c r="F207" t="str">
        <f>"010"</f>
        <v>010</v>
      </c>
      <c r="G207" t="str">
        <f>""</f>
        <v/>
      </c>
      <c r="H207" t="s">
        <v>0</v>
      </c>
      <c r="I207" t="s">
        <v>544</v>
      </c>
      <c r="J207" t="s">
        <v>545</v>
      </c>
      <c r="K207" s="2" t="str">
        <f>"06007"</f>
        <v>06007</v>
      </c>
    </row>
    <row r="208" spans="1:11" x14ac:dyDescent="0.25">
      <c r="A208" t="str">
        <f t="shared" si="36"/>
        <v>06</v>
      </c>
      <c r="B208" t="s">
        <v>34</v>
      </c>
      <c r="C208" t="str">
        <f t="shared" si="30"/>
        <v>015</v>
      </c>
      <c r="D208" t="s">
        <v>34</v>
      </c>
      <c r="E208" t="str">
        <f t="shared" si="34"/>
        <v>07</v>
      </c>
      <c r="F208" t="str">
        <f>"011"</f>
        <v>011</v>
      </c>
      <c r="G208" t="str">
        <f>""</f>
        <v/>
      </c>
      <c r="H208" t="s">
        <v>1</v>
      </c>
      <c r="I208" t="s">
        <v>552</v>
      </c>
      <c r="J208" t="s">
        <v>553</v>
      </c>
      <c r="K208" s="2" t="str">
        <f t="shared" ref="K208:K215" si="37">"06006"</f>
        <v>06006</v>
      </c>
    </row>
    <row r="209" spans="1:11" x14ac:dyDescent="0.25">
      <c r="A209" t="str">
        <f t="shared" si="36"/>
        <v>06</v>
      </c>
      <c r="B209" t="s">
        <v>34</v>
      </c>
      <c r="C209" t="str">
        <f t="shared" si="30"/>
        <v>015</v>
      </c>
      <c r="D209" t="s">
        <v>34</v>
      </c>
      <c r="E209" t="str">
        <f t="shared" si="34"/>
        <v>07</v>
      </c>
      <c r="F209" t="str">
        <f>"011"</f>
        <v>011</v>
      </c>
      <c r="G209" t="str">
        <f>""</f>
        <v/>
      </c>
      <c r="H209" t="s">
        <v>0</v>
      </c>
      <c r="I209" t="s">
        <v>552</v>
      </c>
      <c r="J209" t="s">
        <v>553</v>
      </c>
      <c r="K209" s="2" t="str">
        <f t="shared" si="37"/>
        <v>06006</v>
      </c>
    </row>
    <row r="210" spans="1:11" x14ac:dyDescent="0.25">
      <c r="A210" t="str">
        <f t="shared" si="36"/>
        <v>06</v>
      </c>
      <c r="B210" t="s">
        <v>34</v>
      </c>
      <c r="C210" t="str">
        <f t="shared" si="30"/>
        <v>015</v>
      </c>
      <c r="D210" t="s">
        <v>34</v>
      </c>
      <c r="E210" t="str">
        <f t="shared" si="34"/>
        <v>07</v>
      </c>
      <c r="F210" t="str">
        <f>"012"</f>
        <v>012</v>
      </c>
      <c r="G210" t="str">
        <f>""</f>
        <v/>
      </c>
      <c r="H210" t="s">
        <v>1</v>
      </c>
      <c r="I210" t="s">
        <v>554</v>
      </c>
      <c r="J210" t="s">
        <v>555</v>
      </c>
      <c r="K210" s="2" t="str">
        <f t="shared" si="37"/>
        <v>06006</v>
      </c>
    </row>
    <row r="211" spans="1:11" x14ac:dyDescent="0.25">
      <c r="A211" t="str">
        <f t="shared" si="36"/>
        <v>06</v>
      </c>
      <c r="B211" t="s">
        <v>34</v>
      </c>
      <c r="C211" t="str">
        <f t="shared" si="30"/>
        <v>015</v>
      </c>
      <c r="D211" t="s">
        <v>34</v>
      </c>
      <c r="E211" t="str">
        <f t="shared" si="34"/>
        <v>07</v>
      </c>
      <c r="F211" t="str">
        <f>"012"</f>
        <v>012</v>
      </c>
      <c r="G211" t="str">
        <f>""</f>
        <v/>
      </c>
      <c r="H211" t="s">
        <v>0</v>
      </c>
      <c r="I211" t="s">
        <v>554</v>
      </c>
      <c r="J211" t="s">
        <v>555</v>
      </c>
      <c r="K211" s="2" t="str">
        <f t="shared" si="37"/>
        <v>06006</v>
      </c>
    </row>
    <row r="212" spans="1:11" x14ac:dyDescent="0.25">
      <c r="A212" t="str">
        <f t="shared" si="36"/>
        <v>06</v>
      </c>
      <c r="B212" t="s">
        <v>34</v>
      </c>
      <c r="C212" t="str">
        <f t="shared" si="30"/>
        <v>015</v>
      </c>
      <c r="D212" t="s">
        <v>34</v>
      </c>
      <c r="E212" t="str">
        <f t="shared" si="34"/>
        <v>07</v>
      </c>
      <c r="F212" t="str">
        <f>"013"</f>
        <v>013</v>
      </c>
      <c r="G212" t="str">
        <f>""</f>
        <v/>
      </c>
      <c r="H212" t="s">
        <v>1</v>
      </c>
      <c r="I212" t="s">
        <v>552</v>
      </c>
      <c r="J212" t="s">
        <v>553</v>
      </c>
      <c r="K212" s="2" t="str">
        <f t="shared" si="37"/>
        <v>06006</v>
      </c>
    </row>
    <row r="213" spans="1:11" x14ac:dyDescent="0.25">
      <c r="A213" t="str">
        <f t="shared" si="36"/>
        <v>06</v>
      </c>
      <c r="B213" t="s">
        <v>34</v>
      </c>
      <c r="C213" t="str">
        <f t="shared" si="30"/>
        <v>015</v>
      </c>
      <c r="D213" t="s">
        <v>34</v>
      </c>
      <c r="E213" t="str">
        <f t="shared" si="34"/>
        <v>07</v>
      </c>
      <c r="F213" t="str">
        <f>"013"</f>
        <v>013</v>
      </c>
      <c r="G213" t="str">
        <f>""</f>
        <v/>
      </c>
      <c r="H213" t="s">
        <v>0</v>
      </c>
      <c r="I213" t="s">
        <v>552</v>
      </c>
      <c r="J213" t="s">
        <v>553</v>
      </c>
      <c r="K213" s="2" t="str">
        <f t="shared" si="37"/>
        <v>06006</v>
      </c>
    </row>
    <row r="214" spans="1:11" x14ac:dyDescent="0.25">
      <c r="A214" t="str">
        <f t="shared" si="36"/>
        <v>06</v>
      </c>
      <c r="B214" t="s">
        <v>34</v>
      </c>
      <c r="C214" t="str">
        <f t="shared" si="30"/>
        <v>015</v>
      </c>
      <c r="D214" t="s">
        <v>34</v>
      </c>
      <c r="E214" t="str">
        <f t="shared" si="34"/>
        <v>07</v>
      </c>
      <c r="F214" t="str">
        <f>"014"</f>
        <v>014</v>
      </c>
      <c r="G214" t="str">
        <f>""</f>
        <v/>
      </c>
      <c r="H214" t="s">
        <v>1</v>
      </c>
      <c r="I214" t="s">
        <v>552</v>
      </c>
      <c r="J214" t="s">
        <v>553</v>
      </c>
      <c r="K214" s="2" t="str">
        <f t="shared" si="37"/>
        <v>06006</v>
      </c>
    </row>
    <row r="215" spans="1:11" x14ac:dyDescent="0.25">
      <c r="A215" t="str">
        <f t="shared" si="36"/>
        <v>06</v>
      </c>
      <c r="B215" t="s">
        <v>34</v>
      </c>
      <c r="C215" t="str">
        <f t="shared" si="30"/>
        <v>015</v>
      </c>
      <c r="D215" t="s">
        <v>34</v>
      </c>
      <c r="E215" t="str">
        <f t="shared" si="34"/>
        <v>07</v>
      </c>
      <c r="F215" t="str">
        <f>"014"</f>
        <v>014</v>
      </c>
      <c r="G215" t="str">
        <f>""</f>
        <v/>
      </c>
      <c r="H215" t="s">
        <v>0</v>
      </c>
      <c r="I215" t="s">
        <v>552</v>
      </c>
      <c r="J215" t="s">
        <v>553</v>
      </c>
      <c r="K215" s="2" t="str">
        <f t="shared" si="37"/>
        <v>06006</v>
      </c>
    </row>
    <row r="216" spans="1:11" x14ac:dyDescent="0.25">
      <c r="A216" t="str">
        <f t="shared" si="36"/>
        <v>06</v>
      </c>
      <c r="B216" t="s">
        <v>34</v>
      </c>
      <c r="C216" t="str">
        <f t="shared" ref="C216:C279" si="38">"015"</f>
        <v>015</v>
      </c>
      <c r="D216" t="s">
        <v>34</v>
      </c>
      <c r="E216" t="str">
        <f t="shared" ref="E216:E234" si="39">"08"</f>
        <v>08</v>
      </c>
      <c r="F216" t="str">
        <f>"001"</f>
        <v>001</v>
      </c>
      <c r="G216" t="str">
        <f>""</f>
        <v/>
      </c>
      <c r="H216" t="s">
        <v>1</v>
      </c>
      <c r="I216" t="s">
        <v>30</v>
      </c>
      <c r="J216" t="s">
        <v>556</v>
      </c>
      <c r="K216" s="2" t="str">
        <f>"06194"</f>
        <v>06194</v>
      </c>
    </row>
    <row r="217" spans="1:11" x14ac:dyDescent="0.25">
      <c r="A217" t="str">
        <f t="shared" si="36"/>
        <v>06</v>
      </c>
      <c r="B217" t="s">
        <v>34</v>
      </c>
      <c r="C217" t="str">
        <f t="shared" si="38"/>
        <v>015</v>
      </c>
      <c r="D217" t="s">
        <v>34</v>
      </c>
      <c r="E217" t="str">
        <f t="shared" si="39"/>
        <v>08</v>
      </c>
      <c r="F217" t="str">
        <f>"001"</f>
        <v>001</v>
      </c>
      <c r="G217" t="str">
        <f>""</f>
        <v/>
      </c>
      <c r="H217" t="s">
        <v>0</v>
      </c>
      <c r="I217" t="s">
        <v>30</v>
      </c>
      <c r="J217" t="s">
        <v>556</v>
      </c>
      <c r="K217" s="2" t="str">
        <f>"06194"</f>
        <v>06194</v>
      </c>
    </row>
    <row r="218" spans="1:11" x14ac:dyDescent="0.25">
      <c r="A218" t="str">
        <f t="shared" si="36"/>
        <v>06</v>
      </c>
      <c r="B218" t="s">
        <v>34</v>
      </c>
      <c r="C218" t="str">
        <f t="shared" si="38"/>
        <v>015</v>
      </c>
      <c r="D218" t="s">
        <v>34</v>
      </c>
      <c r="E218" t="str">
        <f t="shared" si="39"/>
        <v>08</v>
      </c>
      <c r="F218" t="str">
        <f>"002"</f>
        <v>002</v>
      </c>
      <c r="G218" t="str">
        <f>"01"</f>
        <v>01</v>
      </c>
      <c r="H218" t="s">
        <v>1</v>
      </c>
      <c r="I218" t="s">
        <v>557</v>
      </c>
      <c r="J218" t="s">
        <v>558</v>
      </c>
      <c r="K218" s="2" t="str">
        <f>"06180"</f>
        <v>06180</v>
      </c>
    </row>
    <row r="219" spans="1:11" x14ac:dyDescent="0.25">
      <c r="A219" t="str">
        <f t="shared" si="36"/>
        <v>06</v>
      </c>
      <c r="B219" t="s">
        <v>34</v>
      </c>
      <c r="C219" t="str">
        <f t="shared" si="38"/>
        <v>015</v>
      </c>
      <c r="D219" t="s">
        <v>34</v>
      </c>
      <c r="E219" t="str">
        <f t="shared" si="39"/>
        <v>08</v>
      </c>
      <c r="F219" t="str">
        <f>"002"</f>
        <v>002</v>
      </c>
      <c r="G219" t="str">
        <f>"02"</f>
        <v>02</v>
      </c>
      <c r="H219" t="s">
        <v>0</v>
      </c>
      <c r="I219" t="s">
        <v>559</v>
      </c>
      <c r="J219" t="s">
        <v>560</v>
      </c>
      <c r="K219" s="2" t="str">
        <f>"06181"</f>
        <v>06181</v>
      </c>
    </row>
    <row r="220" spans="1:11" x14ac:dyDescent="0.25">
      <c r="A220" t="str">
        <f t="shared" si="36"/>
        <v>06</v>
      </c>
      <c r="B220" t="s">
        <v>34</v>
      </c>
      <c r="C220" t="str">
        <f t="shared" si="38"/>
        <v>015</v>
      </c>
      <c r="D220" t="s">
        <v>34</v>
      </c>
      <c r="E220" t="str">
        <f t="shared" si="39"/>
        <v>08</v>
      </c>
      <c r="F220" t="str">
        <f>"004"</f>
        <v>004</v>
      </c>
      <c r="G220" t="str">
        <f>""</f>
        <v/>
      </c>
      <c r="H220" t="s">
        <v>1</v>
      </c>
      <c r="I220" t="s">
        <v>561</v>
      </c>
      <c r="J220" t="s">
        <v>562</v>
      </c>
      <c r="K220" s="2" t="str">
        <f>"06183"</f>
        <v>06183</v>
      </c>
    </row>
    <row r="221" spans="1:11" x14ac:dyDescent="0.25">
      <c r="A221" t="str">
        <f t="shared" si="36"/>
        <v>06</v>
      </c>
      <c r="B221" t="s">
        <v>34</v>
      </c>
      <c r="C221" t="str">
        <f t="shared" si="38"/>
        <v>015</v>
      </c>
      <c r="D221" t="s">
        <v>34</v>
      </c>
      <c r="E221" t="str">
        <f t="shared" si="39"/>
        <v>08</v>
      </c>
      <c r="F221" t="str">
        <f>"004"</f>
        <v>004</v>
      </c>
      <c r="G221" t="str">
        <f>""</f>
        <v/>
      </c>
      <c r="H221" t="s">
        <v>0</v>
      </c>
      <c r="I221" t="s">
        <v>561</v>
      </c>
      <c r="J221" t="s">
        <v>562</v>
      </c>
      <c r="K221" s="2" t="str">
        <f>"06183"</f>
        <v>06183</v>
      </c>
    </row>
    <row r="222" spans="1:11" x14ac:dyDescent="0.25">
      <c r="A222" t="str">
        <f t="shared" si="36"/>
        <v>06</v>
      </c>
      <c r="B222" t="s">
        <v>34</v>
      </c>
      <c r="C222" t="str">
        <f t="shared" si="38"/>
        <v>015</v>
      </c>
      <c r="D222" t="s">
        <v>34</v>
      </c>
      <c r="E222" t="str">
        <f t="shared" si="39"/>
        <v>08</v>
      </c>
      <c r="F222" t="str">
        <f>"009"</f>
        <v>009</v>
      </c>
      <c r="G222" t="str">
        <f>"01"</f>
        <v>01</v>
      </c>
      <c r="H222" t="s">
        <v>1</v>
      </c>
      <c r="I222" t="s">
        <v>516</v>
      </c>
      <c r="J222" t="s">
        <v>517</v>
      </c>
      <c r="K222" s="2" t="str">
        <f>"06009"</f>
        <v>06009</v>
      </c>
    </row>
    <row r="223" spans="1:11" x14ac:dyDescent="0.25">
      <c r="A223" t="str">
        <f t="shared" si="36"/>
        <v>06</v>
      </c>
      <c r="B223" t="s">
        <v>34</v>
      </c>
      <c r="C223" t="str">
        <f t="shared" si="38"/>
        <v>015</v>
      </c>
      <c r="D223" t="s">
        <v>34</v>
      </c>
      <c r="E223" t="str">
        <f t="shared" si="39"/>
        <v>08</v>
      </c>
      <c r="F223" t="str">
        <f>"009"</f>
        <v>009</v>
      </c>
      <c r="G223" t="str">
        <f>"02"</f>
        <v>02</v>
      </c>
      <c r="H223" t="s">
        <v>0</v>
      </c>
      <c r="I223" t="s">
        <v>563</v>
      </c>
      <c r="J223" t="s">
        <v>564</v>
      </c>
      <c r="K223" s="2" t="str">
        <f>"06170"</f>
        <v>06170</v>
      </c>
    </row>
    <row r="224" spans="1:11" x14ac:dyDescent="0.25">
      <c r="A224" t="str">
        <f t="shared" si="36"/>
        <v>06</v>
      </c>
      <c r="B224" t="s">
        <v>34</v>
      </c>
      <c r="C224" t="str">
        <f t="shared" si="38"/>
        <v>015</v>
      </c>
      <c r="D224" t="s">
        <v>34</v>
      </c>
      <c r="E224" t="str">
        <f t="shared" si="39"/>
        <v>08</v>
      </c>
      <c r="F224" t="str">
        <f>"010"</f>
        <v>010</v>
      </c>
      <c r="G224" t="str">
        <f>"01"</f>
        <v>01</v>
      </c>
      <c r="H224" t="s">
        <v>1</v>
      </c>
      <c r="I224" t="s">
        <v>565</v>
      </c>
      <c r="J224" t="s">
        <v>566</v>
      </c>
      <c r="K224" s="2" t="str">
        <f>"06195"</f>
        <v>06195</v>
      </c>
    </row>
    <row r="225" spans="1:11" x14ac:dyDescent="0.25">
      <c r="A225" t="str">
        <f t="shared" si="36"/>
        <v>06</v>
      </c>
      <c r="B225" t="s">
        <v>34</v>
      </c>
      <c r="C225" t="str">
        <f t="shared" si="38"/>
        <v>015</v>
      </c>
      <c r="D225" t="s">
        <v>34</v>
      </c>
      <c r="E225" t="str">
        <f t="shared" si="39"/>
        <v>08</v>
      </c>
      <c r="F225" t="str">
        <f>"010"</f>
        <v>010</v>
      </c>
      <c r="G225" t="str">
        <f>"02"</f>
        <v>02</v>
      </c>
      <c r="H225" t="s">
        <v>0</v>
      </c>
      <c r="I225" t="s">
        <v>567</v>
      </c>
      <c r="J225" t="s">
        <v>568</v>
      </c>
      <c r="K225" s="2" t="str">
        <f>"06195"</f>
        <v>06195</v>
      </c>
    </row>
    <row r="226" spans="1:11" x14ac:dyDescent="0.25">
      <c r="A226" t="str">
        <f t="shared" si="36"/>
        <v>06</v>
      </c>
      <c r="B226" t="s">
        <v>34</v>
      </c>
      <c r="C226" t="str">
        <f t="shared" si="38"/>
        <v>015</v>
      </c>
      <c r="D226" t="s">
        <v>34</v>
      </c>
      <c r="E226" t="str">
        <f t="shared" si="39"/>
        <v>08</v>
      </c>
      <c r="F226" t="str">
        <f>"010"</f>
        <v>010</v>
      </c>
      <c r="G226" t="str">
        <f>"02"</f>
        <v>02</v>
      </c>
      <c r="H226" t="s">
        <v>2</v>
      </c>
      <c r="I226" t="s">
        <v>567</v>
      </c>
      <c r="J226" t="s">
        <v>568</v>
      </c>
      <c r="K226" s="2" t="str">
        <f>"06195"</f>
        <v>06195</v>
      </c>
    </row>
    <row r="227" spans="1:11" x14ac:dyDescent="0.25">
      <c r="A227" t="str">
        <f t="shared" si="36"/>
        <v>06</v>
      </c>
      <c r="B227" t="s">
        <v>34</v>
      </c>
      <c r="C227" t="str">
        <f t="shared" si="38"/>
        <v>015</v>
      </c>
      <c r="D227" t="s">
        <v>34</v>
      </c>
      <c r="E227" t="str">
        <f t="shared" si="39"/>
        <v>08</v>
      </c>
      <c r="F227" t="str">
        <f>"012"</f>
        <v>012</v>
      </c>
      <c r="G227" t="str">
        <f>""</f>
        <v/>
      </c>
      <c r="H227" t="s">
        <v>1</v>
      </c>
      <c r="I227" t="s">
        <v>557</v>
      </c>
      <c r="J227" t="s">
        <v>558</v>
      </c>
      <c r="K227" s="2" t="str">
        <f>"06180"</f>
        <v>06180</v>
      </c>
    </row>
    <row r="228" spans="1:11" x14ac:dyDescent="0.25">
      <c r="A228" t="str">
        <f t="shared" si="36"/>
        <v>06</v>
      </c>
      <c r="B228" t="s">
        <v>34</v>
      </c>
      <c r="C228" t="str">
        <f t="shared" si="38"/>
        <v>015</v>
      </c>
      <c r="D228" t="s">
        <v>34</v>
      </c>
      <c r="E228" t="str">
        <f t="shared" si="39"/>
        <v>08</v>
      </c>
      <c r="F228" t="str">
        <f>"012"</f>
        <v>012</v>
      </c>
      <c r="G228" t="str">
        <f>""</f>
        <v/>
      </c>
      <c r="H228" t="s">
        <v>0</v>
      </c>
      <c r="I228" t="s">
        <v>557</v>
      </c>
      <c r="J228" t="s">
        <v>558</v>
      </c>
      <c r="K228" s="2" t="str">
        <f>"06180"</f>
        <v>06180</v>
      </c>
    </row>
    <row r="229" spans="1:11" x14ac:dyDescent="0.25">
      <c r="A229" t="str">
        <f t="shared" si="36"/>
        <v>06</v>
      </c>
      <c r="B229" t="s">
        <v>34</v>
      </c>
      <c r="C229" t="str">
        <f t="shared" si="38"/>
        <v>015</v>
      </c>
      <c r="D229" t="s">
        <v>34</v>
      </c>
      <c r="E229" t="str">
        <f t="shared" si="39"/>
        <v>08</v>
      </c>
      <c r="F229" t="str">
        <f>"013"</f>
        <v>013</v>
      </c>
      <c r="G229" t="str">
        <f>""</f>
        <v/>
      </c>
      <c r="H229" t="s">
        <v>1</v>
      </c>
      <c r="I229" t="s">
        <v>569</v>
      </c>
      <c r="J229" t="s">
        <v>570</v>
      </c>
      <c r="K229" s="2" t="str">
        <f t="shared" ref="K229:K234" si="40">"06009"</f>
        <v>06009</v>
      </c>
    </row>
    <row r="230" spans="1:11" x14ac:dyDescent="0.25">
      <c r="A230" t="str">
        <f t="shared" si="36"/>
        <v>06</v>
      </c>
      <c r="B230" t="s">
        <v>34</v>
      </c>
      <c r="C230" t="str">
        <f t="shared" si="38"/>
        <v>015</v>
      </c>
      <c r="D230" t="s">
        <v>34</v>
      </c>
      <c r="E230" t="str">
        <f t="shared" si="39"/>
        <v>08</v>
      </c>
      <c r="F230" t="str">
        <f>"013"</f>
        <v>013</v>
      </c>
      <c r="G230" t="str">
        <f>""</f>
        <v/>
      </c>
      <c r="H230" t="s">
        <v>0</v>
      </c>
      <c r="I230" t="s">
        <v>569</v>
      </c>
      <c r="J230" t="s">
        <v>570</v>
      </c>
      <c r="K230" s="2" t="str">
        <f t="shared" si="40"/>
        <v>06009</v>
      </c>
    </row>
    <row r="231" spans="1:11" x14ac:dyDescent="0.25">
      <c r="A231" t="str">
        <f t="shared" si="36"/>
        <v>06</v>
      </c>
      <c r="B231" t="s">
        <v>34</v>
      </c>
      <c r="C231" t="str">
        <f t="shared" si="38"/>
        <v>015</v>
      </c>
      <c r="D231" t="s">
        <v>34</v>
      </c>
      <c r="E231" t="str">
        <f t="shared" si="39"/>
        <v>08</v>
      </c>
      <c r="F231" t="str">
        <f>"014"</f>
        <v>014</v>
      </c>
      <c r="G231" t="str">
        <f>""</f>
        <v/>
      </c>
      <c r="H231" t="s">
        <v>1</v>
      </c>
      <c r="I231" t="s">
        <v>569</v>
      </c>
      <c r="J231" t="s">
        <v>570</v>
      </c>
      <c r="K231" s="2" t="str">
        <f t="shared" si="40"/>
        <v>06009</v>
      </c>
    </row>
    <row r="232" spans="1:11" x14ac:dyDescent="0.25">
      <c r="A232" t="str">
        <f t="shared" si="36"/>
        <v>06</v>
      </c>
      <c r="B232" t="s">
        <v>34</v>
      </c>
      <c r="C232" t="str">
        <f t="shared" si="38"/>
        <v>015</v>
      </c>
      <c r="D232" t="s">
        <v>34</v>
      </c>
      <c r="E232" t="str">
        <f t="shared" si="39"/>
        <v>08</v>
      </c>
      <c r="F232" t="str">
        <f>"014"</f>
        <v>014</v>
      </c>
      <c r="G232" t="str">
        <f>""</f>
        <v/>
      </c>
      <c r="H232" t="s">
        <v>0</v>
      </c>
      <c r="I232" t="s">
        <v>569</v>
      </c>
      <c r="J232" t="s">
        <v>570</v>
      </c>
      <c r="K232" s="2" t="str">
        <f t="shared" si="40"/>
        <v>06009</v>
      </c>
    </row>
    <row r="233" spans="1:11" x14ac:dyDescent="0.25">
      <c r="A233" t="str">
        <f t="shared" si="36"/>
        <v>06</v>
      </c>
      <c r="B233" t="s">
        <v>34</v>
      </c>
      <c r="C233" t="str">
        <f t="shared" si="38"/>
        <v>015</v>
      </c>
      <c r="D233" t="s">
        <v>34</v>
      </c>
      <c r="E233" t="str">
        <f t="shared" si="39"/>
        <v>08</v>
      </c>
      <c r="F233" t="str">
        <f>"015"</f>
        <v>015</v>
      </c>
      <c r="G233" t="str">
        <f>""</f>
        <v/>
      </c>
      <c r="H233" t="s">
        <v>1</v>
      </c>
      <c r="I233" t="s">
        <v>569</v>
      </c>
      <c r="J233" t="s">
        <v>570</v>
      </c>
      <c r="K233" s="2" t="str">
        <f t="shared" si="40"/>
        <v>06009</v>
      </c>
    </row>
    <row r="234" spans="1:11" x14ac:dyDescent="0.25">
      <c r="A234" t="str">
        <f t="shared" si="36"/>
        <v>06</v>
      </c>
      <c r="B234" t="s">
        <v>34</v>
      </c>
      <c r="C234" t="str">
        <f t="shared" si="38"/>
        <v>015</v>
      </c>
      <c r="D234" t="s">
        <v>34</v>
      </c>
      <c r="E234" t="str">
        <f t="shared" si="39"/>
        <v>08</v>
      </c>
      <c r="F234" t="str">
        <f>"015"</f>
        <v>015</v>
      </c>
      <c r="G234" t="str">
        <f>""</f>
        <v/>
      </c>
      <c r="H234" t="s">
        <v>0</v>
      </c>
      <c r="I234" t="s">
        <v>569</v>
      </c>
      <c r="J234" t="s">
        <v>570</v>
      </c>
      <c r="K234" s="2" t="str">
        <f t="shared" si="40"/>
        <v>06009</v>
      </c>
    </row>
    <row r="235" spans="1:11" x14ac:dyDescent="0.25">
      <c r="A235" t="str">
        <f t="shared" si="36"/>
        <v>06</v>
      </c>
      <c r="B235" t="s">
        <v>34</v>
      </c>
      <c r="C235" t="str">
        <f t="shared" si="38"/>
        <v>015</v>
      </c>
      <c r="D235" t="s">
        <v>34</v>
      </c>
      <c r="E235" t="str">
        <f t="shared" ref="E235:E263" si="41">"09"</f>
        <v>09</v>
      </c>
      <c r="F235" t="str">
        <f>"008"</f>
        <v>008</v>
      </c>
      <c r="G235" t="str">
        <f>""</f>
        <v/>
      </c>
      <c r="H235" t="s">
        <v>3</v>
      </c>
      <c r="I235" t="s">
        <v>571</v>
      </c>
      <c r="J235" t="s">
        <v>572</v>
      </c>
      <c r="K235" s="2" t="str">
        <f t="shared" ref="K235:K270" si="42">"06011"</f>
        <v>06011</v>
      </c>
    </row>
    <row r="236" spans="1:11" x14ac:dyDescent="0.25">
      <c r="A236" t="str">
        <f t="shared" si="36"/>
        <v>06</v>
      </c>
      <c r="B236" t="s">
        <v>34</v>
      </c>
      <c r="C236" t="str">
        <f t="shared" si="38"/>
        <v>015</v>
      </c>
      <c r="D236" t="s">
        <v>34</v>
      </c>
      <c r="E236" t="str">
        <f t="shared" si="41"/>
        <v>09</v>
      </c>
      <c r="F236" t="str">
        <f>"009"</f>
        <v>009</v>
      </c>
      <c r="G236" t="str">
        <f>""</f>
        <v/>
      </c>
      <c r="H236" t="s">
        <v>3</v>
      </c>
      <c r="I236" t="s">
        <v>571</v>
      </c>
      <c r="J236" t="s">
        <v>572</v>
      </c>
      <c r="K236" s="2" t="str">
        <f t="shared" si="42"/>
        <v>06011</v>
      </c>
    </row>
    <row r="237" spans="1:11" x14ac:dyDescent="0.25">
      <c r="A237" t="str">
        <f t="shared" si="36"/>
        <v>06</v>
      </c>
      <c r="B237" t="s">
        <v>34</v>
      </c>
      <c r="C237" t="str">
        <f t="shared" si="38"/>
        <v>015</v>
      </c>
      <c r="D237" t="s">
        <v>34</v>
      </c>
      <c r="E237" t="str">
        <f t="shared" si="41"/>
        <v>09</v>
      </c>
      <c r="F237" t="str">
        <f>"010"</f>
        <v>010</v>
      </c>
      <c r="G237" t="str">
        <f>""</f>
        <v/>
      </c>
      <c r="H237" t="s">
        <v>1</v>
      </c>
      <c r="I237" t="s">
        <v>573</v>
      </c>
      <c r="J237" t="s">
        <v>574</v>
      </c>
      <c r="K237" s="2" t="str">
        <f t="shared" si="42"/>
        <v>06011</v>
      </c>
    </row>
    <row r="238" spans="1:11" x14ac:dyDescent="0.25">
      <c r="A238" t="str">
        <f t="shared" si="36"/>
        <v>06</v>
      </c>
      <c r="B238" t="s">
        <v>34</v>
      </c>
      <c r="C238" t="str">
        <f t="shared" si="38"/>
        <v>015</v>
      </c>
      <c r="D238" t="s">
        <v>34</v>
      </c>
      <c r="E238" t="str">
        <f t="shared" si="41"/>
        <v>09</v>
      </c>
      <c r="F238" t="str">
        <f>"010"</f>
        <v>010</v>
      </c>
      <c r="G238" t="str">
        <f>""</f>
        <v/>
      </c>
      <c r="H238" t="s">
        <v>0</v>
      </c>
      <c r="I238" t="s">
        <v>573</v>
      </c>
      <c r="J238" t="s">
        <v>574</v>
      </c>
      <c r="K238" s="2" t="str">
        <f t="shared" si="42"/>
        <v>06011</v>
      </c>
    </row>
    <row r="239" spans="1:11" x14ac:dyDescent="0.25">
      <c r="A239" t="str">
        <f t="shared" si="36"/>
        <v>06</v>
      </c>
      <c r="B239" t="s">
        <v>34</v>
      </c>
      <c r="C239" t="str">
        <f t="shared" si="38"/>
        <v>015</v>
      </c>
      <c r="D239" t="s">
        <v>34</v>
      </c>
      <c r="E239" t="str">
        <f t="shared" si="41"/>
        <v>09</v>
      </c>
      <c r="F239" t="str">
        <f>"018"</f>
        <v>018</v>
      </c>
      <c r="G239" t="str">
        <f>""</f>
        <v/>
      </c>
      <c r="H239" t="s">
        <v>3</v>
      </c>
      <c r="I239" t="s">
        <v>575</v>
      </c>
      <c r="J239" t="s">
        <v>576</v>
      </c>
      <c r="K239" s="2" t="str">
        <f t="shared" si="42"/>
        <v>06011</v>
      </c>
    </row>
    <row r="240" spans="1:11" x14ac:dyDescent="0.25">
      <c r="A240" t="str">
        <f t="shared" si="36"/>
        <v>06</v>
      </c>
      <c r="B240" t="s">
        <v>34</v>
      </c>
      <c r="C240" t="str">
        <f t="shared" si="38"/>
        <v>015</v>
      </c>
      <c r="D240" t="s">
        <v>34</v>
      </c>
      <c r="E240" t="str">
        <f t="shared" si="41"/>
        <v>09</v>
      </c>
      <c r="F240" t="str">
        <f>"019"</f>
        <v>019</v>
      </c>
      <c r="G240" t="str">
        <f>""</f>
        <v/>
      </c>
      <c r="H240" t="s">
        <v>3</v>
      </c>
      <c r="I240" t="s">
        <v>577</v>
      </c>
      <c r="J240" t="s">
        <v>578</v>
      </c>
      <c r="K240" s="2" t="str">
        <f t="shared" si="42"/>
        <v>06011</v>
      </c>
    </row>
    <row r="241" spans="1:11" x14ac:dyDescent="0.25">
      <c r="A241" t="str">
        <f t="shared" si="36"/>
        <v>06</v>
      </c>
      <c r="B241" t="s">
        <v>34</v>
      </c>
      <c r="C241" t="str">
        <f t="shared" si="38"/>
        <v>015</v>
      </c>
      <c r="D241" t="s">
        <v>34</v>
      </c>
      <c r="E241" t="str">
        <f t="shared" si="41"/>
        <v>09</v>
      </c>
      <c r="F241" t="str">
        <f>"021"</f>
        <v>021</v>
      </c>
      <c r="G241" t="str">
        <f>""</f>
        <v/>
      </c>
      <c r="H241" t="s">
        <v>1</v>
      </c>
      <c r="I241" t="s">
        <v>579</v>
      </c>
      <c r="J241" t="s">
        <v>580</v>
      </c>
      <c r="K241" s="2" t="str">
        <f t="shared" si="42"/>
        <v>06011</v>
      </c>
    </row>
    <row r="242" spans="1:11" x14ac:dyDescent="0.25">
      <c r="A242" t="str">
        <f t="shared" si="36"/>
        <v>06</v>
      </c>
      <c r="B242" t="s">
        <v>34</v>
      </c>
      <c r="C242" t="str">
        <f t="shared" si="38"/>
        <v>015</v>
      </c>
      <c r="D242" t="s">
        <v>34</v>
      </c>
      <c r="E242" t="str">
        <f t="shared" si="41"/>
        <v>09</v>
      </c>
      <c r="F242" t="str">
        <f>"021"</f>
        <v>021</v>
      </c>
      <c r="G242" t="str">
        <f>""</f>
        <v/>
      </c>
      <c r="H242" t="s">
        <v>0</v>
      </c>
      <c r="I242" t="s">
        <v>579</v>
      </c>
      <c r="J242" t="s">
        <v>580</v>
      </c>
      <c r="K242" s="2" t="str">
        <f t="shared" si="42"/>
        <v>06011</v>
      </c>
    </row>
    <row r="243" spans="1:11" x14ac:dyDescent="0.25">
      <c r="A243" t="str">
        <f t="shared" si="36"/>
        <v>06</v>
      </c>
      <c r="B243" t="s">
        <v>34</v>
      </c>
      <c r="C243" t="str">
        <f t="shared" si="38"/>
        <v>015</v>
      </c>
      <c r="D243" t="s">
        <v>34</v>
      </c>
      <c r="E243" t="str">
        <f t="shared" si="41"/>
        <v>09</v>
      </c>
      <c r="F243" t="str">
        <f>"022"</f>
        <v>022</v>
      </c>
      <c r="G243" t="str">
        <f>""</f>
        <v/>
      </c>
      <c r="H243" t="s">
        <v>3</v>
      </c>
      <c r="I243" t="s">
        <v>581</v>
      </c>
      <c r="J243" t="s">
        <v>582</v>
      </c>
      <c r="K243" s="2" t="str">
        <f t="shared" si="42"/>
        <v>06011</v>
      </c>
    </row>
    <row r="244" spans="1:11" x14ac:dyDescent="0.25">
      <c r="A244" t="str">
        <f t="shared" si="36"/>
        <v>06</v>
      </c>
      <c r="B244" t="s">
        <v>34</v>
      </c>
      <c r="C244" t="str">
        <f t="shared" si="38"/>
        <v>015</v>
      </c>
      <c r="D244" t="s">
        <v>34</v>
      </c>
      <c r="E244" t="str">
        <f t="shared" si="41"/>
        <v>09</v>
      </c>
      <c r="F244" t="str">
        <f>"023"</f>
        <v>023</v>
      </c>
      <c r="G244" t="str">
        <f>""</f>
        <v/>
      </c>
      <c r="H244" t="s">
        <v>3</v>
      </c>
      <c r="I244" t="s">
        <v>583</v>
      </c>
      <c r="J244" t="s">
        <v>584</v>
      </c>
      <c r="K244" s="2" t="str">
        <f t="shared" si="42"/>
        <v>06011</v>
      </c>
    </row>
    <row r="245" spans="1:11" x14ac:dyDescent="0.25">
      <c r="A245" t="str">
        <f t="shared" si="36"/>
        <v>06</v>
      </c>
      <c r="B245" t="s">
        <v>34</v>
      </c>
      <c r="C245" t="str">
        <f t="shared" si="38"/>
        <v>015</v>
      </c>
      <c r="D245" t="s">
        <v>34</v>
      </c>
      <c r="E245" t="str">
        <f t="shared" si="41"/>
        <v>09</v>
      </c>
      <c r="F245" t="str">
        <f>"024"</f>
        <v>024</v>
      </c>
      <c r="G245" t="str">
        <f>""</f>
        <v/>
      </c>
      <c r="H245" t="s">
        <v>3</v>
      </c>
      <c r="I245" t="s">
        <v>585</v>
      </c>
      <c r="J245" t="s">
        <v>586</v>
      </c>
      <c r="K245" s="2" t="str">
        <f t="shared" si="42"/>
        <v>06011</v>
      </c>
    </row>
    <row r="246" spans="1:11" x14ac:dyDescent="0.25">
      <c r="A246" t="str">
        <f t="shared" si="36"/>
        <v>06</v>
      </c>
      <c r="B246" t="s">
        <v>34</v>
      </c>
      <c r="C246" t="str">
        <f t="shared" si="38"/>
        <v>015</v>
      </c>
      <c r="D246" t="s">
        <v>34</v>
      </c>
      <c r="E246" t="str">
        <f t="shared" si="41"/>
        <v>09</v>
      </c>
      <c r="F246" t="str">
        <f>"026"</f>
        <v>026</v>
      </c>
      <c r="G246" t="str">
        <f>""</f>
        <v/>
      </c>
      <c r="H246" t="s">
        <v>1</v>
      </c>
      <c r="I246" t="s">
        <v>587</v>
      </c>
      <c r="J246" t="s">
        <v>588</v>
      </c>
      <c r="K246" s="2" t="str">
        <f t="shared" si="42"/>
        <v>06011</v>
      </c>
    </row>
    <row r="247" spans="1:11" x14ac:dyDescent="0.25">
      <c r="A247" t="str">
        <f t="shared" si="36"/>
        <v>06</v>
      </c>
      <c r="B247" t="s">
        <v>34</v>
      </c>
      <c r="C247" t="str">
        <f t="shared" si="38"/>
        <v>015</v>
      </c>
      <c r="D247" t="s">
        <v>34</v>
      </c>
      <c r="E247" t="str">
        <f t="shared" si="41"/>
        <v>09</v>
      </c>
      <c r="F247" t="str">
        <f>"026"</f>
        <v>026</v>
      </c>
      <c r="G247" t="str">
        <f>""</f>
        <v/>
      </c>
      <c r="H247" t="s">
        <v>0</v>
      </c>
      <c r="I247" t="s">
        <v>587</v>
      </c>
      <c r="J247" t="s">
        <v>588</v>
      </c>
      <c r="K247" s="2" t="str">
        <f t="shared" si="42"/>
        <v>06011</v>
      </c>
    </row>
    <row r="248" spans="1:11" x14ac:dyDescent="0.25">
      <c r="A248" t="str">
        <f t="shared" si="36"/>
        <v>06</v>
      </c>
      <c r="B248" t="s">
        <v>34</v>
      </c>
      <c r="C248" t="str">
        <f t="shared" si="38"/>
        <v>015</v>
      </c>
      <c r="D248" t="s">
        <v>34</v>
      </c>
      <c r="E248" t="str">
        <f t="shared" si="41"/>
        <v>09</v>
      </c>
      <c r="F248" t="str">
        <f>"027"</f>
        <v>027</v>
      </c>
      <c r="G248" t="str">
        <f>""</f>
        <v/>
      </c>
      <c r="H248" t="s">
        <v>1</v>
      </c>
      <c r="I248" t="s">
        <v>579</v>
      </c>
      <c r="J248" t="s">
        <v>580</v>
      </c>
      <c r="K248" s="2" t="str">
        <f t="shared" si="42"/>
        <v>06011</v>
      </c>
    </row>
    <row r="249" spans="1:11" x14ac:dyDescent="0.25">
      <c r="A249" t="str">
        <f t="shared" si="36"/>
        <v>06</v>
      </c>
      <c r="B249" t="s">
        <v>34</v>
      </c>
      <c r="C249" t="str">
        <f t="shared" si="38"/>
        <v>015</v>
      </c>
      <c r="D249" t="s">
        <v>34</v>
      </c>
      <c r="E249" t="str">
        <f t="shared" si="41"/>
        <v>09</v>
      </c>
      <c r="F249" t="str">
        <f>"027"</f>
        <v>027</v>
      </c>
      <c r="G249" t="str">
        <f>""</f>
        <v/>
      </c>
      <c r="H249" t="s">
        <v>0</v>
      </c>
      <c r="I249" t="s">
        <v>579</v>
      </c>
      <c r="J249" t="s">
        <v>580</v>
      </c>
      <c r="K249" s="2" t="str">
        <f t="shared" si="42"/>
        <v>06011</v>
      </c>
    </row>
    <row r="250" spans="1:11" x14ac:dyDescent="0.25">
      <c r="A250" t="str">
        <f t="shared" si="36"/>
        <v>06</v>
      </c>
      <c r="B250" t="s">
        <v>34</v>
      </c>
      <c r="C250" t="str">
        <f t="shared" si="38"/>
        <v>015</v>
      </c>
      <c r="D250" t="s">
        <v>34</v>
      </c>
      <c r="E250" t="str">
        <f t="shared" si="41"/>
        <v>09</v>
      </c>
      <c r="F250" t="str">
        <f>"028"</f>
        <v>028</v>
      </c>
      <c r="G250" t="str">
        <f>""</f>
        <v/>
      </c>
      <c r="H250" t="s">
        <v>1</v>
      </c>
      <c r="I250" t="s">
        <v>581</v>
      </c>
      <c r="J250" t="s">
        <v>582</v>
      </c>
      <c r="K250" s="2" t="str">
        <f t="shared" si="42"/>
        <v>06011</v>
      </c>
    </row>
    <row r="251" spans="1:11" x14ac:dyDescent="0.25">
      <c r="A251" t="str">
        <f t="shared" si="36"/>
        <v>06</v>
      </c>
      <c r="B251" t="s">
        <v>34</v>
      </c>
      <c r="C251" t="str">
        <f t="shared" si="38"/>
        <v>015</v>
      </c>
      <c r="D251" t="s">
        <v>34</v>
      </c>
      <c r="E251" t="str">
        <f t="shared" si="41"/>
        <v>09</v>
      </c>
      <c r="F251" t="str">
        <f>"028"</f>
        <v>028</v>
      </c>
      <c r="G251" t="str">
        <f>""</f>
        <v/>
      </c>
      <c r="H251" t="s">
        <v>0</v>
      </c>
      <c r="I251" t="s">
        <v>581</v>
      </c>
      <c r="J251" t="s">
        <v>582</v>
      </c>
      <c r="K251" s="2" t="str">
        <f t="shared" si="42"/>
        <v>06011</v>
      </c>
    </row>
    <row r="252" spans="1:11" x14ac:dyDescent="0.25">
      <c r="A252" t="str">
        <f t="shared" si="36"/>
        <v>06</v>
      </c>
      <c r="B252" t="s">
        <v>34</v>
      </c>
      <c r="C252" t="str">
        <f t="shared" si="38"/>
        <v>015</v>
      </c>
      <c r="D252" t="s">
        <v>34</v>
      </c>
      <c r="E252" t="str">
        <f t="shared" si="41"/>
        <v>09</v>
      </c>
      <c r="F252" t="str">
        <f>"029"</f>
        <v>029</v>
      </c>
      <c r="G252" t="str">
        <f>""</f>
        <v/>
      </c>
      <c r="H252" t="s">
        <v>1</v>
      </c>
      <c r="I252" t="s">
        <v>575</v>
      </c>
      <c r="J252" t="s">
        <v>576</v>
      </c>
      <c r="K252" s="2" t="str">
        <f t="shared" si="42"/>
        <v>06011</v>
      </c>
    </row>
    <row r="253" spans="1:11" x14ac:dyDescent="0.25">
      <c r="A253" t="str">
        <f t="shared" si="36"/>
        <v>06</v>
      </c>
      <c r="B253" t="s">
        <v>34</v>
      </c>
      <c r="C253" t="str">
        <f t="shared" si="38"/>
        <v>015</v>
      </c>
      <c r="D253" t="s">
        <v>34</v>
      </c>
      <c r="E253" t="str">
        <f t="shared" si="41"/>
        <v>09</v>
      </c>
      <c r="F253" t="str">
        <f>"029"</f>
        <v>029</v>
      </c>
      <c r="G253" t="str">
        <f>""</f>
        <v/>
      </c>
      <c r="H253" t="s">
        <v>0</v>
      </c>
      <c r="I253" t="s">
        <v>575</v>
      </c>
      <c r="J253" t="s">
        <v>576</v>
      </c>
      <c r="K253" s="2" t="str">
        <f t="shared" si="42"/>
        <v>06011</v>
      </c>
    </row>
    <row r="254" spans="1:11" x14ac:dyDescent="0.25">
      <c r="A254" t="str">
        <f t="shared" si="36"/>
        <v>06</v>
      </c>
      <c r="B254" t="s">
        <v>34</v>
      </c>
      <c r="C254" t="str">
        <f t="shared" si="38"/>
        <v>015</v>
      </c>
      <c r="D254" t="s">
        <v>34</v>
      </c>
      <c r="E254" t="str">
        <f t="shared" si="41"/>
        <v>09</v>
      </c>
      <c r="F254" t="str">
        <f>"030"</f>
        <v>030</v>
      </c>
      <c r="G254" t="str">
        <f>""</f>
        <v/>
      </c>
      <c r="H254" t="s">
        <v>1</v>
      </c>
      <c r="I254" t="s">
        <v>585</v>
      </c>
      <c r="J254" t="s">
        <v>586</v>
      </c>
      <c r="K254" s="2" t="str">
        <f t="shared" si="42"/>
        <v>06011</v>
      </c>
    </row>
    <row r="255" spans="1:11" x14ac:dyDescent="0.25">
      <c r="A255" t="str">
        <f t="shared" si="36"/>
        <v>06</v>
      </c>
      <c r="B255" t="s">
        <v>34</v>
      </c>
      <c r="C255" t="str">
        <f t="shared" si="38"/>
        <v>015</v>
      </c>
      <c r="D255" t="s">
        <v>34</v>
      </c>
      <c r="E255" t="str">
        <f t="shared" si="41"/>
        <v>09</v>
      </c>
      <c r="F255" t="str">
        <f>"030"</f>
        <v>030</v>
      </c>
      <c r="G255" t="str">
        <f>""</f>
        <v/>
      </c>
      <c r="H255" t="s">
        <v>0</v>
      </c>
      <c r="I255" t="s">
        <v>585</v>
      </c>
      <c r="J255" t="s">
        <v>586</v>
      </c>
      <c r="K255" s="2" t="str">
        <f t="shared" si="42"/>
        <v>06011</v>
      </c>
    </row>
    <row r="256" spans="1:11" x14ac:dyDescent="0.25">
      <c r="A256" t="str">
        <f t="shared" si="36"/>
        <v>06</v>
      </c>
      <c r="B256" t="s">
        <v>34</v>
      </c>
      <c r="C256" t="str">
        <f t="shared" si="38"/>
        <v>015</v>
      </c>
      <c r="D256" t="s">
        <v>34</v>
      </c>
      <c r="E256" t="str">
        <f t="shared" si="41"/>
        <v>09</v>
      </c>
      <c r="F256" t="str">
        <f>"031"</f>
        <v>031</v>
      </c>
      <c r="G256" t="str">
        <f>""</f>
        <v/>
      </c>
      <c r="H256" t="s">
        <v>1</v>
      </c>
      <c r="I256" t="s">
        <v>587</v>
      </c>
      <c r="J256" t="s">
        <v>588</v>
      </c>
      <c r="K256" s="2" t="str">
        <f t="shared" si="42"/>
        <v>06011</v>
      </c>
    </row>
    <row r="257" spans="1:11" x14ac:dyDescent="0.25">
      <c r="A257" t="str">
        <f t="shared" si="36"/>
        <v>06</v>
      </c>
      <c r="B257" t="s">
        <v>34</v>
      </c>
      <c r="C257" t="str">
        <f t="shared" si="38"/>
        <v>015</v>
      </c>
      <c r="D257" t="s">
        <v>34</v>
      </c>
      <c r="E257" t="str">
        <f t="shared" si="41"/>
        <v>09</v>
      </c>
      <c r="F257" t="str">
        <f>"031"</f>
        <v>031</v>
      </c>
      <c r="G257" t="str">
        <f>""</f>
        <v/>
      </c>
      <c r="H257" t="s">
        <v>0</v>
      </c>
      <c r="I257" t="s">
        <v>587</v>
      </c>
      <c r="J257" t="s">
        <v>588</v>
      </c>
      <c r="K257" s="2" t="str">
        <f t="shared" si="42"/>
        <v>06011</v>
      </c>
    </row>
    <row r="258" spans="1:11" x14ac:dyDescent="0.25">
      <c r="A258" t="str">
        <f t="shared" si="36"/>
        <v>06</v>
      </c>
      <c r="B258" t="s">
        <v>34</v>
      </c>
      <c r="C258" t="str">
        <f t="shared" si="38"/>
        <v>015</v>
      </c>
      <c r="D258" t="s">
        <v>34</v>
      </c>
      <c r="E258" t="str">
        <f t="shared" si="41"/>
        <v>09</v>
      </c>
      <c r="F258" t="str">
        <f>"032"</f>
        <v>032</v>
      </c>
      <c r="G258" t="str">
        <f>""</f>
        <v/>
      </c>
      <c r="H258" t="s">
        <v>1</v>
      </c>
      <c r="I258" t="s">
        <v>579</v>
      </c>
      <c r="J258" t="s">
        <v>580</v>
      </c>
      <c r="K258" s="2" t="str">
        <f t="shared" si="42"/>
        <v>06011</v>
      </c>
    </row>
    <row r="259" spans="1:11" x14ac:dyDescent="0.25">
      <c r="A259" t="str">
        <f t="shared" ref="A259:A322" si="43">"06"</f>
        <v>06</v>
      </c>
      <c r="B259" t="s">
        <v>34</v>
      </c>
      <c r="C259" t="str">
        <f t="shared" si="38"/>
        <v>015</v>
      </c>
      <c r="D259" t="s">
        <v>34</v>
      </c>
      <c r="E259" t="str">
        <f t="shared" si="41"/>
        <v>09</v>
      </c>
      <c r="F259" t="str">
        <f>"032"</f>
        <v>032</v>
      </c>
      <c r="G259" t="str">
        <f>""</f>
        <v/>
      </c>
      <c r="H259" t="s">
        <v>0</v>
      </c>
      <c r="I259" t="s">
        <v>579</v>
      </c>
      <c r="J259" t="s">
        <v>580</v>
      </c>
      <c r="K259" s="2" t="str">
        <f t="shared" si="42"/>
        <v>06011</v>
      </c>
    </row>
    <row r="260" spans="1:11" x14ac:dyDescent="0.25">
      <c r="A260" t="str">
        <f t="shared" si="43"/>
        <v>06</v>
      </c>
      <c r="B260" t="s">
        <v>34</v>
      </c>
      <c r="C260" t="str">
        <f t="shared" si="38"/>
        <v>015</v>
      </c>
      <c r="D260" t="s">
        <v>34</v>
      </c>
      <c r="E260" t="str">
        <f t="shared" si="41"/>
        <v>09</v>
      </c>
      <c r="F260" t="str">
        <f>"036"</f>
        <v>036</v>
      </c>
      <c r="G260" t="str">
        <f>""</f>
        <v/>
      </c>
      <c r="H260" t="s">
        <v>1</v>
      </c>
      <c r="I260" t="s">
        <v>585</v>
      </c>
      <c r="J260" t="s">
        <v>586</v>
      </c>
      <c r="K260" s="2" t="str">
        <f t="shared" si="42"/>
        <v>06011</v>
      </c>
    </row>
    <row r="261" spans="1:11" x14ac:dyDescent="0.25">
      <c r="A261" t="str">
        <f t="shared" si="43"/>
        <v>06</v>
      </c>
      <c r="B261" t="s">
        <v>34</v>
      </c>
      <c r="C261" t="str">
        <f t="shared" si="38"/>
        <v>015</v>
      </c>
      <c r="D261" t="s">
        <v>34</v>
      </c>
      <c r="E261" t="str">
        <f t="shared" si="41"/>
        <v>09</v>
      </c>
      <c r="F261" t="str">
        <f>"036"</f>
        <v>036</v>
      </c>
      <c r="G261" t="str">
        <f>""</f>
        <v/>
      </c>
      <c r="H261" t="s">
        <v>0</v>
      </c>
      <c r="I261" t="s">
        <v>585</v>
      </c>
      <c r="J261" t="s">
        <v>586</v>
      </c>
      <c r="K261" s="2" t="str">
        <f t="shared" si="42"/>
        <v>06011</v>
      </c>
    </row>
    <row r="262" spans="1:11" x14ac:dyDescent="0.25">
      <c r="A262" t="str">
        <f t="shared" si="43"/>
        <v>06</v>
      </c>
      <c r="B262" t="s">
        <v>34</v>
      </c>
      <c r="C262" t="str">
        <f t="shared" si="38"/>
        <v>015</v>
      </c>
      <c r="D262" t="s">
        <v>34</v>
      </c>
      <c r="E262" t="str">
        <f t="shared" si="41"/>
        <v>09</v>
      </c>
      <c r="F262" t="str">
        <f>"037"</f>
        <v>037</v>
      </c>
      <c r="G262" t="str">
        <f>""</f>
        <v/>
      </c>
      <c r="H262" t="s">
        <v>1</v>
      </c>
      <c r="I262" t="s">
        <v>585</v>
      </c>
      <c r="J262" t="s">
        <v>586</v>
      </c>
      <c r="K262" s="2" t="str">
        <f t="shared" si="42"/>
        <v>06011</v>
      </c>
    </row>
    <row r="263" spans="1:11" x14ac:dyDescent="0.25">
      <c r="A263" t="str">
        <f t="shared" si="43"/>
        <v>06</v>
      </c>
      <c r="B263" t="s">
        <v>34</v>
      </c>
      <c r="C263" t="str">
        <f t="shared" si="38"/>
        <v>015</v>
      </c>
      <c r="D263" t="s">
        <v>34</v>
      </c>
      <c r="E263" t="str">
        <f t="shared" si="41"/>
        <v>09</v>
      </c>
      <c r="F263" t="str">
        <f>"037"</f>
        <v>037</v>
      </c>
      <c r="G263" t="str">
        <f>""</f>
        <v/>
      </c>
      <c r="H263" t="s">
        <v>0</v>
      </c>
      <c r="I263" t="s">
        <v>585</v>
      </c>
      <c r="J263" t="s">
        <v>586</v>
      </c>
      <c r="K263" s="2" t="str">
        <f t="shared" si="42"/>
        <v>06011</v>
      </c>
    </row>
    <row r="264" spans="1:11" x14ac:dyDescent="0.25">
      <c r="A264" t="str">
        <f t="shared" si="43"/>
        <v>06</v>
      </c>
      <c r="B264" t="s">
        <v>34</v>
      </c>
      <c r="C264" t="str">
        <f t="shared" si="38"/>
        <v>015</v>
      </c>
      <c r="D264" t="s">
        <v>34</v>
      </c>
      <c r="E264" t="str">
        <f t="shared" ref="E264:E283" si="44">"10"</f>
        <v>10</v>
      </c>
      <c r="F264" t="str">
        <f>"001"</f>
        <v>001</v>
      </c>
      <c r="G264" t="str">
        <f>""</f>
        <v/>
      </c>
      <c r="H264" t="s">
        <v>1</v>
      </c>
      <c r="I264" t="s">
        <v>589</v>
      </c>
      <c r="J264" t="s">
        <v>590</v>
      </c>
      <c r="K264" s="2" t="str">
        <f t="shared" si="42"/>
        <v>06011</v>
      </c>
    </row>
    <row r="265" spans="1:11" x14ac:dyDescent="0.25">
      <c r="A265" t="str">
        <f t="shared" si="43"/>
        <v>06</v>
      </c>
      <c r="B265" t="s">
        <v>34</v>
      </c>
      <c r="C265" t="str">
        <f t="shared" si="38"/>
        <v>015</v>
      </c>
      <c r="D265" t="s">
        <v>34</v>
      </c>
      <c r="E265" t="str">
        <f t="shared" si="44"/>
        <v>10</v>
      </c>
      <c r="F265" t="str">
        <f>"001"</f>
        <v>001</v>
      </c>
      <c r="G265" t="str">
        <f>""</f>
        <v/>
      </c>
      <c r="H265" t="s">
        <v>0</v>
      </c>
      <c r="I265" t="s">
        <v>589</v>
      </c>
      <c r="J265" t="s">
        <v>590</v>
      </c>
      <c r="K265" s="2" t="str">
        <f t="shared" si="42"/>
        <v>06011</v>
      </c>
    </row>
    <row r="266" spans="1:11" x14ac:dyDescent="0.25">
      <c r="A266" t="str">
        <f t="shared" si="43"/>
        <v>06</v>
      </c>
      <c r="B266" t="s">
        <v>34</v>
      </c>
      <c r="C266" t="str">
        <f t="shared" si="38"/>
        <v>015</v>
      </c>
      <c r="D266" t="s">
        <v>34</v>
      </c>
      <c r="E266" t="str">
        <f t="shared" si="44"/>
        <v>10</v>
      </c>
      <c r="F266" t="str">
        <f>"015"</f>
        <v>015</v>
      </c>
      <c r="G266" t="str">
        <f>""</f>
        <v/>
      </c>
      <c r="H266" t="s">
        <v>1</v>
      </c>
      <c r="I266" t="s">
        <v>589</v>
      </c>
      <c r="J266" t="s">
        <v>590</v>
      </c>
      <c r="K266" s="2" t="str">
        <f t="shared" si="42"/>
        <v>06011</v>
      </c>
    </row>
    <row r="267" spans="1:11" x14ac:dyDescent="0.25">
      <c r="A267" t="str">
        <f t="shared" si="43"/>
        <v>06</v>
      </c>
      <c r="B267" t="s">
        <v>34</v>
      </c>
      <c r="C267" t="str">
        <f t="shared" si="38"/>
        <v>015</v>
      </c>
      <c r="D267" t="s">
        <v>34</v>
      </c>
      <c r="E267" t="str">
        <f t="shared" si="44"/>
        <v>10</v>
      </c>
      <c r="F267" t="str">
        <f>"015"</f>
        <v>015</v>
      </c>
      <c r="G267" t="str">
        <f>""</f>
        <v/>
      </c>
      <c r="H267" t="s">
        <v>0</v>
      </c>
      <c r="I267" t="s">
        <v>589</v>
      </c>
      <c r="J267" t="s">
        <v>590</v>
      </c>
      <c r="K267" s="2" t="str">
        <f t="shared" si="42"/>
        <v>06011</v>
      </c>
    </row>
    <row r="268" spans="1:11" x14ac:dyDescent="0.25">
      <c r="A268" t="str">
        <f t="shared" si="43"/>
        <v>06</v>
      </c>
      <c r="B268" t="s">
        <v>34</v>
      </c>
      <c r="C268" t="str">
        <f t="shared" si="38"/>
        <v>015</v>
      </c>
      <c r="D268" t="s">
        <v>34</v>
      </c>
      <c r="E268" t="str">
        <f t="shared" si="44"/>
        <v>10</v>
      </c>
      <c r="F268" t="str">
        <f>"016"</f>
        <v>016</v>
      </c>
      <c r="G268" t="str">
        <f>""</f>
        <v/>
      </c>
      <c r="H268" t="s">
        <v>1</v>
      </c>
      <c r="I268" t="s">
        <v>589</v>
      </c>
      <c r="J268" t="s">
        <v>590</v>
      </c>
      <c r="K268" s="2" t="str">
        <f t="shared" si="42"/>
        <v>06011</v>
      </c>
    </row>
    <row r="269" spans="1:11" x14ac:dyDescent="0.25">
      <c r="A269" t="str">
        <f t="shared" si="43"/>
        <v>06</v>
      </c>
      <c r="B269" t="s">
        <v>34</v>
      </c>
      <c r="C269" t="str">
        <f t="shared" si="38"/>
        <v>015</v>
      </c>
      <c r="D269" t="s">
        <v>34</v>
      </c>
      <c r="E269" t="str">
        <f t="shared" si="44"/>
        <v>10</v>
      </c>
      <c r="F269" t="str">
        <f>"016"</f>
        <v>016</v>
      </c>
      <c r="G269" t="str">
        <f>""</f>
        <v/>
      </c>
      <c r="H269" t="s">
        <v>0</v>
      </c>
      <c r="I269" t="s">
        <v>589</v>
      </c>
      <c r="J269" t="s">
        <v>590</v>
      </c>
      <c r="K269" s="2" t="str">
        <f t="shared" si="42"/>
        <v>06011</v>
      </c>
    </row>
    <row r="270" spans="1:11" x14ac:dyDescent="0.25">
      <c r="A270" t="str">
        <f t="shared" si="43"/>
        <v>06</v>
      </c>
      <c r="B270" t="s">
        <v>34</v>
      </c>
      <c r="C270" t="str">
        <f t="shared" si="38"/>
        <v>015</v>
      </c>
      <c r="D270" t="s">
        <v>34</v>
      </c>
      <c r="E270" t="str">
        <f t="shared" si="44"/>
        <v>10</v>
      </c>
      <c r="F270" t="str">
        <f>"016"</f>
        <v>016</v>
      </c>
      <c r="G270" t="str">
        <f>""</f>
        <v/>
      </c>
      <c r="H270" t="s">
        <v>2</v>
      </c>
      <c r="I270" t="s">
        <v>589</v>
      </c>
      <c r="J270" t="s">
        <v>590</v>
      </c>
      <c r="K270" s="2" t="str">
        <f t="shared" si="42"/>
        <v>06011</v>
      </c>
    </row>
    <row r="271" spans="1:11" x14ac:dyDescent="0.25">
      <c r="A271" t="str">
        <f t="shared" si="43"/>
        <v>06</v>
      </c>
      <c r="B271" t="s">
        <v>34</v>
      </c>
      <c r="C271" t="str">
        <f t="shared" si="38"/>
        <v>015</v>
      </c>
      <c r="D271" t="s">
        <v>34</v>
      </c>
      <c r="E271" t="str">
        <f t="shared" si="44"/>
        <v>10</v>
      </c>
      <c r="F271" t="str">
        <f>"017"</f>
        <v>017</v>
      </c>
      <c r="G271" t="str">
        <f>""</f>
        <v/>
      </c>
      <c r="H271" t="s">
        <v>1</v>
      </c>
      <c r="I271" t="s">
        <v>591</v>
      </c>
      <c r="J271" t="s">
        <v>592</v>
      </c>
      <c r="K271" s="2" t="str">
        <f>"06010"</f>
        <v>06010</v>
      </c>
    </row>
    <row r="272" spans="1:11" x14ac:dyDescent="0.25">
      <c r="A272" t="str">
        <f t="shared" si="43"/>
        <v>06</v>
      </c>
      <c r="B272" t="s">
        <v>34</v>
      </c>
      <c r="C272" t="str">
        <f t="shared" si="38"/>
        <v>015</v>
      </c>
      <c r="D272" t="s">
        <v>34</v>
      </c>
      <c r="E272" t="str">
        <f t="shared" si="44"/>
        <v>10</v>
      </c>
      <c r="F272" t="str">
        <f>"017"</f>
        <v>017</v>
      </c>
      <c r="G272" t="str">
        <f>""</f>
        <v/>
      </c>
      <c r="H272" t="s">
        <v>0</v>
      </c>
      <c r="I272" t="s">
        <v>591</v>
      </c>
      <c r="J272" t="s">
        <v>592</v>
      </c>
      <c r="K272" s="2" t="str">
        <f>"06010"</f>
        <v>06010</v>
      </c>
    </row>
    <row r="273" spans="1:11" x14ac:dyDescent="0.25">
      <c r="A273" t="str">
        <f t="shared" si="43"/>
        <v>06</v>
      </c>
      <c r="B273" t="s">
        <v>34</v>
      </c>
      <c r="C273" t="str">
        <f t="shared" si="38"/>
        <v>015</v>
      </c>
      <c r="D273" t="s">
        <v>34</v>
      </c>
      <c r="E273" t="str">
        <f t="shared" si="44"/>
        <v>10</v>
      </c>
      <c r="F273" t="str">
        <f>"017"</f>
        <v>017</v>
      </c>
      <c r="G273" t="str">
        <f>""</f>
        <v/>
      </c>
      <c r="H273" t="s">
        <v>2</v>
      </c>
      <c r="I273" t="s">
        <v>591</v>
      </c>
      <c r="J273" t="s">
        <v>592</v>
      </c>
      <c r="K273" s="2" t="str">
        <f>"06010"</f>
        <v>06010</v>
      </c>
    </row>
    <row r="274" spans="1:11" x14ac:dyDescent="0.25">
      <c r="A274" t="str">
        <f t="shared" si="43"/>
        <v>06</v>
      </c>
      <c r="B274" t="s">
        <v>34</v>
      </c>
      <c r="C274" t="str">
        <f t="shared" si="38"/>
        <v>015</v>
      </c>
      <c r="D274" t="s">
        <v>34</v>
      </c>
      <c r="E274" t="str">
        <f t="shared" si="44"/>
        <v>10</v>
      </c>
      <c r="F274" t="str">
        <f>"033"</f>
        <v>033</v>
      </c>
      <c r="G274" t="str">
        <f>""</f>
        <v/>
      </c>
      <c r="H274" t="s">
        <v>1</v>
      </c>
      <c r="I274" t="s">
        <v>528</v>
      </c>
      <c r="J274" t="s">
        <v>529</v>
      </c>
      <c r="K274" s="2" t="str">
        <f>"06010"</f>
        <v>06010</v>
      </c>
    </row>
    <row r="275" spans="1:11" x14ac:dyDescent="0.25">
      <c r="A275" t="str">
        <f t="shared" si="43"/>
        <v>06</v>
      </c>
      <c r="B275" t="s">
        <v>34</v>
      </c>
      <c r="C275" t="str">
        <f t="shared" si="38"/>
        <v>015</v>
      </c>
      <c r="D275" t="s">
        <v>34</v>
      </c>
      <c r="E275" t="str">
        <f t="shared" si="44"/>
        <v>10</v>
      </c>
      <c r="F275" t="str">
        <f>"033"</f>
        <v>033</v>
      </c>
      <c r="G275" t="str">
        <f>""</f>
        <v/>
      </c>
      <c r="H275" t="s">
        <v>0</v>
      </c>
      <c r="I275" t="s">
        <v>528</v>
      </c>
      <c r="J275" t="s">
        <v>529</v>
      </c>
      <c r="K275" s="2" t="str">
        <f>"06010"</f>
        <v>06010</v>
      </c>
    </row>
    <row r="276" spans="1:11" x14ac:dyDescent="0.25">
      <c r="A276" t="str">
        <f t="shared" si="43"/>
        <v>06</v>
      </c>
      <c r="B276" t="s">
        <v>34</v>
      </c>
      <c r="C276" t="str">
        <f t="shared" si="38"/>
        <v>015</v>
      </c>
      <c r="D276" t="s">
        <v>34</v>
      </c>
      <c r="E276" t="str">
        <f t="shared" si="44"/>
        <v>10</v>
      </c>
      <c r="F276" t="str">
        <f>"034"</f>
        <v>034</v>
      </c>
      <c r="G276" t="str">
        <f>""</f>
        <v/>
      </c>
      <c r="H276" t="s">
        <v>1</v>
      </c>
      <c r="I276" t="s">
        <v>593</v>
      </c>
      <c r="J276" t="s">
        <v>594</v>
      </c>
      <c r="K276" s="2" t="str">
        <f>"06011"</f>
        <v>06011</v>
      </c>
    </row>
    <row r="277" spans="1:11" x14ac:dyDescent="0.25">
      <c r="A277" t="str">
        <f t="shared" si="43"/>
        <v>06</v>
      </c>
      <c r="B277" t="s">
        <v>34</v>
      </c>
      <c r="C277" t="str">
        <f t="shared" si="38"/>
        <v>015</v>
      </c>
      <c r="D277" t="s">
        <v>34</v>
      </c>
      <c r="E277" t="str">
        <f t="shared" si="44"/>
        <v>10</v>
      </c>
      <c r="F277" t="str">
        <f>"034"</f>
        <v>034</v>
      </c>
      <c r="G277" t="str">
        <f>""</f>
        <v/>
      </c>
      <c r="H277" t="s">
        <v>0</v>
      </c>
      <c r="I277" t="s">
        <v>593</v>
      </c>
      <c r="J277" t="s">
        <v>594</v>
      </c>
      <c r="K277" s="2" t="str">
        <f>"06011"</f>
        <v>06011</v>
      </c>
    </row>
    <row r="278" spans="1:11" x14ac:dyDescent="0.25">
      <c r="A278" t="str">
        <f t="shared" si="43"/>
        <v>06</v>
      </c>
      <c r="B278" t="s">
        <v>34</v>
      </c>
      <c r="C278" t="str">
        <f t="shared" si="38"/>
        <v>015</v>
      </c>
      <c r="D278" t="s">
        <v>34</v>
      </c>
      <c r="E278" t="str">
        <f t="shared" si="44"/>
        <v>10</v>
      </c>
      <c r="F278" t="str">
        <f>"035"</f>
        <v>035</v>
      </c>
      <c r="G278" t="str">
        <f>""</f>
        <v/>
      </c>
      <c r="H278" t="s">
        <v>1</v>
      </c>
      <c r="I278" t="s">
        <v>528</v>
      </c>
      <c r="J278" t="s">
        <v>529</v>
      </c>
      <c r="K278" s="2" t="str">
        <f>"06010"</f>
        <v>06010</v>
      </c>
    </row>
    <row r="279" spans="1:11" x14ac:dyDescent="0.25">
      <c r="A279" t="str">
        <f t="shared" si="43"/>
        <v>06</v>
      </c>
      <c r="B279" t="s">
        <v>34</v>
      </c>
      <c r="C279" t="str">
        <f t="shared" si="38"/>
        <v>015</v>
      </c>
      <c r="D279" t="s">
        <v>34</v>
      </c>
      <c r="E279" t="str">
        <f t="shared" si="44"/>
        <v>10</v>
      </c>
      <c r="F279" t="str">
        <f>"035"</f>
        <v>035</v>
      </c>
      <c r="G279" t="str">
        <f>""</f>
        <v/>
      </c>
      <c r="H279" t="s">
        <v>0</v>
      </c>
      <c r="I279" t="s">
        <v>528</v>
      </c>
      <c r="J279" t="s">
        <v>529</v>
      </c>
      <c r="K279" s="2" t="str">
        <f>"06010"</f>
        <v>06010</v>
      </c>
    </row>
    <row r="280" spans="1:11" x14ac:dyDescent="0.25">
      <c r="A280" t="str">
        <f t="shared" si="43"/>
        <v>06</v>
      </c>
      <c r="B280" t="s">
        <v>34</v>
      </c>
      <c r="C280" t="str">
        <f t="shared" ref="C280:C283" si="45">"015"</f>
        <v>015</v>
      </c>
      <c r="D280" t="s">
        <v>34</v>
      </c>
      <c r="E280" t="str">
        <f t="shared" si="44"/>
        <v>10</v>
      </c>
      <c r="F280" t="str">
        <f>"036"</f>
        <v>036</v>
      </c>
      <c r="G280" t="str">
        <f>""</f>
        <v/>
      </c>
      <c r="H280" t="s">
        <v>1</v>
      </c>
      <c r="I280" t="s">
        <v>528</v>
      </c>
      <c r="J280" t="s">
        <v>529</v>
      </c>
      <c r="K280" s="2" t="str">
        <f>"06010"</f>
        <v>06010</v>
      </c>
    </row>
    <row r="281" spans="1:11" x14ac:dyDescent="0.25">
      <c r="A281" t="str">
        <f t="shared" si="43"/>
        <v>06</v>
      </c>
      <c r="B281" t="s">
        <v>34</v>
      </c>
      <c r="C281" t="str">
        <f t="shared" si="45"/>
        <v>015</v>
      </c>
      <c r="D281" t="s">
        <v>34</v>
      </c>
      <c r="E281" t="str">
        <f t="shared" si="44"/>
        <v>10</v>
      </c>
      <c r="F281" t="str">
        <f>"036"</f>
        <v>036</v>
      </c>
      <c r="G281" t="str">
        <f>""</f>
        <v/>
      </c>
      <c r="H281" t="s">
        <v>0</v>
      </c>
      <c r="I281" t="s">
        <v>528</v>
      </c>
      <c r="J281" t="s">
        <v>529</v>
      </c>
      <c r="K281" s="2" t="str">
        <f>"06010"</f>
        <v>06010</v>
      </c>
    </row>
    <row r="282" spans="1:11" x14ac:dyDescent="0.25">
      <c r="A282" t="str">
        <f t="shared" si="43"/>
        <v>06</v>
      </c>
      <c r="B282" t="s">
        <v>34</v>
      </c>
      <c r="C282" t="str">
        <f t="shared" si="45"/>
        <v>015</v>
      </c>
      <c r="D282" t="s">
        <v>34</v>
      </c>
      <c r="E282" t="str">
        <f t="shared" si="44"/>
        <v>10</v>
      </c>
      <c r="F282" t="str">
        <f>"037"</f>
        <v>037</v>
      </c>
      <c r="G282" t="str">
        <f>""</f>
        <v/>
      </c>
      <c r="H282" t="s">
        <v>1</v>
      </c>
      <c r="I282" t="s">
        <v>593</v>
      </c>
      <c r="J282" t="s">
        <v>594</v>
      </c>
      <c r="K282" s="2" t="str">
        <f>"06011"</f>
        <v>06011</v>
      </c>
    </row>
    <row r="283" spans="1:11" x14ac:dyDescent="0.25">
      <c r="A283" t="str">
        <f t="shared" si="43"/>
        <v>06</v>
      </c>
      <c r="B283" t="s">
        <v>34</v>
      </c>
      <c r="C283" t="str">
        <f t="shared" si="45"/>
        <v>015</v>
      </c>
      <c r="D283" t="s">
        <v>34</v>
      </c>
      <c r="E283" t="str">
        <f t="shared" si="44"/>
        <v>10</v>
      </c>
      <c r="F283" t="str">
        <f>"037"</f>
        <v>037</v>
      </c>
      <c r="G283" t="str">
        <f>""</f>
        <v/>
      </c>
      <c r="H283" t="s">
        <v>0</v>
      </c>
      <c r="I283" t="s">
        <v>593</v>
      </c>
      <c r="J283" t="s">
        <v>594</v>
      </c>
      <c r="K283" s="2" t="str">
        <f>"06011"</f>
        <v>06011</v>
      </c>
    </row>
    <row r="284" spans="1:11" x14ac:dyDescent="0.25">
      <c r="A284" t="str">
        <f t="shared" si="43"/>
        <v>06</v>
      </c>
      <c r="B284" t="s">
        <v>34</v>
      </c>
      <c r="C284" t="str">
        <f>"016"</f>
        <v>016</v>
      </c>
      <c r="D284" t="s">
        <v>51</v>
      </c>
      <c r="E284" t="str">
        <f>"01"</f>
        <v>01</v>
      </c>
      <c r="F284" t="str">
        <f t="shared" ref="F284:F292" si="46">"001"</f>
        <v>001</v>
      </c>
      <c r="G284" t="str">
        <f>""</f>
        <v/>
      </c>
      <c r="H284" t="s">
        <v>1</v>
      </c>
      <c r="I284" t="s">
        <v>595</v>
      </c>
      <c r="J284" t="s">
        <v>596</v>
      </c>
      <c r="K284" s="2" t="str">
        <f>"06160"</f>
        <v>06160</v>
      </c>
    </row>
    <row r="285" spans="1:11" x14ac:dyDescent="0.25">
      <c r="A285" t="str">
        <f t="shared" si="43"/>
        <v>06</v>
      </c>
      <c r="B285" t="s">
        <v>34</v>
      </c>
      <c r="C285" t="str">
        <f>"016"</f>
        <v>016</v>
      </c>
      <c r="D285" t="s">
        <v>51</v>
      </c>
      <c r="E285" t="str">
        <f>"01"</f>
        <v>01</v>
      </c>
      <c r="F285" t="str">
        <f t="shared" si="46"/>
        <v>001</v>
      </c>
      <c r="G285" t="str">
        <f>""</f>
        <v/>
      </c>
      <c r="H285" t="s">
        <v>0</v>
      </c>
      <c r="I285" t="s">
        <v>595</v>
      </c>
      <c r="J285" t="s">
        <v>596</v>
      </c>
      <c r="K285" s="2" t="str">
        <f>"06160"</f>
        <v>06160</v>
      </c>
    </row>
    <row r="286" spans="1:11" x14ac:dyDescent="0.25">
      <c r="A286" t="str">
        <f t="shared" si="43"/>
        <v>06</v>
      </c>
      <c r="B286" t="s">
        <v>34</v>
      </c>
      <c r="C286" t="str">
        <f>"016"</f>
        <v>016</v>
      </c>
      <c r="D286" t="s">
        <v>51</v>
      </c>
      <c r="E286" t="str">
        <f>"02"</f>
        <v>02</v>
      </c>
      <c r="F286" t="str">
        <f t="shared" si="46"/>
        <v>001</v>
      </c>
      <c r="G286" t="str">
        <f>""</f>
        <v/>
      </c>
      <c r="H286" t="s">
        <v>3</v>
      </c>
      <c r="I286" t="s">
        <v>597</v>
      </c>
      <c r="J286" t="s">
        <v>598</v>
      </c>
      <c r="K286" s="2" t="str">
        <f>"06160"</f>
        <v>06160</v>
      </c>
    </row>
    <row r="287" spans="1:11" x14ac:dyDescent="0.25">
      <c r="A287" t="str">
        <f t="shared" si="43"/>
        <v>06</v>
      </c>
      <c r="B287" t="s">
        <v>34</v>
      </c>
      <c r="C287" t="str">
        <f>"016"</f>
        <v>016</v>
      </c>
      <c r="D287" t="s">
        <v>51</v>
      </c>
      <c r="E287" t="str">
        <f>"03"</f>
        <v>03</v>
      </c>
      <c r="F287" t="str">
        <f t="shared" si="46"/>
        <v>001</v>
      </c>
      <c r="G287" t="str">
        <f>""</f>
        <v/>
      </c>
      <c r="H287" t="s">
        <v>1</v>
      </c>
      <c r="I287" t="s">
        <v>23</v>
      </c>
      <c r="J287" t="s">
        <v>599</v>
      </c>
      <c r="K287" s="2" t="str">
        <f>"06160"</f>
        <v>06160</v>
      </c>
    </row>
    <row r="288" spans="1:11" x14ac:dyDescent="0.25">
      <c r="A288" t="str">
        <f t="shared" si="43"/>
        <v>06</v>
      </c>
      <c r="B288" t="s">
        <v>34</v>
      </c>
      <c r="C288" t="str">
        <f>"016"</f>
        <v>016</v>
      </c>
      <c r="D288" t="s">
        <v>51</v>
      </c>
      <c r="E288" t="str">
        <f>"03"</f>
        <v>03</v>
      </c>
      <c r="F288" t="str">
        <f t="shared" si="46"/>
        <v>001</v>
      </c>
      <c r="G288" t="str">
        <f>""</f>
        <v/>
      </c>
      <c r="H288" t="s">
        <v>0</v>
      </c>
      <c r="I288" t="s">
        <v>23</v>
      </c>
      <c r="J288" t="s">
        <v>599</v>
      </c>
      <c r="K288" s="2" t="str">
        <f>"06160"</f>
        <v>06160</v>
      </c>
    </row>
    <row r="289" spans="1:11" x14ac:dyDescent="0.25">
      <c r="A289" t="str">
        <f t="shared" si="43"/>
        <v>06</v>
      </c>
      <c r="B289" t="s">
        <v>34</v>
      </c>
      <c r="C289" t="str">
        <f>"017"</f>
        <v>017</v>
      </c>
      <c r="D289" t="s">
        <v>52</v>
      </c>
      <c r="E289" t="str">
        <f>"01"</f>
        <v>01</v>
      </c>
      <c r="F289" t="str">
        <f t="shared" si="46"/>
        <v>001</v>
      </c>
      <c r="G289" t="str">
        <f>""</f>
        <v/>
      </c>
      <c r="H289" t="s">
        <v>3</v>
      </c>
      <c r="I289" t="s">
        <v>31</v>
      </c>
      <c r="J289" t="s">
        <v>600</v>
      </c>
      <c r="K289" s="2" t="str">
        <f>"06659"</f>
        <v>06659</v>
      </c>
    </row>
    <row r="290" spans="1:11" x14ac:dyDescent="0.25">
      <c r="A290" t="str">
        <f t="shared" si="43"/>
        <v>06</v>
      </c>
      <c r="B290" t="s">
        <v>34</v>
      </c>
      <c r="C290" t="str">
        <f>"018"</f>
        <v>018</v>
      </c>
      <c r="D290" t="s">
        <v>53</v>
      </c>
      <c r="E290" t="str">
        <f>"01"</f>
        <v>01</v>
      </c>
      <c r="F290" t="str">
        <f t="shared" si="46"/>
        <v>001</v>
      </c>
      <c r="G290" t="str">
        <f>"01"</f>
        <v>01</v>
      </c>
      <c r="H290" t="s">
        <v>1</v>
      </c>
      <c r="I290" t="s">
        <v>601</v>
      </c>
      <c r="J290" t="s">
        <v>602</v>
      </c>
      <c r="K290" s="2" t="str">
        <f>"06429"</f>
        <v>06429</v>
      </c>
    </row>
    <row r="291" spans="1:11" x14ac:dyDescent="0.25">
      <c r="A291" t="str">
        <f t="shared" si="43"/>
        <v>06</v>
      </c>
      <c r="B291" t="s">
        <v>34</v>
      </c>
      <c r="C291" t="str">
        <f>"018"</f>
        <v>018</v>
      </c>
      <c r="D291" t="s">
        <v>53</v>
      </c>
      <c r="E291" t="str">
        <f>"01"</f>
        <v>01</v>
      </c>
      <c r="F291" t="str">
        <f t="shared" si="46"/>
        <v>001</v>
      </c>
      <c r="G291" t="str">
        <f>"02"</f>
        <v>02</v>
      </c>
      <c r="H291" t="s">
        <v>0</v>
      </c>
      <c r="I291" t="s">
        <v>603</v>
      </c>
      <c r="J291" t="s">
        <v>604</v>
      </c>
      <c r="K291" s="2" t="str">
        <f>"06613"</f>
        <v>06613</v>
      </c>
    </row>
    <row r="292" spans="1:11" x14ac:dyDescent="0.25">
      <c r="A292" t="str">
        <f t="shared" si="43"/>
        <v>06</v>
      </c>
      <c r="B292" t="s">
        <v>34</v>
      </c>
      <c r="C292" t="str">
        <f>"019"</f>
        <v>019</v>
      </c>
      <c r="D292" t="s">
        <v>54</v>
      </c>
      <c r="E292" t="str">
        <f>"01"</f>
        <v>01</v>
      </c>
      <c r="F292" t="str">
        <f t="shared" si="46"/>
        <v>001</v>
      </c>
      <c r="G292" t="str">
        <f>""</f>
        <v/>
      </c>
      <c r="H292" t="s">
        <v>3</v>
      </c>
      <c r="I292" t="s">
        <v>605</v>
      </c>
      <c r="J292" t="s">
        <v>606</v>
      </c>
      <c r="K292" s="2" t="str">
        <f>"06930"</f>
        <v>06930</v>
      </c>
    </row>
    <row r="293" spans="1:11" x14ac:dyDescent="0.25">
      <c r="A293" t="str">
        <f t="shared" si="43"/>
        <v>06</v>
      </c>
      <c r="B293" t="s">
        <v>34</v>
      </c>
      <c r="C293" t="str">
        <f>"019"</f>
        <v>019</v>
      </c>
      <c r="D293" t="s">
        <v>54</v>
      </c>
      <c r="E293" t="str">
        <f>"01"</f>
        <v>01</v>
      </c>
      <c r="F293" t="str">
        <f>"002"</f>
        <v>002</v>
      </c>
      <c r="G293" t="str">
        <f>""</f>
        <v/>
      </c>
      <c r="H293" t="s">
        <v>3</v>
      </c>
      <c r="I293" t="s">
        <v>607</v>
      </c>
      <c r="J293" t="s">
        <v>608</v>
      </c>
      <c r="K293" s="2" t="str">
        <f>"06930"</f>
        <v>06930</v>
      </c>
    </row>
    <row r="294" spans="1:11" x14ac:dyDescent="0.25">
      <c r="A294" t="str">
        <f t="shared" si="43"/>
        <v>06</v>
      </c>
      <c r="B294" t="s">
        <v>34</v>
      </c>
      <c r="C294" t="str">
        <f>"019"</f>
        <v>019</v>
      </c>
      <c r="D294" t="s">
        <v>54</v>
      </c>
      <c r="E294" t="str">
        <f>"02"</f>
        <v>02</v>
      </c>
      <c r="F294" t="str">
        <f>"001"</f>
        <v>001</v>
      </c>
      <c r="G294" t="str">
        <f>""</f>
        <v/>
      </c>
      <c r="H294" t="s">
        <v>3</v>
      </c>
      <c r="I294" t="s">
        <v>609</v>
      </c>
      <c r="J294" t="s">
        <v>610</v>
      </c>
      <c r="K294" s="2" t="str">
        <f>"06930"</f>
        <v>06930</v>
      </c>
    </row>
    <row r="295" spans="1:11" x14ac:dyDescent="0.25">
      <c r="A295" t="str">
        <f t="shared" si="43"/>
        <v>06</v>
      </c>
      <c r="B295" t="s">
        <v>34</v>
      </c>
      <c r="C295" t="str">
        <f>"020"</f>
        <v>020</v>
      </c>
      <c r="D295" t="s">
        <v>55</v>
      </c>
      <c r="E295" t="str">
        <f t="shared" ref="E295:E304" si="47">"01"</f>
        <v>01</v>
      </c>
      <c r="F295" t="str">
        <f>"001"</f>
        <v>001</v>
      </c>
      <c r="G295" t="str">
        <f>""</f>
        <v/>
      </c>
      <c r="H295" t="s">
        <v>1</v>
      </c>
      <c r="I295" t="s">
        <v>31</v>
      </c>
      <c r="J295" t="s">
        <v>611</v>
      </c>
      <c r="K295" s="2" t="str">
        <f>"06250"</f>
        <v>06250</v>
      </c>
    </row>
    <row r="296" spans="1:11" x14ac:dyDescent="0.25">
      <c r="A296" t="str">
        <f t="shared" si="43"/>
        <v>06</v>
      </c>
      <c r="B296" t="s">
        <v>34</v>
      </c>
      <c r="C296" t="str">
        <f>"020"</f>
        <v>020</v>
      </c>
      <c r="D296" t="s">
        <v>55</v>
      </c>
      <c r="E296" t="str">
        <f t="shared" si="47"/>
        <v>01</v>
      </c>
      <c r="F296" t="str">
        <f>"001"</f>
        <v>001</v>
      </c>
      <c r="G296" t="str">
        <f>""</f>
        <v/>
      </c>
      <c r="H296" t="s">
        <v>0</v>
      </c>
      <c r="I296" t="s">
        <v>31</v>
      </c>
      <c r="J296" t="s">
        <v>611</v>
      </c>
      <c r="K296" s="2" t="str">
        <f>"06250"</f>
        <v>06250</v>
      </c>
    </row>
    <row r="297" spans="1:11" x14ac:dyDescent="0.25">
      <c r="A297" t="str">
        <f t="shared" si="43"/>
        <v>06</v>
      </c>
      <c r="B297" t="s">
        <v>34</v>
      </c>
      <c r="C297" t="str">
        <f>"020"</f>
        <v>020</v>
      </c>
      <c r="D297" t="s">
        <v>55</v>
      </c>
      <c r="E297" t="str">
        <f t="shared" si="47"/>
        <v>01</v>
      </c>
      <c r="F297" t="str">
        <f>"002"</f>
        <v>002</v>
      </c>
      <c r="G297" t="str">
        <f>""</f>
        <v/>
      </c>
      <c r="H297" t="s">
        <v>3</v>
      </c>
      <c r="I297" t="s">
        <v>31</v>
      </c>
      <c r="J297" t="s">
        <v>611</v>
      </c>
      <c r="K297" s="2" t="str">
        <f>"06250"</f>
        <v>06250</v>
      </c>
    </row>
    <row r="298" spans="1:11" x14ac:dyDescent="0.25">
      <c r="A298" t="str">
        <f t="shared" si="43"/>
        <v>06</v>
      </c>
      <c r="B298" t="s">
        <v>34</v>
      </c>
      <c r="C298" t="str">
        <f>"021"</f>
        <v>021</v>
      </c>
      <c r="D298" t="s">
        <v>56</v>
      </c>
      <c r="E298" t="str">
        <f t="shared" si="47"/>
        <v>01</v>
      </c>
      <c r="F298" t="str">
        <f>"001"</f>
        <v>001</v>
      </c>
      <c r="G298" t="str">
        <f>""</f>
        <v/>
      </c>
      <c r="H298" t="s">
        <v>1</v>
      </c>
      <c r="I298" t="s">
        <v>612</v>
      </c>
      <c r="J298" t="s">
        <v>613</v>
      </c>
      <c r="K298" s="2" t="str">
        <f>"06394"</f>
        <v>06394</v>
      </c>
    </row>
    <row r="299" spans="1:11" x14ac:dyDescent="0.25">
      <c r="A299" t="str">
        <f t="shared" si="43"/>
        <v>06</v>
      </c>
      <c r="B299" t="s">
        <v>34</v>
      </c>
      <c r="C299" t="str">
        <f>"021"</f>
        <v>021</v>
      </c>
      <c r="D299" t="s">
        <v>56</v>
      </c>
      <c r="E299" t="str">
        <f t="shared" si="47"/>
        <v>01</v>
      </c>
      <c r="F299" t="str">
        <f>"001"</f>
        <v>001</v>
      </c>
      <c r="G299" t="str">
        <f>""</f>
        <v/>
      </c>
      <c r="H299" t="s">
        <v>0</v>
      </c>
      <c r="I299" t="s">
        <v>612</v>
      </c>
      <c r="J299" t="s">
        <v>613</v>
      </c>
      <c r="K299" s="2" t="str">
        <f>"06394"</f>
        <v>06394</v>
      </c>
    </row>
    <row r="300" spans="1:11" x14ac:dyDescent="0.25">
      <c r="A300" t="str">
        <f t="shared" si="43"/>
        <v>06</v>
      </c>
      <c r="B300" t="s">
        <v>34</v>
      </c>
      <c r="C300" t="str">
        <f>"022"</f>
        <v>022</v>
      </c>
      <c r="D300" t="s">
        <v>57</v>
      </c>
      <c r="E300" t="str">
        <f t="shared" si="47"/>
        <v>01</v>
      </c>
      <c r="F300" t="str">
        <f>"001"</f>
        <v>001</v>
      </c>
      <c r="G300" t="str">
        <f>""</f>
        <v/>
      </c>
      <c r="H300" t="s">
        <v>1</v>
      </c>
      <c r="I300" t="s">
        <v>614</v>
      </c>
      <c r="J300" t="s">
        <v>615</v>
      </c>
      <c r="K300" s="2" t="str">
        <f>"06370"</f>
        <v>06370</v>
      </c>
    </row>
    <row r="301" spans="1:11" x14ac:dyDescent="0.25">
      <c r="A301" t="str">
        <f t="shared" si="43"/>
        <v>06</v>
      </c>
      <c r="B301" t="s">
        <v>34</v>
      </c>
      <c r="C301" t="str">
        <f>"022"</f>
        <v>022</v>
      </c>
      <c r="D301" t="s">
        <v>57</v>
      </c>
      <c r="E301" t="str">
        <f t="shared" si="47"/>
        <v>01</v>
      </c>
      <c r="F301" t="str">
        <f>"001"</f>
        <v>001</v>
      </c>
      <c r="G301" t="str">
        <f>""</f>
        <v/>
      </c>
      <c r="H301" t="s">
        <v>0</v>
      </c>
      <c r="I301" t="s">
        <v>616</v>
      </c>
      <c r="J301" t="s">
        <v>617</v>
      </c>
      <c r="K301" s="2" t="str">
        <f>"06370"</f>
        <v>06370</v>
      </c>
    </row>
    <row r="302" spans="1:11" x14ac:dyDescent="0.25">
      <c r="A302" t="str">
        <f t="shared" si="43"/>
        <v>06</v>
      </c>
      <c r="B302" t="s">
        <v>34</v>
      </c>
      <c r="C302" t="str">
        <f>"022"</f>
        <v>022</v>
      </c>
      <c r="D302" t="s">
        <v>57</v>
      </c>
      <c r="E302" t="str">
        <f t="shared" si="47"/>
        <v>01</v>
      </c>
      <c r="F302" t="str">
        <f>"003"</f>
        <v>003</v>
      </c>
      <c r="G302" t="str">
        <f>""</f>
        <v/>
      </c>
      <c r="H302" t="s">
        <v>1</v>
      </c>
      <c r="I302" t="s">
        <v>618</v>
      </c>
      <c r="J302" t="s">
        <v>619</v>
      </c>
      <c r="K302" s="2" t="str">
        <f>"06370"</f>
        <v>06370</v>
      </c>
    </row>
    <row r="303" spans="1:11" x14ac:dyDescent="0.25">
      <c r="A303" t="str">
        <f t="shared" si="43"/>
        <v>06</v>
      </c>
      <c r="B303" t="s">
        <v>34</v>
      </c>
      <c r="C303" t="str">
        <f>"022"</f>
        <v>022</v>
      </c>
      <c r="D303" t="s">
        <v>57</v>
      </c>
      <c r="E303" t="str">
        <f t="shared" si="47"/>
        <v>01</v>
      </c>
      <c r="F303" t="str">
        <f>"003"</f>
        <v>003</v>
      </c>
      <c r="G303" t="str">
        <f>""</f>
        <v/>
      </c>
      <c r="H303" t="s">
        <v>0</v>
      </c>
      <c r="I303" t="s">
        <v>618</v>
      </c>
      <c r="J303" t="s">
        <v>619</v>
      </c>
      <c r="K303" s="2" t="str">
        <f>"06370"</f>
        <v>06370</v>
      </c>
    </row>
    <row r="304" spans="1:11" x14ac:dyDescent="0.25">
      <c r="A304" t="str">
        <f t="shared" si="43"/>
        <v>06</v>
      </c>
      <c r="B304" t="s">
        <v>34</v>
      </c>
      <c r="C304" t="str">
        <f t="shared" ref="C304:C309" si="48">"023"</f>
        <v>023</v>
      </c>
      <c r="D304" t="s">
        <v>58</v>
      </c>
      <c r="E304" t="str">
        <f t="shared" si="47"/>
        <v>01</v>
      </c>
      <c r="F304" t="str">
        <f>"001"</f>
        <v>001</v>
      </c>
      <c r="G304" t="str">
        <f>""</f>
        <v/>
      </c>
      <c r="H304" t="s">
        <v>3</v>
      </c>
      <c r="I304" t="s">
        <v>620</v>
      </c>
      <c r="J304" t="s">
        <v>621</v>
      </c>
      <c r="K304" s="2" t="str">
        <f t="shared" ref="K304:K309" si="49">"06600"</f>
        <v>06600</v>
      </c>
    </row>
    <row r="305" spans="1:11" x14ac:dyDescent="0.25">
      <c r="A305" t="str">
        <f t="shared" si="43"/>
        <v>06</v>
      </c>
      <c r="B305" t="s">
        <v>34</v>
      </c>
      <c r="C305" t="str">
        <f t="shared" si="48"/>
        <v>023</v>
      </c>
      <c r="D305" t="s">
        <v>58</v>
      </c>
      <c r="E305" t="str">
        <f>"02"</f>
        <v>02</v>
      </c>
      <c r="F305" t="str">
        <f>"001"</f>
        <v>001</v>
      </c>
      <c r="G305" t="str">
        <f>""</f>
        <v/>
      </c>
      <c r="H305" t="s">
        <v>1</v>
      </c>
      <c r="I305" t="s">
        <v>614</v>
      </c>
      <c r="J305" t="s">
        <v>622</v>
      </c>
      <c r="K305" s="2" t="str">
        <f t="shared" si="49"/>
        <v>06600</v>
      </c>
    </row>
    <row r="306" spans="1:11" x14ac:dyDescent="0.25">
      <c r="A306" t="str">
        <f t="shared" si="43"/>
        <v>06</v>
      </c>
      <c r="B306" t="s">
        <v>34</v>
      </c>
      <c r="C306" t="str">
        <f t="shared" si="48"/>
        <v>023</v>
      </c>
      <c r="D306" t="s">
        <v>58</v>
      </c>
      <c r="E306" t="str">
        <f>"02"</f>
        <v>02</v>
      </c>
      <c r="F306" t="str">
        <f>"001"</f>
        <v>001</v>
      </c>
      <c r="G306" t="str">
        <f>""</f>
        <v/>
      </c>
      <c r="H306" t="s">
        <v>0</v>
      </c>
      <c r="I306" t="s">
        <v>623</v>
      </c>
      <c r="J306" t="s">
        <v>624</v>
      </c>
      <c r="K306" s="2" t="str">
        <f t="shared" si="49"/>
        <v>06600</v>
      </c>
    </row>
    <row r="307" spans="1:11" x14ac:dyDescent="0.25">
      <c r="A307" t="str">
        <f t="shared" si="43"/>
        <v>06</v>
      </c>
      <c r="B307" t="s">
        <v>34</v>
      </c>
      <c r="C307" t="str">
        <f t="shared" si="48"/>
        <v>023</v>
      </c>
      <c r="D307" t="s">
        <v>58</v>
      </c>
      <c r="E307" t="str">
        <f>"02"</f>
        <v>02</v>
      </c>
      <c r="F307" t="str">
        <f>"003"</f>
        <v>003</v>
      </c>
      <c r="G307" t="str">
        <f>""</f>
        <v/>
      </c>
      <c r="H307" t="s">
        <v>3</v>
      </c>
      <c r="I307" t="s">
        <v>28</v>
      </c>
      <c r="J307" t="s">
        <v>625</v>
      </c>
      <c r="K307" s="2" t="str">
        <f t="shared" si="49"/>
        <v>06600</v>
      </c>
    </row>
    <row r="308" spans="1:11" x14ac:dyDescent="0.25">
      <c r="A308" t="str">
        <f t="shared" si="43"/>
        <v>06</v>
      </c>
      <c r="B308" t="s">
        <v>34</v>
      </c>
      <c r="C308" t="str">
        <f t="shared" si="48"/>
        <v>023</v>
      </c>
      <c r="D308" t="s">
        <v>58</v>
      </c>
      <c r="E308" t="str">
        <f>"03"</f>
        <v>03</v>
      </c>
      <c r="F308" t="str">
        <f t="shared" ref="F308:F313" si="50">"001"</f>
        <v>001</v>
      </c>
      <c r="G308" t="str">
        <f>""</f>
        <v/>
      </c>
      <c r="H308" t="s">
        <v>3</v>
      </c>
      <c r="I308" t="s">
        <v>626</v>
      </c>
      <c r="J308" t="s">
        <v>627</v>
      </c>
      <c r="K308" s="2" t="str">
        <f t="shared" si="49"/>
        <v>06600</v>
      </c>
    </row>
    <row r="309" spans="1:11" x14ac:dyDescent="0.25">
      <c r="A309" t="str">
        <f t="shared" si="43"/>
        <v>06</v>
      </c>
      <c r="B309" t="s">
        <v>34</v>
      </c>
      <c r="C309" t="str">
        <f t="shared" si="48"/>
        <v>023</v>
      </c>
      <c r="D309" t="s">
        <v>58</v>
      </c>
      <c r="E309" t="str">
        <f>"04"</f>
        <v>04</v>
      </c>
      <c r="F309" t="str">
        <f t="shared" si="50"/>
        <v>001</v>
      </c>
      <c r="G309" t="str">
        <f>""</f>
        <v/>
      </c>
      <c r="H309" t="s">
        <v>3</v>
      </c>
      <c r="I309" t="s">
        <v>628</v>
      </c>
      <c r="J309" t="s">
        <v>629</v>
      </c>
      <c r="K309" s="2" t="str">
        <f t="shared" si="49"/>
        <v>06600</v>
      </c>
    </row>
    <row r="310" spans="1:11" x14ac:dyDescent="0.25">
      <c r="A310" t="str">
        <f t="shared" si="43"/>
        <v>06</v>
      </c>
      <c r="B310" t="s">
        <v>34</v>
      </c>
      <c r="C310" t="str">
        <f>"024"</f>
        <v>024</v>
      </c>
      <c r="D310" t="s">
        <v>59</v>
      </c>
      <c r="E310" t="str">
        <f>"01"</f>
        <v>01</v>
      </c>
      <c r="F310" t="str">
        <f t="shared" si="50"/>
        <v>001</v>
      </c>
      <c r="G310" t="str">
        <f>""</f>
        <v/>
      </c>
      <c r="H310" t="s">
        <v>3</v>
      </c>
      <c r="I310" t="s">
        <v>630</v>
      </c>
      <c r="J310" t="s">
        <v>631</v>
      </c>
      <c r="K310" s="2" t="str">
        <f>"06293"</f>
        <v>06293</v>
      </c>
    </row>
    <row r="311" spans="1:11" x14ac:dyDescent="0.25">
      <c r="A311" t="str">
        <f t="shared" si="43"/>
        <v>06</v>
      </c>
      <c r="B311" t="s">
        <v>34</v>
      </c>
      <c r="C311" t="str">
        <f>"024"</f>
        <v>024</v>
      </c>
      <c r="D311" t="s">
        <v>59</v>
      </c>
      <c r="E311" t="str">
        <f>"02"</f>
        <v>02</v>
      </c>
      <c r="F311" t="str">
        <f t="shared" si="50"/>
        <v>001</v>
      </c>
      <c r="G311" t="str">
        <f>""</f>
        <v/>
      </c>
      <c r="H311" t="s">
        <v>3</v>
      </c>
      <c r="I311" t="s">
        <v>630</v>
      </c>
      <c r="J311" t="s">
        <v>631</v>
      </c>
      <c r="K311" s="2" t="str">
        <f>"06293"</f>
        <v>06293</v>
      </c>
    </row>
    <row r="312" spans="1:11" x14ac:dyDescent="0.25">
      <c r="A312" t="str">
        <f t="shared" si="43"/>
        <v>06</v>
      </c>
      <c r="B312" t="s">
        <v>34</v>
      </c>
      <c r="C312" t="str">
        <f t="shared" ref="C312:C319" si="51">"025"</f>
        <v>025</v>
      </c>
      <c r="D312" t="s">
        <v>60</v>
      </c>
      <c r="E312" t="str">
        <f t="shared" ref="E312:E324" si="52">"01"</f>
        <v>01</v>
      </c>
      <c r="F312" t="str">
        <f t="shared" si="50"/>
        <v>001</v>
      </c>
      <c r="G312" t="str">
        <f>""</f>
        <v/>
      </c>
      <c r="H312" t="s">
        <v>1</v>
      </c>
      <c r="I312" t="s">
        <v>28</v>
      </c>
      <c r="J312" t="s">
        <v>632</v>
      </c>
      <c r="K312" s="2" t="str">
        <f t="shared" ref="K312:K319" si="53">"06810"</f>
        <v>06810</v>
      </c>
    </row>
    <row r="313" spans="1:11" x14ac:dyDescent="0.25">
      <c r="A313" t="str">
        <f t="shared" si="43"/>
        <v>06</v>
      </c>
      <c r="B313" t="s">
        <v>34</v>
      </c>
      <c r="C313" t="str">
        <f t="shared" si="51"/>
        <v>025</v>
      </c>
      <c r="D313" t="s">
        <v>60</v>
      </c>
      <c r="E313" t="str">
        <f t="shared" si="52"/>
        <v>01</v>
      </c>
      <c r="F313" t="str">
        <f t="shared" si="50"/>
        <v>001</v>
      </c>
      <c r="G313" t="str">
        <f>""</f>
        <v/>
      </c>
      <c r="H313" t="s">
        <v>0</v>
      </c>
      <c r="I313" t="s">
        <v>28</v>
      </c>
      <c r="J313" t="s">
        <v>632</v>
      </c>
      <c r="K313" s="2" t="str">
        <f t="shared" si="53"/>
        <v>06810</v>
      </c>
    </row>
    <row r="314" spans="1:11" x14ac:dyDescent="0.25">
      <c r="A314" t="str">
        <f t="shared" si="43"/>
        <v>06</v>
      </c>
      <c r="B314" t="s">
        <v>34</v>
      </c>
      <c r="C314" t="str">
        <f t="shared" si="51"/>
        <v>025</v>
      </c>
      <c r="D314" t="s">
        <v>60</v>
      </c>
      <c r="E314" t="str">
        <f t="shared" si="52"/>
        <v>01</v>
      </c>
      <c r="F314" t="str">
        <f>"002"</f>
        <v>002</v>
      </c>
      <c r="G314" t="str">
        <f>""</f>
        <v/>
      </c>
      <c r="H314" t="s">
        <v>1</v>
      </c>
      <c r="I314" t="s">
        <v>28</v>
      </c>
      <c r="J314" t="s">
        <v>632</v>
      </c>
      <c r="K314" s="2" t="str">
        <f t="shared" si="53"/>
        <v>06810</v>
      </c>
    </row>
    <row r="315" spans="1:11" x14ac:dyDescent="0.25">
      <c r="A315" t="str">
        <f t="shared" si="43"/>
        <v>06</v>
      </c>
      <c r="B315" t="s">
        <v>34</v>
      </c>
      <c r="C315" t="str">
        <f t="shared" si="51"/>
        <v>025</v>
      </c>
      <c r="D315" t="s">
        <v>60</v>
      </c>
      <c r="E315" t="str">
        <f t="shared" si="52"/>
        <v>01</v>
      </c>
      <c r="F315" t="str">
        <f>"002"</f>
        <v>002</v>
      </c>
      <c r="G315" t="str">
        <f>""</f>
        <v/>
      </c>
      <c r="H315" t="s">
        <v>0</v>
      </c>
      <c r="I315" t="s">
        <v>28</v>
      </c>
      <c r="J315" t="s">
        <v>632</v>
      </c>
      <c r="K315" s="2" t="str">
        <f t="shared" si="53"/>
        <v>06810</v>
      </c>
    </row>
    <row r="316" spans="1:11" x14ac:dyDescent="0.25">
      <c r="A316" t="str">
        <f t="shared" si="43"/>
        <v>06</v>
      </c>
      <c r="B316" t="s">
        <v>34</v>
      </c>
      <c r="C316" t="str">
        <f t="shared" si="51"/>
        <v>025</v>
      </c>
      <c r="D316" t="s">
        <v>60</v>
      </c>
      <c r="E316" t="str">
        <f t="shared" si="52"/>
        <v>01</v>
      </c>
      <c r="F316" t="str">
        <f>"003"</f>
        <v>003</v>
      </c>
      <c r="G316" t="str">
        <f>""</f>
        <v/>
      </c>
      <c r="H316" t="s">
        <v>1</v>
      </c>
      <c r="I316" t="s">
        <v>28</v>
      </c>
      <c r="J316" t="s">
        <v>632</v>
      </c>
      <c r="K316" s="2" t="str">
        <f t="shared" si="53"/>
        <v>06810</v>
      </c>
    </row>
    <row r="317" spans="1:11" x14ac:dyDescent="0.25">
      <c r="A317" t="str">
        <f t="shared" si="43"/>
        <v>06</v>
      </c>
      <c r="B317" t="s">
        <v>34</v>
      </c>
      <c r="C317" t="str">
        <f t="shared" si="51"/>
        <v>025</v>
      </c>
      <c r="D317" t="s">
        <v>60</v>
      </c>
      <c r="E317" t="str">
        <f t="shared" si="52"/>
        <v>01</v>
      </c>
      <c r="F317" t="str">
        <f>"003"</f>
        <v>003</v>
      </c>
      <c r="G317" t="str">
        <f>""</f>
        <v/>
      </c>
      <c r="H317" t="s">
        <v>0</v>
      </c>
      <c r="I317" t="s">
        <v>28</v>
      </c>
      <c r="J317" t="s">
        <v>632</v>
      </c>
      <c r="K317" s="2" t="str">
        <f t="shared" si="53"/>
        <v>06810</v>
      </c>
    </row>
    <row r="318" spans="1:11" x14ac:dyDescent="0.25">
      <c r="A318" t="str">
        <f t="shared" si="43"/>
        <v>06</v>
      </c>
      <c r="B318" t="s">
        <v>34</v>
      </c>
      <c r="C318" t="str">
        <f t="shared" si="51"/>
        <v>025</v>
      </c>
      <c r="D318" t="s">
        <v>60</v>
      </c>
      <c r="E318" t="str">
        <f t="shared" si="52"/>
        <v>01</v>
      </c>
      <c r="F318" t="str">
        <f>"004"</f>
        <v>004</v>
      </c>
      <c r="G318" t="str">
        <f>""</f>
        <v/>
      </c>
      <c r="H318" t="s">
        <v>1</v>
      </c>
      <c r="I318" t="s">
        <v>28</v>
      </c>
      <c r="J318" t="s">
        <v>632</v>
      </c>
      <c r="K318" s="2" t="str">
        <f t="shared" si="53"/>
        <v>06810</v>
      </c>
    </row>
    <row r="319" spans="1:11" x14ac:dyDescent="0.25">
      <c r="A319" t="str">
        <f t="shared" si="43"/>
        <v>06</v>
      </c>
      <c r="B319" t="s">
        <v>34</v>
      </c>
      <c r="C319" t="str">
        <f t="shared" si="51"/>
        <v>025</v>
      </c>
      <c r="D319" t="s">
        <v>60</v>
      </c>
      <c r="E319" t="str">
        <f t="shared" si="52"/>
        <v>01</v>
      </c>
      <c r="F319" t="str">
        <f>"004"</f>
        <v>004</v>
      </c>
      <c r="G319" t="str">
        <f>""</f>
        <v/>
      </c>
      <c r="H319" t="s">
        <v>0</v>
      </c>
      <c r="I319" t="s">
        <v>28</v>
      </c>
      <c r="J319" t="s">
        <v>632</v>
      </c>
      <c r="K319" s="2" t="str">
        <f t="shared" si="53"/>
        <v>06810</v>
      </c>
    </row>
    <row r="320" spans="1:11" x14ac:dyDescent="0.25">
      <c r="A320" t="str">
        <f t="shared" si="43"/>
        <v>06</v>
      </c>
      <c r="B320" t="s">
        <v>34</v>
      </c>
      <c r="C320" t="str">
        <f>"026"</f>
        <v>026</v>
      </c>
      <c r="D320" t="s">
        <v>61</v>
      </c>
      <c r="E320" t="str">
        <f t="shared" si="52"/>
        <v>01</v>
      </c>
      <c r="F320" t="str">
        <f>"001"</f>
        <v>001</v>
      </c>
      <c r="G320" t="str">
        <f>""</f>
        <v/>
      </c>
      <c r="H320" t="s">
        <v>3</v>
      </c>
      <c r="I320" t="s">
        <v>633</v>
      </c>
      <c r="J320" t="s">
        <v>634</v>
      </c>
      <c r="K320" s="2" t="str">
        <f>"06292"</f>
        <v>06292</v>
      </c>
    </row>
    <row r="321" spans="1:11" x14ac:dyDescent="0.25">
      <c r="A321" t="str">
        <f t="shared" si="43"/>
        <v>06</v>
      </c>
      <c r="B321" t="s">
        <v>34</v>
      </c>
      <c r="C321" t="str">
        <f>"027"</f>
        <v>027</v>
      </c>
      <c r="D321" t="s">
        <v>62</v>
      </c>
      <c r="E321" t="str">
        <f t="shared" si="52"/>
        <v>01</v>
      </c>
      <c r="F321" t="str">
        <f>"001"</f>
        <v>001</v>
      </c>
      <c r="G321" t="str">
        <f>""</f>
        <v/>
      </c>
      <c r="H321" t="s">
        <v>3</v>
      </c>
      <c r="I321" t="s">
        <v>635</v>
      </c>
      <c r="J321" t="s">
        <v>636</v>
      </c>
      <c r="K321" s="2" t="str">
        <f>"06249"</f>
        <v>06249</v>
      </c>
    </row>
    <row r="322" spans="1:11" x14ac:dyDescent="0.25">
      <c r="A322" t="str">
        <f t="shared" si="43"/>
        <v>06</v>
      </c>
      <c r="B322" t="s">
        <v>34</v>
      </c>
      <c r="C322" t="str">
        <f t="shared" ref="C322:C328" si="54">"028"</f>
        <v>028</v>
      </c>
      <c r="D322" t="s">
        <v>63</v>
      </c>
      <c r="E322" t="str">
        <f t="shared" si="52"/>
        <v>01</v>
      </c>
      <c r="F322" t="str">
        <f>"001"</f>
        <v>001</v>
      </c>
      <c r="G322" t="str">
        <f>""</f>
        <v/>
      </c>
      <c r="H322" t="s">
        <v>3</v>
      </c>
      <c r="I322" t="s">
        <v>614</v>
      </c>
      <c r="J322" t="s">
        <v>637</v>
      </c>
      <c r="K322" s="2" t="str">
        <f t="shared" ref="K322:K328" si="55">"06460"</f>
        <v>06460</v>
      </c>
    </row>
    <row r="323" spans="1:11" x14ac:dyDescent="0.25">
      <c r="A323" t="str">
        <f t="shared" ref="A323:A386" si="56">"06"</f>
        <v>06</v>
      </c>
      <c r="B323" t="s">
        <v>34</v>
      </c>
      <c r="C323" t="str">
        <f t="shared" si="54"/>
        <v>028</v>
      </c>
      <c r="D323" t="s">
        <v>63</v>
      </c>
      <c r="E323" t="str">
        <f t="shared" si="52"/>
        <v>01</v>
      </c>
      <c r="F323" t="str">
        <f>"002"</f>
        <v>002</v>
      </c>
      <c r="G323" t="str">
        <f>""</f>
        <v/>
      </c>
      <c r="H323" t="s">
        <v>1</v>
      </c>
      <c r="I323" t="s">
        <v>638</v>
      </c>
      <c r="J323" t="s">
        <v>639</v>
      </c>
      <c r="K323" s="2" t="str">
        <f t="shared" si="55"/>
        <v>06460</v>
      </c>
    </row>
    <row r="324" spans="1:11" x14ac:dyDescent="0.25">
      <c r="A324" t="str">
        <f t="shared" si="56"/>
        <v>06</v>
      </c>
      <c r="B324" t="s">
        <v>34</v>
      </c>
      <c r="C324" t="str">
        <f t="shared" si="54"/>
        <v>028</v>
      </c>
      <c r="D324" t="s">
        <v>63</v>
      </c>
      <c r="E324" t="str">
        <f t="shared" si="52"/>
        <v>01</v>
      </c>
      <c r="F324" t="str">
        <f>"002"</f>
        <v>002</v>
      </c>
      <c r="G324" t="str">
        <f>""</f>
        <v/>
      </c>
      <c r="H324" t="s">
        <v>0</v>
      </c>
      <c r="I324" t="s">
        <v>638</v>
      </c>
      <c r="J324" t="s">
        <v>639</v>
      </c>
      <c r="K324" s="2" t="str">
        <f t="shared" si="55"/>
        <v>06460</v>
      </c>
    </row>
    <row r="325" spans="1:11" x14ac:dyDescent="0.25">
      <c r="A325" t="str">
        <f t="shared" si="56"/>
        <v>06</v>
      </c>
      <c r="B325" t="s">
        <v>34</v>
      </c>
      <c r="C325" t="str">
        <f t="shared" si="54"/>
        <v>028</v>
      </c>
      <c r="D325" t="s">
        <v>63</v>
      </c>
      <c r="E325" t="str">
        <f>"02"</f>
        <v>02</v>
      </c>
      <c r="F325" t="str">
        <f>"001"</f>
        <v>001</v>
      </c>
      <c r="G325" t="str">
        <f>""</f>
        <v/>
      </c>
      <c r="H325" t="s">
        <v>3</v>
      </c>
      <c r="I325" t="s">
        <v>640</v>
      </c>
      <c r="J325" t="s">
        <v>641</v>
      </c>
      <c r="K325" s="2" t="str">
        <f t="shared" si="55"/>
        <v>06460</v>
      </c>
    </row>
    <row r="326" spans="1:11" x14ac:dyDescent="0.25">
      <c r="A326" t="str">
        <f t="shared" si="56"/>
        <v>06</v>
      </c>
      <c r="B326" t="s">
        <v>34</v>
      </c>
      <c r="C326" t="str">
        <f t="shared" si="54"/>
        <v>028</v>
      </c>
      <c r="D326" t="s">
        <v>63</v>
      </c>
      <c r="E326" t="str">
        <f>"02"</f>
        <v>02</v>
      </c>
      <c r="F326" t="str">
        <f>"002"</f>
        <v>002</v>
      </c>
      <c r="G326" t="str">
        <f>""</f>
        <v/>
      </c>
      <c r="H326" t="s">
        <v>3</v>
      </c>
      <c r="I326" t="s">
        <v>642</v>
      </c>
      <c r="J326" t="s">
        <v>643</v>
      </c>
      <c r="K326" s="2" t="str">
        <f t="shared" si="55"/>
        <v>06460</v>
      </c>
    </row>
    <row r="327" spans="1:11" x14ac:dyDescent="0.25">
      <c r="A327" t="str">
        <f t="shared" si="56"/>
        <v>06</v>
      </c>
      <c r="B327" t="s">
        <v>34</v>
      </c>
      <c r="C327" t="str">
        <f t="shared" si="54"/>
        <v>028</v>
      </c>
      <c r="D327" t="s">
        <v>63</v>
      </c>
      <c r="E327" t="str">
        <f>"03"</f>
        <v>03</v>
      </c>
      <c r="F327" t="str">
        <f t="shared" ref="F327:F339" si="57">"001"</f>
        <v>001</v>
      </c>
      <c r="G327" t="str">
        <f>""</f>
        <v/>
      </c>
      <c r="H327" t="s">
        <v>1</v>
      </c>
      <c r="I327" t="s">
        <v>28</v>
      </c>
      <c r="J327" t="s">
        <v>644</v>
      </c>
      <c r="K327" s="2" t="str">
        <f t="shared" si="55"/>
        <v>06460</v>
      </c>
    </row>
    <row r="328" spans="1:11" x14ac:dyDescent="0.25">
      <c r="A328" t="str">
        <f t="shared" si="56"/>
        <v>06</v>
      </c>
      <c r="B328" t="s">
        <v>34</v>
      </c>
      <c r="C328" t="str">
        <f t="shared" si="54"/>
        <v>028</v>
      </c>
      <c r="D328" t="s">
        <v>63</v>
      </c>
      <c r="E328" t="str">
        <f>"03"</f>
        <v>03</v>
      </c>
      <c r="F328" t="str">
        <f t="shared" si="57"/>
        <v>001</v>
      </c>
      <c r="G328" t="str">
        <f>""</f>
        <v/>
      </c>
      <c r="H328" t="s">
        <v>0</v>
      </c>
      <c r="I328" t="s">
        <v>28</v>
      </c>
      <c r="J328" t="s">
        <v>644</v>
      </c>
      <c r="K328" s="2" t="str">
        <f t="shared" si="55"/>
        <v>06460</v>
      </c>
    </row>
    <row r="329" spans="1:11" x14ac:dyDescent="0.25">
      <c r="A329" t="str">
        <f t="shared" si="56"/>
        <v>06</v>
      </c>
      <c r="B329" t="s">
        <v>34</v>
      </c>
      <c r="C329" t="str">
        <f>"029"</f>
        <v>029</v>
      </c>
      <c r="D329" t="s">
        <v>64</v>
      </c>
      <c r="E329" t="str">
        <f t="shared" ref="E329:E334" si="58">"01"</f>
        <v>01</v>
      </c>
      <c r="F329" t="str">
        <f t="shared" si="57"/>
        <v>001</v>
      </c>
      <c r="G329" t="str">
        <f>""</f>
        <v/>
      </c>
      <c r="H329" t="s">
        <v>1</v>
      </c>
      <c r="I329" t="s">
        <v>24</v>
      </c>
      <c r="J329" t="s">
        <v>645</v>
      </c>
      <c r="K329" s="2" t="str">
        <f>"06443"</f>
        <v>06443</v>
      </c>
    </row>
    <row r="330" spans="1:11" x14ac:dyDescent="0.25">
      <c r="A330" t="str">
        <f t="shared" si="56"/>
        <v>06</v>
      </c>
      <c r="B330" t="s">
        <v>34</v>
      </c>
      <c r="C330" t="str">
        <f>"029"</f>
        <v>029</v>
      </c>
      <c r="D330" t="s">
        <v>64</v>
      </c>
      <c r="E330" t="str">
        <f t="shared" si="58"/>
        <v>01</v>
      </c>
      <c r="F330" t="str">
        <f t="shared" si="57"/>
        <v>001</v>
      </c>
      <c r="G330" t="str">
        <f>""</f>
        <v/>
      </c>
      <c r="H330" t="s">
        <v>0</v>
      </c>
      <c r="I330" t="s">
        <v>24</v>
      </c>
      <c r="J330" t="s">
        <v>645</v>
      </c>
      <c r="K330" s="2" t="str">
        <f>"06443"</f>
        <v>06443</v>
      </c>
    </row>
    <row r="331" spans="1:11" x14ac:dyDescent="0.25">
      <c r="A331" t="str">
        <f t="shared" si="56"/>
        <v>06</v>
      </c>
      <c r="B331" t="s">
        <v>34</v>
      </c>
      <c r="C331" t="str">
        <f>"030"</f>
        <v>030</v>
      </c>
      <c r="D331" t="s">
        <v>65</v>
      </c>
      <c r="E331" t="str">
        <f t="shared" si="58"/>
        <v>01</v>
      </c>
      <c r="F331" t="str">
        <f t="shared" si="57"/>
        <v>001</v>
      </c>
      <c r="G331" t="str">
        <f>""</f>
        <v/>
      </c>
      <c r="H331" t="s">
        <v>3</v>
      </c>
      <c r="I331" t="s">
        <v>21</v>
      </c>
      <c r="J331" t="s">
        <v>431</v>
      </c>
      <c r="K331" s="2" t="str">
        <f>"06612"</f>
        <v>06612</v>
      </c>
    </row>
    <row r="332" spans="1:11" x14ac:dyDescent="0.25">
      <c r="A332" t="str">
        <f t="shared" si="56"/>
        <v>06</v>
      </c>
      <c r="B332" t="s">
        <v>34</v>
      </c>
      <c r="C332" t="str">
        <f>"031"</f>
        <v>031</v>
      </c>
      <c r="D332" t="s">
        <v>66</v>
      </c>
      <c r="E332" t="str">
        <f t="shared" si="58"/>
        <v>01</v>
      </c>
      <c r="F332" t="str">
        <f t="shared" si="57"/>
        <v>001</v>
      </c>
      <c r="G332" t="str">
        <f>""</f>
        <v/>
      </c>
      <c r="H332" t="s">
        <v>3</v>
      </c>
      <c r="I332" t="s">
        <v>19</v>
      </c>
      <c r="J332" t="s">
        <v>646</v>
      </c>
      <c r="K332" s="2" t="str">
        <f>"06488"</f>
        <v>06488</v>
      </c>
    </row>
    <row r="333" spans="1:11" x14ac:dyDescent="0.25">
      <c r="A333" t="str">
        <f t="shared" si="56"/>
        <v>06</v>
      </c>
      <c r="B333" t="s">
        <v>34</v>
      </c>
      <c r="C333" t="str">
        <f>"032"</f>
        <v>032</v>
      </c>
      <c r="D333" t="s">
        <v>67</v>
      </c>
      <c r="E333" t="str">
        <f t="shared" si="58"/>
        <v>01</v>
      </c>
      <c r="F333" t="str">
        <f t="shared" si="57"/>
        <v>001</v>
      </c>
      <c r="G333" t="str">
        <f>""</f>
        <v/>
      </c>
      <c r="H333" t="s">
        <v>3</v>
      </c>
      <c r="I333" t="s">
        <v>647</v>
      </c>
      <c r="J333" t="s">
        <v>648</v>
      </c>
      <c r="K333" s="2" t="str">
        <f>"06894"</f>
        <v>06894</v>
      </c>
    </row>
    <row r="334" spans="1:11" x14ac:dyDescent="0.25">
      <c r="A334" t="str">
        <f t="shared" si="56"/>
        <v>06</v>
      </c>
      <c r="B334" t="s">
        <v>34</v>
      </c>
      <c r="C334" t="str">
        <f>"033"</f>
        <v>033</v>
      </c>
      <c r="D334" t="s">
        <v>68</v>
      </c>
      <c r="E334" t="str">
        <f t="shared" si="58"/>
        <v>01</v>
      </c>
      <c r="F334" t="str">
        <f t="shared" si="57"/>
        <v>001</v>
      </c>
      <c r="G334" t="str">
        <f>""</f>
        <v/>
      </c>
      <c r="H334" t="s">
        <v>3</v>
      </c>
      <c r="I334" t="s">
        <v>31</v>
      </c>
      <c r="J334" t="s">
        <v>636</v>
      </c>
      <c r="K334" s="2" t="str">
        <f>"06770"</f>
        <v>06770</v>
      </c>
    </row>
    <row r="335" spans="1:11" x14ac:dyDescent="0.25">
      <c r="A335" t="str">
        <f t="shared" si="56"/>
        <v>06</v>
      </c>
      <c r="B335" t="s">
        <v>34</v>
      </c>
      <c r="C335" t="str">
        <f>"033"</f>
        <v>033</v>
      </c>
      <c r="D335" t="s">
        <v>68</v>
      </c>
      <c r="E335" t="str">
        <f>"02"</f>
        <v>02</v>
      </c>
      <c r="F335" t="str">
        <f t="shared" si="57"/>
        <v>001</v>
      </c>
      <c r="G335" t="str">
        <f>""</f>
        <v/>
      </c>
      <c r="H335" t="s">
        <v>3</v>
      </c>
      <c r="I335" t="s">
        <v>28</v>
      </c>
      <c r="J335" t="s">
        <v>649</v>
      </c>
      <c r="K335" s="2" t="str">
        <f>"06770"</f>
        <v>06770</v>
      </c>
    </row>
    <row r="336" spans="1:11" x14ac:dyDescent="0.25">
      <c r="A336" t="str">
        <f t="shared" si="56"/>
        <v>06</v>
      </c>
      <c r="B336" t="s">
        <v>34</v>
      </c>
      <c r="C336" t="str">
        <f>"034"</f>
        <v>034</v>
      </c>
      <c r="D336" t="s">
        <v>69</v>
      </c>
      <c r="E336" t="str">
        <f t="shared" ref="E336:E341" si="59">"01"</f>
        <v>01</v>
      </c>
      <c r="F336" t="str">
        <f t="shared" si="57"/>
        <v>001</v>
      </c>
      <c r="G336" t="str">
        <f>""</f>
        <v/>
      </c>
      <c r="H336" t="s">
        <v>3</v>
      </c>
      <c r="I336" t="s">
        <v>31</v>
      </c>
      <c r="J336" t="s">
        <v>636</v>
      </c>
      <c r="K336" s="2" t="str">
        <f>"06960"</f>
        <v>06960</v>
      </c>
    </row>
    <row r="337" spans="1:11" x14ac:dyDescent="0.25">
      <c r="A337" t="str">
        <f t="shared" si="56"/>
        <v>06</v>
      </c>
      <c r="B337" t="s">
        <v>34</v>
      </c>
      <c r="C337" t="str">
        <f>"035"</f>
        <v>035</v>
      </c>
      <c r="D337" t="s">
        <v>70</v>
      </c>
      <c r="E337" t="str">
        <f t="shared" si="59"/>
        <v>01</v>
      </c>
      <c r="F337" t="str">
        <f t="shared" si="57"/>
        <v>001</v>
      </c>
      <c r="G337" t="str">
        <f>""</f>
        <v/>
      </c>
      <c r="H337" t="s">
        <v>1</v>
      </c>
      <c r="I337" t="s">
        <v>31</v>
      </c>
      <c r="J337" t="s">
        <v>636</v>
      </c>
      <c r="K337" s="2" t="str">
        <f>"06680"</f>
        <v>06680</v>
      </c>
    </row>
    <row r="338" spans="1:11" x14ac:dyDescent="0.25">
      <c r="A338" t="str">
        <f t="shared" si="56"/>
        <v>06</v>
      </c>
      <c r="B338" t="s">
        <v>34</v>
      </c>
      <c r="C338" t="str">
        <f>"035"</f>
        <v>035</v>
      </c>
      <c r="D338" t="s">
        <v>70</v>
      </c>
      <c r="E338" t="str">
        <f t="shared" si="59"/>
        <v>01</v>
      </c>
      <c r="F338" t="str">
        <f t="shared" si="57"/>
        <v>001</v>
      </c>
      <c r="G338" t="str">
        <f>""</f>
        <v/>
      </c>
      <c r="H338" t="s">
        <v>0</v>
      </c>
      <c r="I338" t="s">
        <v>31</v>
      </c>
      <c r="J338" t="s">
        <v>636</v>
      </c>
      <c r="K338" s="2" t="str">
        <f>"06680"</f>
        <v>06680</v>
      </c>
    </row>
    <row r="339" spans="1:11" x14ac:dyDescent="0.25">
      <c r="A339" t="str">
        <f t="shared" si="56"/>
        <v>06</v>
      </c>
      <c r="B339" t="s">
        <v>34</v>
      </c>
      <c r="C339" t="str">
        <f t="shared" ref="C339:C347" si="60">"036"</f>
        <v>036</v>
      </c>
      <c r="D339" t="s">
        <v>71</v>
      </c>
      <c r="E339" t="str">
        <f t="shared" si="59"/>
        <v>01</v>
      </c>
      <c r="F339" t="str">
        <f t="shared" si="57"/>
        <v>001</v>
      </c>
      <c r="G339" t="str">
        <f>""</f>
        <v/>
      </c>
      <c r="H339" t="s">
        <v>3</v>
      </c>
      <c r="I339" t="s">
        <v>650</v>
      </c>
      <c r="J339" t="s">
        <v>651</v>
      </c>
      <c r="K339" s="2" t="str">
        <f t="shared" ref="K339:K347" si="61">"06420"</f>
        <v>06420</v>
      </c>
    </row>
    <row r="340" spans="1:11" x14ac:dyDescent="0.25">
      <c r="A340" t="str">
        <f t="shared" si="56"/>
        <v>06</v>
      </c>
      <c r="B340" t="s">
        <v>34</v>
      </c>
      <c r="C340" t="str">
        <f t="shared" si="60"/>
        <v>036</v>
      </c>
      <c r="D340" t="s">
        <v>71</v>
      </c>
      <c r="E340" t="str">
        <f t="shared" si="59"/>
        <v>01</v>
      </c>
      <c r="F340" t="str">
        <f>"002"</f>
        <v>002</v>
      </c>
      <c r="G340" t="str">
        <f>""</f>
        <v/>
      </c>
      <c r="H340" t="s">
        <v>1</v>
      </c>
      <c r="I340" t="s">
        <v>652</v>
      </c>
      <c r="J340" t="s">
        <v>653</v>
      </c>
      <c r="K340" s="2" t="str">
        <f t="shared" si="61"/>
        <v>06420</v>
      </c>
    </row>
    <row r="341" spans="1:11" x14ac:dyDescent="0.25">
      <c r="A341" t="str">
        <f t="shared" si="56"/>
        <v>06</v>
      </c>
      <c r="B341" t="s">
        <v>34</v>
      </c>
      <c r="C341" t="str">
        <f t="shared" si="60"/>
        <v>036</v>
      </c>
      <c r="D341" t="s">
        <v>71</v>
      </c>
      <c r="E341" t="str">
        <f t="shared" si="59"/>
        <v>01</v>
      </c>
      <c r="F341" t="str">
        <f>"002"</f>
        <v>002</v>
      </c>
      <c r="G341" t="str">
        <f>""</f>
        <v/>
      </c>
      <c r="H341" t="s">
        <v>0</v>
      </c>
      <c r="I341" t="s">
        <v>652</v>
      </c>
      <c r="J341" t="s">
        <v>653</v>
      </c>
      <c r="K341" s="2" t="str">
        <f t="shared" si="61"/>
        <v>06420</v>
      </c>
    </row>
    <row r="342" spans="1:11" x14ac:dyDescent="0.25">
      <c r="A342" t="str">
        <f t="shared" si="56"/>
        <v>06</v>
      </c>
      <c r="B342" t="s">
        <v>34</v>
      </c>
      <c r="C342" t="str">
        <f t="shared" si="60"/>
        <v>036</v>
      </c>
      <c r="D342" t="s">
        <v>71</v>
      </c>
      <c r="E342" t="str">
        <f>"02"</f>
        <v>02</v>
      </c>
      <c r="F342" t="str">
        <f>"001"</f>
        <v>001</v>
      </c>
      <c r="G342" t="str">
        <f>""</f>
        <v/>
      </c>
      <c r="H342" t="s">
        <v>3</v>
      </c>
      <c r="I342" t="s">
        <v>654</v>
      </c>
      <c r="J342" t="s">
        <v>655</v>
      </c>
      <c r="K342" s="2" t="str">
        <f t="shared" si="61"/>
        <v>06420</v>
      </c>
    </row>
    <row r="343" spans="1:11" x14ac:dyDescent="0.25">
      <c r="A343" t="str">
        <f t="shared" si="56"/>
        <v>06</v>
      </c>
      <c r="B343" t="s">
        <v>34</v>
      </c>
      <c r="C343" t="str">
        <f t="shared" si="60"/>
        <v>036</v>
      </c>
      <c r="D343" t="s">
        <v>71</v>
      </c>
      <c r="E343" t="str">
        <f>"02"</f>
        <v>02</v>
      </c>
      <c r="F343" t="str">
        <f>"002"</f>
        <v>002</v>
      </c>
      <c r="G343" t="str">
        <f>""</f>
        <v/>
      </c>
      <c r="H343" t="s">
        <v>1</v>
      </c>
      <c r="I343" t="s">
        <v>656</v>
      </c>
      <c r="J343" t="s">
        <v>655</v>
      </c>
      <c r="K343" s="2" t="str">
        <f t="shared" si="61"/>
        <v>06420</v>
      </c>
    </row>
    <row r="344" spans="1:11" x14ac:dyDescent="0.25">
      <c r="A344" t="str">
        <f t="shared" si="56"/>
        <v>06</v>
      </c>
      <c r="B344" t="s">
        <v>34</v>
      </c>
      <c r="C344" t="str">
        <f t="shared" si="60"/>
        <v>036</v>
      </c>
      <c r="D344" t="s">
        <v>71</v>
      </c>
      <c r="E344" t="str">
        <f>"02"</f>
        <v>02</v>
      </c>
      <c r="F344" t="str">
        <f>"002"</f>
        <v>002</v>
      </c>
      <c r="G344" t="str">
        <f>""</f>
        <v/>
      </c>
      <c r="H344" t="s">
        <v>0</v>
      </c>
      <c r="I344" t="s">
        <v>656</v>
      </c>
      <c r="J344" t="s">
        <v>655</v>
      </c>
      <c r="K344" s="2" t="str">
        <f t="shared" si="61"/>
        <v>06420</v>
      </c>
    </row>
    <row r="345" spans="1:11" x14ac:dyDescent="0.25">
      <c r="A345" t="str">
        <f t="shared" si="56"/>
        <v>06</v>
      </c>
      <c r="B345" t="s">
        <v>34</v>
      </c>
      <c r="C345" t="str">
        <f t="shared" si="60"/>
        <v>036</v>
      </c>
      <c r="D345" t="s">
        <v>71</v>
      </c>
      <c r="E345" t="str">
        <f>"03"</f>
        <v>03</v>
      </c>
      <c r="F345" t="str">
        <f>"001"</f>
        <v>001</v>
      </c>
      <c r="G345" t="str">
        <f>""</f>
        <v/>
      </c>
      <c r="H345" t="s">
        <v>1</v>
      </c>
      <c r="I345" t="s">
        <v>657</v>
      </c>
      <c r="J345" t="s">
        <v>658</v>
      </c>
      <c r="K345" s="2" t="str">
        <f t="shared" si="61"/>
        <v>06420</v>
      </c>
    </row>
    <row r="346" spans="1:11" x14ac:dyDescent="0.25">
      <c r="A346" t="str">
        <f t="shared" si="56"/>
        <v>06</v>
      </c>
      <c r="B346" t="s">
        <v>34</v>
      </c>
      <c r="C346" t="str">
        <f t="shared" si="60"/>
        <v>036</v>
      </c>
      <c r="D346" t="s">
        <v>71</v>
      </c>
      <c r="E346" t="str">
        <f>"03"</f>
        <v>03</v>
      </c>
      <c r="F346" t="str">
        <f>"001"</f>
        <v>001</v>
      </c>
      <c r="G346" t="str">
        <f>""</f>
        <v/>
      </c>
      <c r="H346" t="s">
        <v>0</v>
      </c>
      <c r="I346" t="s">
        <v>657</v>
      </c>
      <c r="J346" t="s">
        <v>658</v>
      </c>
      <c r="K346" s="2" t="str">
        <f t="shared" si="61"/>
        <v>06420</v>
      </c>
    </row>
    <row r="347" spans="1:11" x14ac:dyDescent="0.25">
      <c r="A347" t="str">
        <f t="shared" si="56"/>
        <v>06</v>
      </c>
      <c r="B347" t="s">
        <v>34</v>
      </c>
      <c r="C347" t="str">
        <f t="shared" si="60"/>
        <v>036</v>
      </c>
      <c r="D347" t="s">
        <v>71</v>
      </c>
      <c r="E347" t="str">
        <f>"03"</f>
        <v>03</v>
      </c>
      <c r="F347" t="str">
        <f>"002"</f>
        <v>002</v>
      </c>
      <c r="G347" t="str">
        <f>""</f>
        <v/>
      </c>
      <c r="H347" t="s">
        <v>3</v>
      </c>
      <c r="I347" t="s">
        <v>657</v>
      </c>
      <c r="J347" t="s">
        <v>658</v>
      </c>
      <c r="K347" s="2" t="str">
        <f t="shared" si="61"/>
        <v>06420</v>
      </c>
    </row>
    <row r="348" spans="1:11" x14ac:dyDescent="0.25">
      <c r="A348" t="str">
        <f t="shared" si="56"/>
        <v>06</v>
      </c>
      <c r="B348" t="s">
        <v>34</v>
      </c>
      <c r="C348" t="str">
        <f>"037"</f>
        <v>037</v>
      </c>
      <c r="D348" t="s">
        <v>72</v>
      </c>
      <c r="E348" t="str">
        <f t="shared" ref="E348:E371" si="62">"01"</f>
        <v>01</v>
      </c>
      <c r="F348" t="str">
        <f t="shared" ref="F348:F353" si="63">"001"</f>
        <v>001</v>
      </c>
      <c r="G348" t="str">
        <f>""</f>
        <v/>
      </c>
      <c r="H348" t="s">
        <v>1</v>
      </c>
      <c r="I348" t="s">
        <v>31</v>
      </c>
      <c r="J348" t="s">
        <v>659</v>
      </c>
      <c r="K348" s="2" t="str">
        <f>"06518"</f>
        <v>06518</v>
      </c>
    </row>
    <row r="349" spans="1:11" x14ac:dyDescent="0.25">
      <c r="A349" t="str">
        <f t="shared" si="56"/>
        <v>06</v>
      </c>
      <c r="B349" t="s">
        <v>34</v>
      </c>
      <c r="C349" t="str">
        <f>"037"</f>
        <v>037</v>
      </c>
      <c r="D349" t="s">
        <v>72</v>
      </c>
      <c r="E349" t="str">
        <f t="shared" si="62"/>
        <v>01</v>
      </c>
      <c r="F349" t="str">
        <f t="shared" si="63"/>
        <v>001</v>
      </c>
      <c r="G349" t="str">
        <f>""</f>
        <v/>
      </c>
      <c r="H349" t="s">
        <v>0</v>
      </c>
      <c r="I349" t="s">
        <v>28</v>
      </c>
      <c r="J349" t="s">
        <v>660</v>
      </c>
      <c r="K349" s="2" t="str">
        <f>"06518"</f>
        <v>06518</v>
      </c>
    </row>
    <row r="350" spans="1:11" x14ac:dyDescent="0.25">
      <c r="A350" t="str">
        <f t="shared" si="56"/>
        <v>06</v>
      </c>
      <c r="B350" t="s">
        <v>34</v>
      </c>
      <c r="C350" t="str">
        <f>"037"</f>
        <v>037</v>
      </c>
      <c r="D350" t="s">
        <v>72</v>
      </c>
      <c r="E350" t="str">
        <f t="shared" si="62"/>
        <v>01</v>
      </c>
      <c r="F350" t="str">
        <f t="shared" si="63"/>
        <v>001</v>
      </c>
      <c r="G350" t="str">
        <f>""</f>
        <v/>
      </c>
      <c r="H350" t="s">
        <v>2</v>
      </c>
      <c r="I350" t="s">
        <v>28</v>
      </c>
      <c r="J350" t="s">
        <v>660</v>
      </c>
      <c r="K350" s="2" t="str">
        <f>"06518"</f>
        <v>06518</v>
      </c>
    </row>
    <row r="351" spans="1:11" x14ac:dyDescent="0.25">
      <c r="A351" t="str">
        <f t="shared" si="56"/>
        <v>06</v>
      </c>
      <c r="B351" t="s">
        <v>34</v>
      </c>
      <c r="C351" t="str">
        <f>"038"</f>
        <v>038</v>
      </c>
      <c r="D351" t="s">
        <v>73</v>
      </c>
      <c r="E351" t="str">
        <f t="shared" si="62"/>
        <v>01</v>
      </c>
      <c r="F351" t="str">
        <f t="shared" si="63"/>
        <v>001</v>
      </c>
      <c r="G351" t="str">
        <f>""</f>
        <v/>
      </c>
      <c r="H351" t="s">
        <v>3</v>
      </c>
      <c r="I351" t="s">
        <v>28</v>
      </c>
      <c r="J351" t="s">
        <v>661</v>
      </c>
      <c r="K351" s="2" t="str">
        <f>"06487"</f>
        <v>06487</v>
      </c>
    </row>
    <row r="352" spans="1:11" x14ac:dyDescent="0.25">
      <c r="A352" t="str">
        <f t="shared" si="56"/>
        <v>06</v>
      </c>
      <c r="B352" t="s">
        <v>34</v>
      </c>
      <c r="C352" t="str">
        <f>"039"</f>
        <v>039</v>
      </c>
      <c r="D352" t="s">
        <v>74</v>
      </c>
      <c r="E352" t="str">
        <f t="shared" si="62"/>
        <v>01</v>
      </c>
      <c r="F352" t="str">
        <f t="shared" si="63"/>
        <v>001</v>
      </c>
      <c r="G352" t="str">
        <f>""</f>
        <v/>
      </c>
      <c r="H352" t="s">
        <v>1</v>
      </c>
      <c r="I352" t="s">
        <v>662</v>
      </c>
      <c r="J352" t="s">
        <v>663</v>
      </c>
      <c r="K352" s="2" t="str">
        <f>"06469"</f>
        <v>06469</v>
      </c>
    </row>
    <row r="353" spans="1:11" x14ac:dyDescent="0.25">
      <c r="A353" t="str">
        <f t="shared" si="56"/>
        <v>06</v>
      </c>
      <c r="B353" t="s">
        <v>34</v>
      </c>
      <c r="C353" t="str">
        <f>"039"</f>
        <v>039</v>
      </c>
      <c r="D353" t="s">
        <v>74</v>
      </c>
      <c r="E353" t="str">
        <f t="shared" si="62"/>
        <v>01</v>
      </c>
      <c r="F353" t="str">
        <f t="shared" si="63"/>
        <v>001</v>
      </c>
      <c r="G353" t="str">
        <f>""</f>
        <v/>
      </c>
      <c r="H353" t="s">
        <v>0</v>
      </c>
      <c r="I353" t="s">
        <v>662</v>
      </c>
      <c r="J353" t="s">
        <v>663</v>
      </c>
      <c r="K353" s="2" t="str">
        <f>"06469"</f>
        <v>06469</v>
      </c>
    </row>
    <row r="354" spans="1:11" x14ac:dyDescent="0.25">
      <c r="A354" t="str">
        <f t="shared" si="56"/>
        <v>06</v>
      </c>
      <c r="B354" t="s">
        <v>34</v>
      </c>
      <c r="C354" t="str">
        <f>"039"</f>
        <v>039</v>
      </c>
      <c r="D354" t="s">
        <v>74</v>
      </c>
      <c r="E354" t="str">
        <f t="shared" si="62"/>
        <v>01</v>
      </c>
      <c r="F354" t="str">
        <f>"002"</f>
        <v>002</v>
      </c>
      <c r="G354" t="str">
        <f>""</f>
        <v/>
      </c>
      <c r="H354" t="s">
        <v>1</v>
      </c>
      <c r="I354" t="s">
        <v>662</v>
      </c>
      <c r="J354" t="s">
        <v>663</v>
      </c>
      <c r="K354" s="2" t="str">
        <f>"06469"</f>
        <v>06469</v>
      </c>
    </row>
    <row r="355" spans="1:11" x14ac:dyDescent="0.25">
      <c r="A355" t="str">
        <f t="shared" si="56"/>
        <v>06</v>
      </c>
      <c r="B355" t="s">
        <v>34</v>
      </c>
      <c r="C355" t="str">
        <f>"039"</f>
        <v>039</v>
      </c>
      <c r="D355" t="s">
        <v>74</v>
      </c>
      <c r="E355" t="str">
        <f t="shared" si="62"/>
        <v>01</v>
      </c>
      <c r="F355" t="str">
        <f>"002"</f>
        <v>002</v>
      </c>
      <c r="G355" t="str">
        <f>""</f>
        <v/>
      </c>
      <c r="H355" t="s">
        <v>0</v>
      </c>
      <c r="I355" t="s">
        <v>662</v>
      </c>
      <c r="J355" t="s">
        <v>663</v>
      </c>
      <c r="K355" s="2" t="str">
        <f>"06469"</f>
        <v>06469</v>
      </c>
    </row>
    <row r="356" spans="1:11" x14ac:dyDescent="0.25">
      <c r="A356" t="str">
        <f t="shared" si="56"/>
        <v>06</v>
      </c>
      <c r="B356" t="s">
        <v>34</v>
      </c>
      <c r="C356" t="str">
        <f>"040"</f>
        <v>040</v>
      </c>
      <c r="D356" t="s">
        <v>75</v>
      </c>
      <c r="E356" t="str">
        <f t="shared" si="62"/>
        <v>01</v>
      </c>
      <c r="F356" t="str">
        <f t="shared" ref="F356:F363" si="64">"001"</f>
        <v>001</v>
      </c>
      <c r="G356" t="str">
        <f>""</f>
        <v/>
      </c>
      <c r="H356" t="s">
        <v>1</v>
      </c>
      <c r="I356" t="s">
        <v>28</v>
      </c>
      <c r="J356" t="s">
        <v>664</v>
      </c>
      <c r="K356" s="2" t="str">
        <f>"06196"</f>
        <v>06196</v>
      </c>
    </row>
    <row r="357" spans="1:11" x14ac:dyDescent="0.25">
      <c r="A357" t="str">
        <f t="shared" si="56"/>
        <v>06</v>
      </c>
      <c r="B357" t="s">
        <v>34</v>
      </c>
      <c r="C357" t="str">
        <f>"040"</f>
        <v>040</v>
      </c>
      <c r="D357" t="s">
        <v>75</v>
      </c>
      <c r="E357" t="str">
        <f t="shared" si="62"/>
        <v>01</v>
      </c>
      <c r="F357" t="str">
        <f t="shared" si="64"/>
        <v>001</v>
      </c>
      <c r="G357" t="str">
        <f>""</f>
        <v/>
      </c>
      <c r="H357" t="s">
        <v>0</v>
      </c>
      <c r="I357" t="s">
        <v>28</v>
      </c>
      <c r="J357" t="s">
        <v>664</v>
      </c>
      <c r="K357" s="2" t="str">
        <f>"06196"</f>
        <v>06196</v>
      </c>
    </row>
    <row r="358" spans="1:11" x14ac:dyDescent="0.25">
      <c r="A358" t="str">
        <f t="shared" si="56"/>
        <v>06</v>
      </c>
      <c r="B358" t="s">
        <v>34</v>
      </c>
      <c r="C358" t="str">
        <f>"041"</f>
        <v>041</v>
      </c>
      <c r="D358" t="s">
        <v>76</v>
      </c>
      <c r="E358" t="str">
        <f t="shared" si="62"/>
        <v>01</v>
      </c>
      <c r="F358" t="str">
        <f t="shared" si="64"/>
        <v>001</v>
      </c>
      <c r="G358" t="str">
        <f>""</f>
        <v/>
      </c>
      <c r="H358" t="s">
        <v>3</v>
      </c>
      <c r="I358" t="s">
        <v>665</v>
      </c>
      <c r="J358" t="s">
        <v>666</v>
      </c>
      <c r="K358" s="2" t="str">
        <f>"06479"</f>
        <v>06479</v>
      </c>
    </row>
    <row r="359" spans="1:11" x14ac:dyDescent="0.25">
      <c r="A359" t="str">
        <f t="shared" si="56"/>
        <v>06</v>
      </c>
      <c r="B359" t="s">
        <v>34</v>
      </c>
      <c r="C359" t="str">
        <f>"042"</f>
        <v>042</v>
      </c>
      <c r="D359" t="s">
        <v>77</v>
      </c>
      <c r="E359" t="str">
        <f t="shared" si="62"/>
        <v>01</v>
      </c>
      <c r="F359" t="str">
        <f t="shared" si="64"/>
        <v>001</v>
      </c>
      <c r="G359" t="str">
        <f>""</f>
        <v/>
      </c>
      <c r="H359" t="s">
        <v>1</v>
      </c>
      <c r="I359" t="s">
        <v>28</v>
      </c>
      <c r="J359" t="s">
        <v>667</v>
      </c>
      <c r="K359" s="2" t="str">
        <f>"06105"</f>
        <v>06105</v>
      </c>
    </row>
    <row r="360" spans="1:11" x14ac:dyDescent="0.25">
      <c r="A360" t="str">
        <f t="shared" si="56"/>
        <v>06</v>
      </c>
      <c r="B360" t="s">
        <v>34</v>
      </c>
      <c r="C360" t="str">
        <f>"042"</f>
        <v>042</v>
      </c>
      <c r="D360" t="s">
        <v>77</v>
      </c>
      <c r="E360" t="str">
        <f t="shared" si="62"/>
        <v>01</v>
      </c>
      <c r="F360" t="str">
        <f t="shared" si="64"/>
        <v>001</v>
      </c>
      <c r="G360" t="str">
        <f>""</f>
        <v/>
      </c>
      <c r="H360" t="s">
        <v>0</v>
      </c>
      <c r="I360" t="s">
        <v>28</v>
      </c>
      <c r="J360" t="s">
        <v>667</v>
      </c>
      <c r="K360" s="2" t="str">
        <f>"06105"</f>
        <v>06105</v>
      </c>
    </row>
    <row r="361" spans="1:11" x14ac:dyDescent="0.25">
      <c r="A361" t="str">
        <f t="shared" si="56"/>
        <v>06</v>
      </c>
      <c r="B361" t="s">
        <v>34</v>
      </c>
      <c r="C361" t="str">
        <f>"043"</f>
        <v>043</v>
      </c>
      <c r="D361" t="s">
        <v>78</v>
      </c>
      <c r="E361" t="str">
        <f t="shared" si="62"/>
        <v>01</v>
      </c>
      <c r="F361" t="str">
        <f t="shared" si="64"/>
        <v>001</v>
      </c>
      <c r="G361" t="str">
        <f>""</f>
        <v/>
      </c>
      <c r="H361" t="s">
        <v>3</v>
      </c>
      <c r="I361" t="s">
        <v>21</v>
      </c>
      <c r="J361" t="s">
        <v>668</v>
      </c>
      <c r="K361" s="2" t="str">
        <f>"06820"</f>
        <v>06820</v>
      </c>
    </row>
    <row r="362" spans="1:11" x14ac:dyDescent="0.25">
      <c r="A362" t="str">
        <f t="shared" si="56"/>
        <v>06</v>
      </c>
      <c r="B362" t="s">
        <v>34</v>
      </c>
      <c r="C362" t="str">
        <f t="shared" ref="C362:C406" si="65">"044"</f>
        <v>044</v>
      </c>
      <c r="D362" t="s">
        <v>79</v>
      </c>
      <c r="E362" t="str">
        <f t="shared" si="62"/>
        <v>01</v>
      </c>
      <c r="F362" t="str">
        <f t="shared" si="64"/>
        <v>001</v>
      </c>
      <c r="G362" t="str">
        <f>""</f>
        <v/>
      </c>
      <c r="H362" t="s">
        <v>1</v>
      </c>
      <c r="I362" t="s">
        <v>669</v>
      </c>
      <c r="J362" t="s">
        <v>670</v>
      </c>
      <c r="K362" s="2" t="str">
        <f t="shared" ref="K362:K398" si="66">"06400"</f>
        <v>06400</v>
      </c>
    </row>
    <row r="363" spans="1:11" x14ac:dyDescent="0.25">
      <c r="A363" t="str">
        <f t="shared" si="56"/>
        <v>06</v>
      </c>
      <c r="B363" t="s">
        <v>34</v>
      </c>
      <c r="C363" t="str">
        <f t="shared" si="65"/>
        <v>044</v>
      </c>
      <c r="D363" t="s">
        <v>79</v>
      </c>
      <c r="E363" t="str">
        <f t="shared" si="62"/>
        <v>01</v>
      </c>
      <c r="F363" t="str">
        <f t="shared" si="64"/>
        <v>001</v>
      </c>
      <c r="G363" t="str">
        <f>""</f>
        <v/>
      </c>
      <c r="H363" t="s">
        <v>0</v>
      </c>
      <c r="I363" t="s">
        <v>669</v>
      </c>
      <c r="J363" t="s">
        <v>670</v>
      </c>
      <c r="K363" s="2" t="str">
        <f t="shared" si="66"/>
        <v>06400</v>
      </c>
    </row>
    <row r="364" spans="1:11" x14ac:dyDescent="0.25">
      <c r="A364" t="str">
        <f t="shared" si="56"/>
        <v>06</v>
      </c>
      <c r="B364" t="s">
        <v>34</v>
      </c>
      <c r="C364" t="str">
        <f t="shared" si="65"/>
        <v>044</v>
      </c>
      <c r="D364" t="s">
        <v>79</v>
      </c>
      <c r="E364" t="str">
        <f t="shared" si="62"/>
        <v>01</v>
      </c>
      <c r="F364" t="str">
        <f>"002"</f>
        <v>002</v>
      </c>
      <c r="G364" t="str">
        <f>""</f>
        <v/>
      </c>
      <c r="H364" t="s">
        <v>3</v>
      </c>
      <c r="I364" t="s">
        <v>28</v>
      </c>
      <c r="J364" t="s">
        <v>671</v>
      </c>
      <c r="K364" s="2" t="str">
        <f t="shared" si="66"/>
        <v>06400</v>
      </c>
    </row>
    <row r="365" spans="1:11" x14ac:dyDescent="0.25">
      <c r="A365" t="str">
        <f t="shared" si="56"/>
        <v>06</v>
      </c>
      <c r="B365" t="s">
        <v>34</v>
      </c>
      <c r="C365" t="str">
        <f t="shared" si="65"/>
        <v>044</v>
      </c>
      <c r="D365" t="s">
        <v>79</v>
      </c>
      <c r="E365" t="str">
        <f t="shared" si="62"/>
        <v>01</v>
      </c>
      <c r="F365" t="str">
        <f>"003"</f>
        <v>003</v>
      </c>
      <c r="G365" t="str">
        <f>""</f>
        <v/>
      </c>
      <c r="H365" t="s">
        <v>1</v>
      </c>
      <c r="I365" t="s">
        <v>28</v>
      </c>
      <c r="J365" t="s">
        <v>671</v>
      </c>
      <c r="K365" s="2" t="str">
        <f t="shared" si="66"/>
        <v>06400</v>
      </c>
    </row>
    <row r="366" spans="1:11" x14ac:dyDescent="0.25">
      <c r="A366" t="str">
        <f t="shared" si="56"/>
        <v>06</v>
      </c>
      <c r="B366" t="s">
        <v>34</v>
      </c>
      <c r="C366" t="str">
        <f t="shared" si="65"/>
        <v>044</v>
      </c>
      <c r="D366" t="s">
        <v>79</v>
      </c>
      <c r="E366" t="str">
        <f t="shared" si="62"/>
        <v>01</v>
      </c>
      <c r="F366" t="str">
        <f>"003"</f>
        <v>003</v>
      </c>
      <c r="G366" t="str">
        <f>""</f>
        <v/>
      </c>
      <c r="H366" t="s">
        <v>0</v>
      </c>
      <c r="I366" t="s">
        <v>28</v>
      </c>
      <c r="J366" t="s">
        <v>671</v>
      </c>
      <c r="K366" s="2" t="str">
        <f t="shared" si="66"/>
        <v>06400</v>
      </c>
    </row>
    <row r="367" spans="1:11" x14ac:dyDescent="0.25">
      <c r="A367" t="str">
        <f t="shared" si="56"/>
        <v>06</v>
      </c>
      <c r="B367" t="s">
        <v>34</v>
      </c>
      <c r="C367" t="str">
        <f t="shared" si="65"/>
        <v>044</v>
      </c>
      <c r="D367" t="s">
        <v>79</v>
      </c>
      <c r="E367" t="str">
        <f t="shared" si="62"/>
        <v>01</v>
      </c>
      <c r="F367" t="str">
        <f>"004"</f>
        <v>004</v>
      </c>
      <c r="G367" t="str">
        <f>""</f>
        <v/>
      </c>
      <c r="H367" t="s">
        <v>1</v>
      </c>
      <c r="I367" t="s">
        <v>672</v>
      </c>
      <c r="J367" t="s">
        <v>673</v>
      </c>
      <c r="K367" s="2" t="str">
        <f t="shared" si="66"/>
        <v>06400</v>
      </c>
    </row>
    <row r="368" spans="1:11" x14ac:dyDescent="0.25">
      <c r="A368" t="str">
        <f t="shared" si="56"/>
        <v>06</v>
      </c>
      <c r="B368" t="s">
        <v>34</v>
      </c>
      <c r="C368" t="str">
        <f t="shared" si="65"/>
        <v>044</v>
      </c>
      <c r="D368" t="s">
        <v>79</v>
      </c>
      <c r="E368" t="str">
        <f t="shared" si="62"/>
        <v>01</v>
      </c>
      <c r="F368" t="str">
        <f>"004"</f>
        <v>004</v>
      </c>
      <c r="G368" t="str">
        <f>""</f>
        <v/>
      </c>
      <c r="H368" t="s">
        <v>0</v>
      </c>
      <c r="I368" t="s">
        <v>672</v>
      </c>
      <c r="J368" t="s">
        <v>673</v>
      </c>
      <c r="K368" s="2" t="str">
        <f t="shared" si="66"/>
        <v>06400</v>
      </c>
    </row>
    <row r="369" spans="1:11" x14ac:dyDescent="0.25">
      <c r="A369" t="str">
        <f t="shared" si="56"/>
        <v>06</v>
      </c>
      <c r="B369" t="s">
        <v>34</v>
      </c>
      <c r="C369" t="str">
        <f t="shared" si="65"/>
        <v>044</v>
      </c>
      <c r="D369" t="s">
        <v>79</v>
      </c>
      <c r="E369" t="str">
        <f t="shared" si="62"/>
        <v>01</v>
      </c>
      <c r="F369" t="str">
        <f>"005"</f>
        <v>005</v>
      </c>
      <c r="G369" t="str">
        <f>""</f>
        <v/>
      </c>
      <c r="H369" t="s">
        <v>1</v>
      </c>
      <c r="I369" t="s">
        <v>672</v>
      </c>
      <c r="J369" t="s">
        <v>673</v>
      </c>
      <c r="K369" s="2" t="str">
        <f t="shared" si="66"/>
        <v>06400</v>
      </c>
    </row>
    <row r="370" spans="1:11" x14ac:dyDescent="0.25">
      <c r="A370" t="str">
        <f t="shared" si="56"/>
        <v>06</v>
      </c>
      <c r="B370" t="s">
        <v>34</v>
      </c>
      <c r="C370" t="str">
        <f t="shared" si="65"/>
        <v>044</v>
      </c>
      <c r="D370" t="s">
        <v>79</v>
      </c>
      <c r="E370" t="str">
        <f t="shared" si="62"/>
        <v>01</v>
      </c>
      <c r="F370" t="str">
        <f>"005"</f>
        <v>005</v>
      </c>
      <c r="G370" t="str">
        <f>""</f>
        <v/>
      </c>
      <c r="H370" t="s">
        <v>0</v>
      </c>
      <c r="I370" t="s">
        <v>672</v>
      </c>
      <c r="J370" t="s">
        <v>673</v>
      </c>
      <c r="K370" s="2" t="str">
        <f t="shared" si="66"/>
        <v>06400</v>
      </c>
    </row>
    <row r="371" spans="1:11" x14ac:dyDescent="0.25">
      <c r="A371" t="str">
        <f t="shared" si="56"/>
        <v>06</v>
      </c>
      <c r="B371" t="s">
        <v>34</v>
      </c>
      <c r="C371" t="str">
        <f t="shared" si="65"/>
        <v>044</v>
      </c>
      <c r="D371" t="s">
        <v>79</v>
      </c>
      <c r="E371" t="str">
        <f t="shared" si="62"/>
        <v>01</v>
      </c>
      <c r="F371" t="str">
        <f>"005"</f>
        <v>005</v>
      </c>
      <c r="G371" t="str">
        <f>""</f>
        <v/>
      </c>
      <c r="H371" t="s">
        <v>2</v>
      </c>
      <c r="I371" t="s">
        <v>672</v>
      </c>
      <c r="J371" t="s">
        <v>673</v>
      </c>
      <c r="K371" s="2" t="str">
        <f t="shared" si="66"/>
        <v>06400</v>
      </c>
    </row>
    <row r="372" spans="1:11" x14ac:dyDescent="0.25">
      <c r="A372" t="str">
        <f t="shared" si="56"/>
        <v>06</v>
      </c>
      <c r="B372" t="s">
        <v>34</v>
      </c>
      <c r="C372" t="str">
        <f t="shared" si="65"/>
        <v>044</v>
      </c>
      <c r="D372" t="s">
        <v>79</v>
      </c>
      <c r="E372" t="str">
        <f t="shared" ref="E372:E378" si="67">"02"</f>
        <v>02</v>
      </c>
      <c r="F372" t="str">
        <f>"001"</f>
        <v>001</v>
      </c>
      <c r="G372" t="str">
        <f>""</f>
        <v/>
      </c>
      <c r="H372" t="s">
        <v>1</v>
      </c>
      <c r="I372" t="s">
        <v>674</v>
      </c>
      <c r="J372" t="s">
        <v>675</v>
      </c>
      <c r="K372" s="2" t="str">
        <f t="shared" si="66"/>
        <v>06400</v>
      </c>
    </row>
    <row r="373" spans="1:11" x14ac:dyDescent="0.25">
      <c r="A373" t="str">
        <f t="shared" si="56"/>
        <v>06</v>
      </c>
      <c r="B373" t="s">
        <v>34</v>
      </c>
      <c r="C373" t="str">
        <f t="shared" si="65"/>
        <v>044</v>
      </c>
      <c r="D373" t="s">
        <v>79</v>
      </c>
      <c r="E373" t="str">
        <f t="shared" si="67"/>
        <v>02</v>
      </c>
      <c r="F373" t="str">
        <f>"001"</f>
        <v>001</v>
      </c>
      <c r="G373" t="str">
        <f>""</f>
        <v/>
      </c>
      <c r="H373" t="s">
        <v>0</v>
      </c>
      <c r="I373" t="s">
        <v>674</v>
      </c>
      <c r="J373" t="s">
        <v>675</v>
      </c>
      <c r="K373" s="2" t="str">
        <f t="shared" si="66"/>
        <v>06400</v>
      </c>
    </row>
    <row r="374" spans="1:11" x14ac:dyDescent="0.25">
      <c r="A374" t="str">
        <f t="shared" si="56"/>
        <v>06</v>
      </c>
      <c r="B374" t="s">
        <v>34</v>
      </c>
      <c r="C374" t="str">
        <f t="shared" si="65"/>
        <v>044</v>
      </c>
      <c r="D374" t="s">
        <v>79</v>
      </c>
      <c r="E374" t="str">
        <f t="shared" si="67"/>
        <v>02</v>
      </c>
      <c r="F374" t="str">
        <f>"002"</f>
        <v>002</v>
      </c>
      <c r="G374" t="str">
        <f>""</f>
        <v/>
      </c>
      <c r="H374" t="s">
        <v>1</v>
      </c>
      <c r="I374" t="s">
        <v>674</v>
      </c>
      <c r="J374" t="s">
        <v>675</v>
      </c>
      <c r="K374" s="2" t="str">
        <f t="shared" si="66"/>
        <v>06400</v>
      </c>
    </row>
    <row r="375" spans="1:11" x14ac:dyDescent="0.25">
      <c r="A375" t="str">
        <f t="shared" si="56"/>
        <v>06</v>
      </c>
      <c r="B375" t="s">
        <v>34</v>
      </c>
      <c r="C375" t="str">
        <f t="shared" si="65"/>
        <v>044</v>
      </c>
      <c r="D375" t="s">
        <v>79</v>
      </c>
      <c r="E375" t="str">
        <f t="shared" si="67"/>
        <v>02</v>
      </c>
      <c r="F375" t="str">
        <f>"002"</f>
        <v>002</v>
      </c>
      <c r="G375" t="str">
        <f>""</f>
        <v/>
      </c>
      <c r="H375" t="s">
        <v>0</v>
      </c>
      <c r="I375" t="s">
        <v>674</v>
      </c>
      <c r="J375" t="s">
        <v>675</v>
      </c>
      <c r="K375" s="2" t="str">
        <f t="shared" si="66"/>
        <v>06400</v>
      </c>
    </row>
    <row r="376" spans="1:11" x14ac:dyDescent="0.25">
      <c r="A376" t="str">
        <f t="shared" si="56"/>
        <v>06</v>
      </c>
      <c r="B376" t="s">
        <v>34</v>
      </c>
      <c r="C376" t="str">
        <f t="shared" si="65"/>
        <v>044</v>
      </c>
      <c r="D376" t="s">
        <v>79</v>
      </c>
      <c r="E376" t="str">
        <f t="shared" si="67"/>
        <v>02</v>
      </c>
      <c r="F376" t="str">
        <f>"003"</f>
        <v>003</v>
      </c>
      <c r="G376" t="str">
        <f>""</f>
        <v/>
      </c>
      <c r="H376" t="s">
        <v>3</v>
      </c>
      <c r="I376" t="s">
        <v>669</v>
      </c>
      <c r="J376" t="s">
        <v>670</v>
      </c>
      <c r="K376" s="2" t="str">
        <f t="shared" si="66"/>
        <v>06400</v>
      </c>
    </row>
    <row r="377" spans="1:11" x14ac:dyDescent="0.25">
      <c r="A377" t="str">
        <f t="shared" si="56"/>
        <v>06</v>
      </c>
      <c r="B377" t="s">
        <v>34</v>
      </c>
      <c r="C377" t="str">
        <f t="shared" si="65"/>
        <v>044</v>
      </c>
      <c r="D377" t="s">
        <v>79</v>
      </c>
      <c r="E377" t="str">
        <f t="shared" si="67"/>
        <v>02</v>
      </c>
      <c r="F377" t="str">
        <f>"004"</f>
        <v>004</v>
      </c>
      <c r="G377" t="str">
        <f>""</f>
        <v/>
      </c>
      <c r="H377" t="s">
        <v>1</v>
      </c>
      <c r="I377" t="s">
        <v>676</v>
      </c>
      <c r="J377" t="s">
        <v>677</v>
      </c>
      <c r="K377" s="2" t="str">
        <f t="shared" si="66"/>
        <v>06400</v>
      </c>
    </row>
    <row r="378" spans="1:11" x14ac:dyDescent="0.25">
      <c r="A378" t="str">
        <f t="shared" si="56"/>
        <v>06</v>
      </c>
      <c r="B378" t="s">
        <v>34</v>
      </c>
      <c r="C378" t="str">
        <f t="shared" si="65"/>
        <v>044</v>
      </c>
      <c r="D378" t="s">
        <v>79</v>
      </c>
      <c r="E378" t="str">
        <f t="shared" si="67"/>
        <v>02</v>
      </c>
      <c r="F378" t="str">
        <f>"004"</f>
        <v>004</v>
      </c>
      <c r="G378" t="str">
        <f>""</f>
        <v/>
      </c>
      <c r="H378" t="s">
        <v>0</v>
      </c>
      <c r="I378" t="s">
        <v>676</v>
      </c>
      <c r="J378" t="s">
        <v>677</v>
      </c>
      <c r="K378" s="2" t="str">
        <f t="shared" si="66"/>
        <v>06400</v>
      </c>
    </row>
    <row r="379" spans="1:11" x14ac:dyDescent="0.25">
      <c r="A379" t="str">
        <f t="shared" si="56"/>
        <v>06</v>
      </c>
      <c r="B379" t="s">
        <v>34</v>
      </c>
      <c r="C379" t="str">
        <f t="shared" si="65"/>
        <v>044</v>
      </c>
      <c r="D379" t="s">
        <v>79</v>
      </c>
      <c r="E379" t="str">
        <f t="shared" ref="E379:E387" si="68">"03"</f>
        <v>03</v>
      </c>
      <c r="F379" t="str">
        <f>"001"</f>
        <v>001</v>
      </c>
      <c r="G379" t="str">
        <f>""</f>
        <v/>
      </c>
      <c r="H379" t="s">
        <v>1</v>
      </c>
      <c r="I379" t="s">
        <v>678</v>
      </c>
      <c r="J379" t="s">
        <v>679</v>
      </c>
      <c r="K379" s="2" t="str">
        <f t="shared" si="66"/>
        <v>06400</v>
      </c>
    </row>
    <row r="380" spans="1:11" x14ac:dyDescent="0.25">
      <c r="A380" t="str">
        <f t="shared" si="56"/>
        <v>06</v>
      </c>
      <c r="B380" t="s">
        <v>34</v>
      </c>
      <c r="C380" t="str">
        <f t="shared" si="65"/>
        <v>044</v>
      </c>
      <c r="D380" t="s">
        <v>79</v>
      </c>
      <c r="E380" t="str">
        <f t="shared" si="68"/>
        <v>03</v>
      </c>
      <c r="F380" t="str">
        <f>"001"</f>
        <v>001</v>
      </c>
      <c r="G380" t="str">
        <f>""</f>
        <v/>
      </c>
      <c r="H380" t="s">
        <v>0</v>
      </c>
      <c r="I380" t="s">
        <v>678</v>
      </c>
      <c r="J380" t="s">
        <v>679</v>
      </c>
      <c r="K380" s="2" t="str">
        <f t="shared" si="66"/>
        <v>06400</v>
      </c>
    </row>
    <row r="381" spans="1:11" x14ac:dyDescent="0.25">
      <c r="A381" t="str">
        <f t="shared" si="56"/>
        <v>06</v>
      </c>
      <c r="B381" t="s">
        <v>34</v>
      </c>
      <c r="C381" t="str">
        <f t="shared" si="65"/>
        <v>044</v>
      </c>
      <c r="D381" t="s">
        <v>79</v>
      </c>
      <c r="E381" t="str">
        <f t="shared" si="68"/>
        <v>03</v>
      </c>
      <c r="F381" t="str">
        <f>"002"</f>
        <v>002</v>
      </c>
      <c r="G381" t="str">
        <f>""</f>
        <v/>
      </c>
      <c r="H381" t="s">
        <v>1</v>
      </c>
      <c r="I381" t="s">
        <v>678</v>
      </c>
      <c r="J381" t="s">
        <v>679</v>
      </c>
      <c r="K381" s="2" t="str">
        <f t="shared" si="66"/>
        <v>06400</v>
      </c>
    </row>
    <row r="382" spans="1:11" x14ac:dyDescent="0.25">
      <c r="A382" t="str">
        <f t="shared" si="56"/>
        <v>06</v>
      </c>
      <c r="B382" t="s">
        <v>34</v>
      </c>
      <c r="C382" t="str">
        <f t="shared" si="65"/>
        <v>044</v>
      </c>
      <c r="D382" t="s">
        <v>79</v>
      </c>
      <c r="E382" t="str">
        <f t="shared" si="68"/>
        <v>03</v>
      </c>
      <c r="F382" t="str">
        <f>"002"</f>
        <v>002</v>
      </c>
      <c r="G382" t="str">
        <f>""</f>
        <v/>
      </c>
      <c r="H382" t="s">
        <v>0</v>
      </c>
      <c r="I382" t="s">
        <v>678</v>
      </c>
      <c r="J382" t="s">
        <v>679</v>
      </c>
      <c r="K382" s="2" t="str">
        <f t="shared" si="66"/>
        <v>06400</v>
      </c>
    </row>
    <row r="383" spans="1:11" x14ac:dyDescent="0.25">
      <c r="A383" t="str">
        <f t="shared" si="56"/>
        <v>06</v>
      </c>
      <c r="B383" t="s">
        <v>34</v>
      </c>
      <c r="C383" t="str">
        <f t="shared" si="65"/>
        <v>044</v>
      </c>
      <c r="D383" t="s">
        <v>79</v>
      </c>
      <c r="E383" t="str">
        <f t="shared" si="68"/>
        <v>03</v>
      </c>
      <c r="F383" t="str">
        <f>"003"</f>
        <v>003</v>
      </c>
      <c r="G383" t="str">
        <f>""</f>
        <v/>
      </c>
      <c r="H383" t="s">
        <v>1</v>
      </c>
      <c r="I383" t="s">
        <v>680</v>
      </c>
      <c r="J383" t="s">
        <v>681</v>
      </c>
      <c r="K383" s="2" t="str">
        <f t="shared" si="66"/>
        <v>06400</v>
      </c>
    </row>
    <row r="384" spans="1:11" x14ac:dyDescent="0.25">
      <c r="A384" t="str">
        <f t="shared" si="56"/>
        <v>06</v>
      </c>
      <c r="B384" t="s">
        <v>34</v>
      </c>
      <c r="C384" t="str">
        <f t="shared" si="65"/>
        <v>044</v>
      </c>
      <c r="D384" t="s">
        <v>79</v>
      </c>
      <c r="E384" t="str">
        <f t="shared" si="68"/>
        <v>03</v>
      </c>
      <c r="F384" t="str">
        <f>"003"</f>
        <v>003</v>
      </c>
      <c r="G384" t="str">
        <f>""</f>
        <v/>
      </c>
      <c r="H384" t="s">
        <v>0</v>
      </c>
      <c r="I384" t="s">
        <v>680</v>
      </c>
      <c r="J384" t="s">
        <v>681</v>
      </c>
      <c r="K384" s="2" t="str">
        <f t="shared" si="66"/>
        <v>06400</v>
      </c>
    </row>
    <row r="385" spans="1:11" x14ac:dyDescent="0.25">
      <c r="A385" t="str">
        <f t="shared" si="56"/>
        <v>06</v>
      </c>
      <c r="B385" t="s">
        <v>34</v>
      </c>
      <c r="C385" t="str">
        <f t="shared" si="65"/>
        <v>044</v>
      </c>
      <c r="D385" t="s">
        <v>79</v>
      </c>
      <c r="E385" t="str">
        <f t="shared" si="68"/>
        <v>03</v>
      </c>
      <c r="F385" t="str">
        <f>"004"</f>
        <v>004</v>
      </c>
      <c r="G385" t="str">
        <f>""</f>
        <v/>
      </c>
      <c r="H385" t="s">
        <v>3</v>
      </c>
      <c r="I385" t="s">
        <v>682</v>
      </c>
      <c r="J385" t="s">
        <v>683</v>
      </c>
      <c r="K385" s="2" t="str">
        <f t="shared" si="66"/>
        <v>06400</v>
      </c>
    </row>
    <row r="386" spans="1:11" x14ac:dyDescent="0.25">
      <c r="A386" t="str">
        <f t="shared" si="56"/>
        <v>06</v>
      </c>
      <c r="B386" t="s">
        <v>34</v>
      </c>
      <c r="C386" t="str">
        <f t="shared" si="65"/>
        <v>044</v>
      </c>
      <c r="D386" t="s">
        <v>79</v>
      </c>
      <c r="E386" t="str">
        <f t="shared" si="68"/>
        <v>03</v>
      </c>
      <c r="F386" t="str">
        <f>"005"</f>
        <v>005</v>
      </c>
      <c r="G386" t="str">
        <f>""</f>
        <v/>
      </c>
      <c r="H386" t="s">
        <v>1</v>
      </c>
      <c r="I386" t="s">
        <v>684</v>
      </c>
      <c r="J386" t="s">
        <v>685</v>
      </c>
      <c r="K386" s="2" t="str">
        <f t="shared" si="66"/>
        <v>06400</v>
      </c>
    </row>
    <row r="387" spans="1:11" x14ac:dyDescent="0.25">
      <c r="A387" t="str">
        <f t="shared" ref="A387:A450" si="69">"06"</f>
        <v>06</v>
      </c>
      <c r="B387" t="s">
        <v>34</v>
      </c>
      <c r="C387" t="str">
        <f t="shared" si="65"/>
        <v>044</v>
      </c>
      <c r="D387" t="s">
        <v>79</v>
      </c>
      <c r="E387" t="str">
        <f t="shared" si="68"/>
        <v>03</v>
      </c>
      <c r="F387" t="str">
        <f>"005"</f>
        <v>005</v>
      </c>
      <c r="G387" t="str">
        <f>""</f>
        <v/>
      </c>
      <c r="H387" t="s">
        <v>0</v>
      </c>
      <c r="I387" t="s">
        <v>684</v>
      </c>
      <c r="J387" t="s">
        <v>685</v>
      </c>
      <c r="K387" s="2" t="str">
        <f t="shared" si="66"/>
        <v>06400</v>
      </c>
    </row>
    <row r="388" spans="1:11" x14ac:dyDescent="0.25">
      <c r="A388" t="str">
        <f t="shared" si="69"/>
        <v>06</v>
      </c>
      <c r="B388" t="s">
        <v>34</v>
      </c>
      <c r="C388" t="str">
        <f t="shared" si="65"/>
        <v>044</v>
      </c>
      <c r="D388" t="s">
        <v>79</v>
      </c>
      <c r="E388" t="str">
        <f t="shared" ref="E388:E395" si="70">"04"</f>
        <v>04</v>
      </c>
      <c r="F388" t="str">
        <f>"001"</f>
        <v>001</v>
      </c>
      <c r="G388" t="str">
        <f>""</f>
        <v/>
      </c>
      <c r="H388" t="s">
        <v>1</v>
      </c>
      <c r="I388" t="s">
        <v>686</v>
      </c>
      <c r="J388" t="s">
        <v>687</v>
      </c>
      <c r="K388" s="2" t="str">
        <f t="shared" si="66"/>
        <v>06400</v>
      </c>
    </row>
    <row r="389" spans="1:11" x14ac:dyDescent="0.25">
      <c r="A389" t="str">
        <f t="shared" si="69"/>
        <v>06</v>
      </c>
      <c r="B389" t="s">
        <v>34</v>
      </c>
      <c r="C389" t="str">
        <f t="shared" si="65"/>
        <v>044</v>
      </c>
      <c r="D389" t="s">
        <v>79</v>
      </c>
      <c r="E389" t="str">
        <f t="shared" si="70"/>
        <v>04</v>
      </c>
      <c r="F389" t="str">
        <f>"001"</f>
        <v>001</v>
      </c>
      <c r="G389" t="str">
        <f>""</f>
        <v/>
      </c>
      <c r="H389" t="s">
        <v>0</v>
      </c>
      <c r="I389" t="s">
        <v>686</v>
      </c>
      <c r="J389" t="s">
        <v>687</v>
      </c>
      <c r="K389" s="2" t="str">
        <f t="shared" si="66"/>
        <v>06400</v>
      </c>
    </row>
    <row r="390" spans="1:11" x14ac:dyDescent="0.25">
      <c r="A390" t="str">
        <f t="shared" si="69"/>
        <v>06</v>
      </c>
      <c r="B390" t="s">
        <v>34</v>
      </c>
      <c r="C390" t="str">
        <f t="shared" si="65"/>
        <v>044</v>
      </c>
      <c r="D390" t="s">
        <v>79</v>
      </c>
      <c r="E390" t="str">
        <f t="shared" si="70"/>
        <v>04</v>
      </c>
      <c r="F390" t="str">
        <f>"002"</f>
        <v>002</v>
      </c>
      <c r="G390" t="str">
        <f>""</f>
        <v/>
      </c>
      <c r="H390" t="s">
        <v>1</v>
      </c>
      <c r="I390" t="s">
        <v>688</v>
      </c>
      <c r="J390" t="s">
        <v>689</v>
      </c>
      <c r="K390" s="2" t="str">
        <f t="shared" si="66"/>
        <v>06400</v>
      </c>
    </row>
    <row r="391" spans="1:11" x14ac:dyDescent="0.25">
      <c r="A391" t="str">
        <f t="shared" si="69"/>
        <v>06</v>
      </c>
      <c r="B391" t="s">
        <v>34</v>
      </c>
      <c r="C391" t="str">
        <f t="shared" si="65"/>
        <v>044</v>
      </c>
      <c r="D391" t="s">
        <v>79</v>
      </c>
      <c r="E391" t="str">
        <f t="shared" si="70"/>
        <v>04</v>
      </c>
      <c r="F391" t="str">
        <f>"002"</f>
        <v>002</v>
      </c>
      <c r="G391" t="str">
        <f>""</f>
        <v/>
      </c>
      <c r="H391" t="s">
        <v>0</v>
      </c>
      <c r="I391" t="s">
        <v>688</v>
      </c>
      <c r="J391" t="s">
        <v>689</v>
      </c>
      <c r="K391" s="2" t="str">
        <f t="shared" si="66"/>
        <v>06400</v>
      </c>
    </row>
    <row r="392" spans="1:11" x14ac:dyDescent="0.25">
      <c r="A392" t="str">
        <f t="shared" si="69"/>
        <v>06</v>
      </c>
      <c r="B392" t="s">
        <v>34</v>
      </c>
      <c r="C392" t="str">
        <f t="shared" si="65"/>
        <v>044</v>
      </c>
      <c r="D392" t="s">
        <v>79</v>
      </c>
      <c r="E392" t="str">
        <f t="shared" si="70"/>
        <v>04</v>
      </c>
      <c r="F392" t="str">
        <f>"003"</f>
        <v>003</v>
      </c>
      <c r="G392" t="str">
        <f>""</f>
        <v/>
      </c>
      <c r="H392" t="s">
        <v>1</v>
      </c>
      <c r="I392" t="s">
        <v>690</v>
      </c>
      <c r="J392" t="s">
        <v>691</v>
      </c>
      <c r="K392" s="2" t="str">
        <f t="shared" si="66"/>
        <v>06400</v>
      </c>
    </row>
    <row r="393" spans="1:11" x14ac:dyDescent="0.25">
      <c r="A393" t="str">
        <f t="shared" si="69"/>
        <v>06</v>
      </c>
      <c r="B393" t="s">
        <v>34</v>
      </c>
      <c r="C393" t="str">
        <f t="shared" si="65"/>
        <v>044</v>
      </c>
      <c r="D393" t="s">
        <v>79</v>
      </c>
      <c r="E393" t="str">
        <f t="shared" si="70"/>
        <v>04</v>
      </c>
      <c r="F393" t="str">
        <f>"003"</f>
        <v>003</v>
      </c>
      <c r="G393" t="str">
        <f>""</f>
        <v/>
      </c>
      <c r="H393" t="s">
        <v>0</v>
      </c>
      <c r="I393" t="s">
        <v>690</v>
      </c>
      <c r="J393" t="s">
        <v>691</v>
      </c>
      <c r="K393" s="2" t="str">
        <f t="shared" si="66"/>
        <v>06400</v>
      </c>
    </row>
    <row r="394" spans="1:11" x14ac:dyDescent="0.25">
      <c r="A394" t="str">
        <f t="shared" si="69"/>
        <v>06</v>
      </c>
      <c r="B394" t="s">
        <v>34</v>
      </c>
      <c r="C394" t="str">
        <f t="shared" si="65"/>
        <v>044</v>
      </c>
      <c r="D394" t="s">
        <v>79</v>
      </c>
      <c r="E394" t="str">
        <f t="shared" si="70"/>
        <v>04</v>
      </c>
      <c r="F394" t="str">
        <f>"004"</f>
        <v>004</v>
      </c>
      <c r="G394" t="str">
        <f>""</f>
        <v/>
      </c>
      <c r="H394" t="s">
        <v>1</v>
      </c>
      <c r="I394" t="s">
        <v>692</v>
      </c>
      <c r="J394" t="s">
        <v>693</v>
      </c>
      <c r="K394" s="2" t="str">
        <f t="shared" si="66"/>
        <v>06400</v>
      </c>
    </row>
    <row r="395" spans="1:11" x14ac:dyDescent="0.25">
      <c r="A395" t="str">
        <f t="shared" si="69"/>
        <v>06</v>
      </c>
      <c r="B395" t="s">
        <v>34</v>
      </c>
      <c r="C395" t="str">
        <f t="shared" si="65"/>
        <v>044</v>
      </c>
      <c r="D395" t="s">
        <v>79</v>
      </c>
      <c r="E395" t="str">
        <f t="shared" si="70"/>
        <v>04</v>
      </c>
      <c r="F395" t="str">
        <f>"004"</f>
        <v>004</v>
      </c>
      <c r="G395" t="str">
        <f>""</f>
        <v/>
      </c>
      <c r="H395" t="s">
        <v>0</v>
      </c>
      <c r="I395" t="s">
        <v>692</v>
      </c>
      <c r="J395" t="s">
        <v>693</v>
      </c>
      <c r="K395" s="2" t="str">
        <f t="shared" si="66"/>
        <v>06400</v>
      </c>
    </row>
    <row r="396" spans="1:11" x14ac:dyDescent="0.25">
      <c r="A396" t="str">
        <f t="shared" si="69"/>
        <v>06</v>
      </c>
      <c r="B396" t="s">
        <v>34</v>
      </c>
      <c r="C396" t="str">
        <f t="shared" si="65"/>
        <v>044</v>
      </c>
      <c r="D396" t="s">
        <v>79</v>
      </c>
      <c r="E396" t="str">
        <f t="shared" ref="E396:E406" si="71">"05"</f>
        <v>05</v>
      </c>
      <c r="F396" t="str">
        <f>"001"</f>
        <v>001</v>
      </c>
      <c r="G396" t="str">
        <f>""</f>
        <v/>
      </c>
      <c r="H396" t="s">
        <v>3</v>
      </c>
      <c r="I396" t="s">
        <v>686</v>
      </c>
      <c r="J396" t="s">
        <v>687</v>
      </c>
      <c r="K396" s="2" t="str">
        <f t="shared" si="66"/>
        <v>06400</v>
      </c>
    </row>
    <row r="397" spans="1:11" x14ac:dyDescent="0.25">
      <c r="A397" t="str">
        <f t="shared" si="69"/>
        <v>06</v>
      </c>
      <c r="B397" t="s">
        <v>34</v>
      </c>
      <c r="C397" t="str">
        <f t="shared" si="65"/>
        <v>044</v>
      </c>
      <c r="D397" t="s">
        <v>79</v>
      </c>
      <c r="E397" t="str">
        <f t="shared" si="71"/>
        <v>05</v>
      </c>
      <c r="F397" t="str">
        <f>"002"</f>
        <v>002</v>
      </c>
      <c r="G397" t="str">
        <f>""</f>
        <v/>
      </c>
      <c r="H397" t="s">
        <v>1</v>
      </c>
      <c r="I397" t="s">
        <v>694</v>
      </c>
      <c r="J397" t="s">
        <v>695</v>
      </c>
      <c r="K397" s="2" t="str">
        <f t="shared" si="66"/>
        <v>06400</v>
      </c>
    </row>
    <row r="398" spans="1:11" x14ac:dyDescent="0.25">
      <c r="A398" t="str">
        <f t="shared" si="69"/>
        <v>06</v>
      </c>
      <c r="B398" t="s">
        <v>34</v>
      </c>
      <c r="C398" t="str">
        <f t="shared" si="65"/>
        <v>044</v>
      </c>
      <c r="D398" t="s">
        <v>79</v>
      </c>
      <c r="E398" t="str">
        <f t="shared" si="71"/>
        <v>05</v>
      </c>
      <c r="F398" t="str">
        <f>"002"</f>
        <v>002</v>
      </c>
      <c r="G398" t="str">
        <f>""</f>
        <v/>
      </c>
      <c r="H398" t="s">
        <v>0</v>
      </c>
      <c r="I398" t="s">
        <v>694</v>
      </c>
      <c r="J398" t="s">
        <v>695</v>
      </c>
      <c r="K398" s="2" t="str">
        <f t="shared" si="66"/>
        <v>06400</v>
      </c>
    </row>
    <row r="399" spans="1:11" x14ac:dyDescent="0.25">
      <c r="A399" t="str">
        <f t="shared" si="69"/>
        <v>06</v>
      </c>
      <c r="B399" t="s">
        <v>34</v>
      </c>
      <c r="C399" t="str">
        <f t="shared" si="65"/>
        <v>044</v>
      </c>
      <c r="D399" t="s">
        <v>79</v>
      </c>
      <c r="E399" t="str">
        <f t="shared" si="71"/>
        <v>05</v>
      </c>
      <c r="F399" t="str">
        <f>"003"</f>
        <v>003</v>
      </c>
      <c r="G399" t="str">
        <f>""</f>
        <v/>
      </c>
      <c r="H399" t="s">
        <v>3</v>
      </c>
      <c r="I399" t="s">
        <v>696</v>
      </c>
      <c r="J399" t="s">
        <v>697</v>
      </c>
      <c r="K399" s="2" t="str">
        <f>"06412"</f>
        <v>06412</v>
      </c>
    </row>
    <row r="400" spans="1:11" x14ac:dyDescent="0.25">
      <c r="A400" t="str">
        <f t="shared" si="69"/>
        <v>06</v>
      </c>
      <c r="B400" t="s">
        <v>34</v>
      </c>
      <c r="C400" t="str">
        <f t="shared" si="65"/>
        <v>044</v>
      </c>
      <c r="D400" t="s">
        <v>79</v>
      </c>
      <c r="E400" t="str">
        <f t="shared" si="71"/>
        <v>05</v>
      </c>
      <c r="F400" t="str">
        <f>"004"</f>
        <v>004</v>
      </c>
      <c r="G400" t="str">
        <f>""</f>
        <v/>
      </c>
      <c r="H400" t="s">
        <v>3</v>
      </c>
      <c r="I400" t="s">
        <v>698</v>
      </c>
      <c r="J400" t="s">
        <v>699</v>
      </c>
      <c r="K400" s="2" t="str">
        <f>"06412"</f>
        <v>06412</v>
      </c>
    </row>
    <row r="401" spans="1:11" x14ac:dyDescent="0.25">
      <c r="A401" t="str">
        <f t="shared" si="69"/>
        <v>06</v>
      </c>
      <c r="B401" t="s">
        <v>34</v>
      </c>
      <c r="C401" t="str">
        <f t="shared" si="65"/>
        <v>044</v>
      </c>
      <c r="D401" t="s">
        <v>79</v>
      </c>
      <c r="E401" t="str">
        <f t="shared" si="71"/>
        <v>05</v>
      </c>
      <c r="F401" t="str">
        <f>"005"</f>
        <v>005</v>
      </c>
      <c r="G401" t="str">
        <f>"01"</f>
        <v>01</v>
      </c>
      <c r="H401" t="s">
        <v>1</v>
      </c>
      <c r="I401" t="s">
        <v>700</v>
      </c>
      <c r="J401" t="s">
        <v>701</v>
      </c>
      <c r="K401" s="2" t="str">
        <f>"06719"</f>
        <v>06719</v>
      </c>
    </row>
    <row r="402" spans="1:11" x14ac:dyDescent="0.25">
      <c r="A402" t="str">
        <f t="shared" si="69"/>
        <v>06</v>
      </c>
      <c r="B402" t="s">
        <v>34</v>
      </c>
      <c r="C402" t="str">
        <f t="shared" si="65"/>
        <v>044</v>
      </c>
      <c r="D402" t="s">
        <v>79</v>
      </c>
      <c r="E402" t="str">
        <f t="shared" si="71"/>
        <v>05</v>
      </c>
      <c r="F402" t="str">
        <f>"005"</f>
        <v>005</v>
      </c>
      <c r="G402" t="str">
        <f>"02"</f>
        <v>02</v>
      </c>
      <c r="H402" t="s">
        <v>0</v>
      </c>
      <c r="I402" t="s">
        <v>702</v>
      </c>
      <c r="J402" t="s">
        <v>703</v>
      </c>
      <c r="K402" s="2" t="str">
        <f>"06711"</f>
        <v>06711</v>
      </c>
    </row>
    <row r="403" spans="1:11" x14ac:dyDescent="0.25">
      <c r="A403" t="str">
        <f t="shared" si="69"/>
        <v>06</v>
      </c>
      <c r="B403" t="s">
        <v>34</v>
      </c>
      <c r="C403" t="str">
        <f t="shared" si="65"/>
        <v>044</v>
      </c>
      <c r="D403" t="s">
        <v>79</v>
      </c>
      <c r="E403" t="str">
        <f t="shared" si="71"/>
        <v>05</v>
      </c>
      <c r="F403" t="str">
        <f>"006"</f>
        <v>006</v>
      </c>
      <c r="G403" t="str">
        <f>""</f>
        <v/>
      </c>
      <c r="H403" t="s">
        <v>3</v>
      </c>
      <c r="I403" t="s">
        <v>704</v>
      </c>
      <c r="J403" t="s">
        <v>705</v>
      </c>
      <c r="K403" s="2" t="str">
        <f>"06410"</f>
        <v>06410</v>
      </c>
    </row>
    <row r="404" spans="1:11" x14ac:dyDescent="0.25">
      <c r="A404" t="str">
        <f t="shared" si="69"/>
        <v>06</v>
      </c>
      <c r="B404" t="s">
        <v>34</v>
      </c>
      <c r="C404" t="str">
        <f t="shared" si="65"/>
        <v>044</v>
      </c>
      <c r="D404" t="s">
        <v>79</v>
      </c>
      <c r="E404" t="str">
        <f t="shared" si="71"/>
        <v>05</v>
      </c>
      <c r="F404" t="str">
        <f>"007"</f>
        <v>007</v>
      </c>
      <c r="G404" t="str">
        <f>""</f>
        <v/>
      </c>
      <c r="H404" t="s">
        <v>3</v>
      </c>
      <c r="I404" t="s">
        <v>706</v>
      </c>
      <c r="J404" t="s">
        <v>707</v>
      </c>
      <c r="K404" s="2" t="str">
        <f>"06412"</f>
        <v>06412</v>
      </c>
    </row>
    <row r="405" spans="1:11" x14ac:dyDescent="0.25">
      <c r="A405" t="str">
        <f t="shared" si="69"/>
        <v>06</v>
      </c>
      <c r="B405" t="s">
        <v>34</v>
      </c>
      <c r="C405" t="str">
        <f t="shared" si="65"/>
        <v>044</v>
      </c>
      <c r="D405" t="s">
        <v>79</v>
      </c>
      <c r="E405" t="str">
        <f t="shared" si="71"/>
        <v>05</v>
      </c>
      <c r="F405" t="str">
        <f>"008"</f>
        <v>008</v>
      </c>
      <c r="G405" t="str">
        <f>""</f>
        <v/>
      </c>
      <c r="H405" t="s">
        <v>1</v>
      </c>
      <c r="I405" t="s">
        <v>694</v>
      </c>
      <c r="J405" t="s">
        <v>695</v>
      </c>
      <c r="K405" s="2" t="str">
        <f>"06400"</f>
        <v>06400</v>
      </c>
    </row>
    <row r="406" spans="1:11" x14ac:dyDescent="0.25">
      <c r="A406" t="str">
        <f t="shared" si="69"/>
        <v>06</v>
      </c>
      <c r="B406" t="s">
        <v>34</v>
      </c>
      <c r="C406" t="str">
        <f t="shared" si="65"/>
        <v>044</v>
      </c>
      <c r="D406" t="s">
        <v>79</v>
      </c>
      <c r="E406" t="str">
        <f t="shared" si="71"/>
        <v>05</v>
      </c>
      <c r="F406" t="str">
        <f>"008"</f>
        <v>008</v>
      </c>
      <c r="G406" t="str">
        <f>""</f>
        <v/>
      </c>
      <c r="H406" t="s">
        <v>0</v>
      </c>
      <c r="I406" t="s">
        <v>694</v>
      </c>
      <c r="J406" t="s">
        <v>695</v>
      </c>
      <c r="K406" s="2" t="str">
        <f>"06400"</f>
        <v>06400</v>
      </c>
    </row>
    <row r="407" spans="1:11" x14ac:dyDescent="0.25">
      <c r="A407" t="str">
        <f t="shared" si="69"/>
        <v>06</v>
      </c>
      <c r="B407" t="s">
        <v>34</v>
      </c>
      <c r="C407" t="str">
        <f>"045"</f>
        <v>045</v>
      </c>
      <c r="D407" t="s">
        <v>80</v>
      </c>
      <c r="E407" t="str">
        <f t="shared" ref="E407:E415" si="72">"01"</f>
        <v>01</v>
      </c>
      <c r="F407" t="str">
        <f t="shared" ref="F407:F414" si="73">"001"</f>
        <v>001</v>
      </c>
      <c r="G407" t="str">
        <f>""</f>
        <v/>
      </c>
      <c r="H407" t="s">
        <v>3</v>
      </c>
      <c r="I407" t="s">
        <v>31</v>
      </c>
      <c r="J407" t="s">
        <v>708</v>
      </c>
      <c r="K407" s="2" t="str">
        <f>"06197"</f>
        <v>06197</v>
      </c>
    </row>
    <row r="408" spans="1:11" x14ac:dyDescent="0.25">
      <c r="A408" t="str">
        <f t="shared" si="69"/>
        <v>06</v>
      </c>
      <c r="B408" t="s">
        <v>34</v>
      </c>
      <c r="C408" t="str">
        <f>"046"</f>
        <v>046</v>
      </c>
      <c r="D408" t="s">
        <v>81</v>
      </c>
      <c r="E408" t="str">
        <f t="shared" si="72"/>
        <v>01</v>
      </c>
      <c r="F408" t="str">
        <f t="shared" si="73"/>
        <v>001</v>
      </c>
      <c r="G408" t="str">
        <f>""</f>
        <v/>
      </c>
      <c r="H408" t="s">
        <v>1</v>
      </c>
      <c r="I408" t="s">
        <v>709</v>
      </c>
      <c r="J408" t="s">
        <v>710</v>
      </c>
      <c r="K408" s="2" t="str">
        <f>"06860"</f>
        <v>06860</v>
      </c>
    </row>
    <row r="409" spans="1:11" x14ac:dyDescent="0.25">
      <c r="A409" t="str">
        <f t="shared" si="69"/>
        <v>06</v>
      </c>
      <c r="B409" t="s">
        <v>34</v>
      </c>
      <c r="C409" t="str">
        <f>"046"</f>
        <v>046</v>
      </c>
      <c r="D409" t="s">
        <v>81</v>
      </c>
      <c r="E409" t="str">
        <f t="shared" si="72"/>
        <v>01</v>
      </c>
      <c r="F409" t="str">
        <f t="shared" si="73"/>
        <v>001</v>
      </c>
      <c r="G409" t="str">
        <f>""</f>
        <v/>
      </c>
      <c r="H409" t="s">
        <v>0</v>
      </c>
      <c r="I409" t="s">
        <v>709</v>
      </c>
      <c r="J409" t="s">
        <v>710</v>
      </c>
      <c r="K409" s="2" t="str">
        <f>"06860"</f>
        <v>06860</v>
      </c>
    </row>
    <row r="410" spans="1:11" x14ac:dyDescent="0.25">
      <c r="A410" t="str">
        <f t="shared" si="69"/>
        <v>06</v>
      </c>
      <c r="B410" t="s">
        <v>34</v>
      </c>
      <c r="C410" t="str">
        <f>"047"</f>
        <v>047</v>
      </c>
      <c r="D410" t="s">
        <v>82</v>
      </c>
      <c r="E410" t="str">
        <f t="shared" si="72"/>
        <v>01</v>
      </c>
      <c r="F410" t="str">
        <f t="shared" si="73"/>
        <v>001</v>
      </c>
      <c r="G410" t="str">
        <f>""</f>
        <v/>
      </c>
      <c r="H410" t="s">
        <v>3</v>
      </c>
      <c r="I410" t="s">
        <v>31</v>
      </c>
      <c r="J410" t="s">
        <v>636</v>
      </c>
      <c r="K410" s="2" t="str">
        <f>"06439"</f>
        <v>06439</v>
      </c>
    </row>
    <row r="411" spans="1:11" x14ac:dyDescent="0.25">
      <c r="A411" t="str">
        <f t="shared" si="69"/>
        <v>06</v>
      </c>
      <c r="B411" t="s">
        <v>34</v>
      </c>
      <c r="C411" t="str">
        <f>"048"</f>
        <v>048</v>
      </c>
      <c r="D411" t="s">
        <v>83</v>
      </c>
      <c r="E411" t="str">
        <f t="shared" si="72"/>
        <v>01</v>
      </c>
      <c r="F411" t="str">
        <f t="shared" si="73"/>
        <v>001</v>
      </c>
      <c r="G411" t="str">
        <f>""</f>
        <v/>
      </c>
      <c r="H411" t="s">
        <v>3</v>
      </c>
      <c r="I411" t="s">
        <v>31</v>
      </c>
      <c r="J411" t="s">
        <v>711</v>
      </c>
      <c r="K411" s="2" t="str">
        <f>"06620"</f>
        <v>06620</v>
      </c>
    </row>
    <row r="412" spans="1:11" x14ac:dyDescent="0.25">
      <c r="A412" t="str">
        <f t="shared" si="69"/>
        <v>06</v>
      </c>
      <c r="B412" t="s">
        <v>34</v>
      </c>
      <c r="C412" t="str">
        <f>"049"</f>
        <v>049</v>
      </c>
      <c r="D412" t="s">
        <v>84</v>
      </c>
      <c r="E412" t="str">
        <f t="shared" si="72"/>
        <v>01</v>
      </c>
      <c r="F412" t="str">
        <f t="shared" si="73"/>
        <v>001</v>
      </c>
      <c r="G412" t="str">
        <f>""</f>
        <v/>
      </c>
      <c r="H412" t="s">
        <v>1</v>
      </c>
      <c r="I412" t="s">
        <v>437</v>
      </c>
      <c r="J412" t="s">
        <v>712</v>
      </c>
      <c r="K412" s="2" t="str">
        <f>"06390"</f>
        <v>06390</v>
      </c>
    </row>
    <row r="413" spans="1:11" x14ac:dyDescent="0.25">
      <c r="A413" t="str">
        <f t="shared" si="69"/>
        <v>06</v>
      </c>
      <c r="B413" t="s">
        <v>34</v>
      </c>
      <c r="C413" t="str">
        <f>"049"</f>
        <v>049</v>
      </c>
      <c r="D413" t="s">
        <v>84</v>
      </c>
      <c r="E413" t="str">
        <f t="shared" si="72"/>
        <v>01</v>
      </c>
      <c r="F413" t="str">
        <f t="shared" si="73"/>
        <v>001</v>
      </c>
      <c r="G413" t="str">
        <f>""</f>
        <v/>
      </c>
      <c r="H413" t="s">
        <v>0</v>
      </c>
      <c r="I413" t="s">
        <v>437</v>
      </c>
      <c r="J413" t="s">
        <v>712</v>
      </c>
      <c r="K413" s="2" t="str">
        <f>"06390"</f>
        <v>06390</v>
      </c>
    </row>
    <row r="414" spans="1:11" x14ac:dyDescent="0.25">
      <c r="A414" t="str">
        <f t="shared" si="69"/>
        <v>06</v>
      </c>
      <c r="B414" t="s">
        <v>34</v>
      </c>
      <c r="C414" t="str">
        <f t="shared" ref="C414:C419" si="74">"050"</f>
        <v>050</v>
      </c>
      <c r="D414" t="s">
        <v>85</v>
      </c>
      <c r="E414" t="str">
        <f t="shared" si="72"/>
        <v>01</v>
      </c>
      <c r="F414" t="str">
        <f t="shared" si="73"/>
        <v>001</v>
      </c>
      <c r="G414" t="str">
        <f>""</f>
        <v/>
      </c>
      <c r="H414" t="s">
        <v>3</v>
      </c>
      <c r="I414" t="s">
        <v>713</v>
      </c>
      <c r="J414" t="s">
        <v>714</v>
      </c>
      <c r="K414" s="2" t="str">
        <f t="shared" ref="K414:K419" si="75">"06340"</f>
        <v>06340</v>
      </c>
    </row>
    <row r="415" spans="1:11" x14ac:dyDescent="0.25">
      <c r="A415" t="str">
        <f t="shared" si="69"/>
        <v>06</v>
      </c>
      <c r="B415" t="s">
        <v>34</v>
      </c>
      <c r="C415" t="str">
        <f t="shared" si="74"/>
        <v>050</v>
      </c>
      <c r="D415" t="s">
        <v>85</v>
      </c>
      <c r="E415" t="str">
        <f t="shared" si="72"/>
        <v>01</v>
      </c>
      <c r="F415" t="str">
        <f>"002"</f>
        <v>002</v>
      </c>
      <c r="G415" t="str">
        <f>""</f>
        <v/>
      </c>
      <c r="H415" t="s">
        <v>3</v>
      </c>
      <c r="I415" t="s">
        <v>715</v>
      </c>
      <c r="J415" t="s">
        <v>716</v>
      </c>
      <c r="K415" s="2" t="str">
        <f t="shared" si="75"/>
        <v>06340</v>
      </c>
    </row>
    <row r="416" spans="1:11" x14ac:dyDescent="0.25">
      <c r="A416" t="str">
        <f t="shared" si="69"/>
        <v>06</v>
      </c>
      <c r="B416" t="s">
        <v>34</v>
      </c>
      <c r="C416" t="str">
        <f t="shared" si="74"/>
        <v>050</v>
      </c>
      <c r="D416" t="s">
        <v>85</v>
      </c>
      <c r="E416" t="str">
        <f>"02"</f>
        <v>02</v>
      </c>
      <c r="F416" t="str">
        <f>"001"</f>
        <v>001</v>
      </c>
      <c r="G416" t="str">
        <f>""</f>
        <v/>
      </c>
      <c r="H416" t="s">
        <v>1</v>
      </c>
      <c r="I416" t="s">
        <v>717</v>
      </c>
      <c r="J416" t="s">
        <v>718</v>
      </c>
      <c r="K416" s="2" t="str">
        <f t="shared" si="75"/>
        <v>06340</v>
      </c>
    </row>
    <row r="417" spans="1:11" x14ac:dyDescent="0.25">
      <c r="A417" t="str">
        <f t="shared" si="69"/>
        <v>06</v>
      </c>
      <c r="B417" t="s">
        <v>34</v>
      </c>
      <c r="C417" t="str">
        <f t="shared" si="74"/>
        <v>050</v>
      </c>
      <c r="D417" t="s">
        <v>85</v>
      </c>
      <c r="E417" t="str">
        <f>"02"</f>
        <v>02</v>
      </c>
      <c r="F417" t="str">
        <f>"001"</f>
        <v>001</v>
      </c>
      <c r="G417" t="str">
        <f>""</f>
        <v/>
      </c>
      <c r="H417" t="s">
        <v>0</v>
      </c>
      <c r="I417" t="s">
        <v>719</v>
      </c>
      <c r="J417" t="s">
        <v>718</v>
      </c>
      <c r="K417" s="2" t="str">
        <f t="shared" si="75"/>
        <v>06340</v>
      </c>
    </row>
    <row r="418" spans="1:11" x14ac:dyDescent="0.25">
      <c r="A418" t="str">
        <f t="shared" si="69"/>
        <v>06</v>
      </c>
      <c r="B418" t="s">
        <v>34</v>
      </c>
      <c r="C418" t="str">
        <f t="shared" si="74"/>
        <v>050</v>
      </c>
      <c r="D418" t="s">
        <v>85</v>
      </c>
      <c r="E418" t="str">
        <f>"03"</f>
        <v>03</v>
      </c>
      <c r="F418" t="str">
        <f>"001"</f>
        <v>001</v>
      </c>
      <c r="G418" t="str">
        <f>""</f>
        <v/>
      </c>
      <c r="H418" t="s">
        <v>1</v>
      </c>
      <c r="I418" t="s">
        <v>720</v>
      </c>
      <c r="J418" t="s">
        <v>721</v>
      </c>
      <c r="K418" s="2" t="str">
        <f t="shared" si="75"/>
        <v>06340</v>
      </c>
    </row>
    <row r="419" spans="1:11" x14ac:dyDescent="0.25">
      <c r="A419" t="str">
        <f t="shared" si="69"/>
        <v>06</v>
      </c>
      <c r="B419" t="s">
        <v>34</v>
      </c>
      <c r="C419" t="str">
        <f t="shared" si="74"/>
        <v>050</v>
      </c>
      <c r="D419" t="s">
        <v>85</v>
      </c>
      <c r="E419" t="str">
        <f>"03"</f>
        <v>03</v>
      </c>
      <c r="F419" t="str">
        <f>"001"</f>
        <v>001</v>
      </c>
      <c r="G419" t="str">
        <f>""</f>
        <v/>
      </c>
      <c r="H419" t="s">
        <v>0</v>
      </c>
      <c r="I419" t="s">
        <v>722</v>
      </c>
      <c r="J419" t="s">
        <v>721</v>
      </c>
      <c r="K419" s="2" t="str">
        <f t="shared" si="75"/>
        <v>06340</v>
      </c>
    </row>
    <row r="420" spans="1:11" x14ac:dyDescent="0.25">
      <c r="A420" t="str">
        <f t="shared" si="69"/>
        <v>06</v>
      </c>
      <c r="B420" t="s">
        <v>34</v>
      </c>
      <c r="C420" t="str">
        <f>"051"</f>
        <v>051</v>
      </c>
      <c r="D420" t="s">
        <v>86</v>
      </c>
      <c r="E420" t="str">
        <f>"01"</f>
        <v>01</v>
      </c>
      <c r="F420" t="str">
        <f>"001"</f>
        <v>001</v>
      </c>
      <c r="G420" t="str">
        <f>""</f>
        <v/>
      </c>
      <c r="H420" t="s">
        <v>3</v>
      </c>
      <c r="I420" t="s">
        <v>723</v>
      </c>
      <c r="J420" t="s">
        <v>724</v>
      </c>
      <c r="K420" s="2" t="str">
        <f>"06660"</f>
        <v>06660</v>
      </c>
    </row>
    <row r="421" spans="1:11" x14ac:dyDescent="0.25">
      <c r="A421" t="str">
        <f t="shared" si="69"/>
        <v>06</v>
      </c>
      <c r="B421" t="s">
        <v>34</v>
      </c>
      <c r="C421" t="str">
        <f>"051"</f>
        <v>051</v>
      </c>
      <c r="D421" t="s">
        <v>86</v>
      </c>
      <c r="E421" t="str">
        <f>"01"</f>
        <v>01</v>
      </c>
      <c r="F421" t="str">
        <f>"002"</f>
        <v>002</v>
      </c>
      <c r="G421" t="str">
        <f>""</f>
        <v/>
      </c>
      <c r="H421" t="s">
        <v>3</v>
      </c>
      <c r="I421" t="s">
        <v>450</v>
      </c>
      <c r="J421" t="s">
        <v>725</v>
      </c>
      <c r="K421" s="2" t="str">
        <f>"06660"</f>
        <v>06660</v>
      </c>
    </row>
    <row r="422" spans="1:11" x14ac:dyDescent="0.25">
      <c r="A422" t="str">
        <f t="shared" si="69"/>
        <v>06</v>
      </c>
      <c r="B422" t="s">
        <v>34</v>
      </c>
      <c r="C422" t="str">
        <f t="shared" ref="C422:C427" si="76">"052"</f>
        <v>052</v>
      </c>
      <c r="D422" t="s">
        <v>87</v>
      </c>
      <c r="E422" t="str">
        <f>"01"</f>
        <v>01</v>
      </c>
      <c r="F422" t="str">
        <f>"001"</f>
        <v>001</v>
      </c>
      <c r="G422" t="str">
        <f>""</f>
        <v/>
      </c>
      <c r="H422" t="s">
        <v>3</v>
      </c>
      <c r="I422" t="s">
        <v>726</v>
      </c>
      <c r="J422" t="s">
        <v>727</v>
      </c>
      <c r="K422" s="2" t="str">
        <f t="shared" ref="K422:K427" si="77">"06240"</f>
        <v>06240</v>
      </c>
    </row>
    <row r="423" spans="1:11" x14ac:dyDescent="0.25">
      <c r="A423" t="str">
        <f t="shared" si="69"/>
        <v>06</v>
      </c>
      <c r="B423" t="s">
        <v>34</v>
      </c>
      <c r="C423" t="str">
        <f t="shared" si="76"/>
        <v>052</v>
      </c>
      <c r="D423" t="s">
        <v>87</v>
      </c>
      <c r="E423" t="str">
        <f>"02"</f>
        <v>02</v>
      </c>
      <c r="F423" t="str">
        <f>"001"</f>
        <v>001</v>
      </c>
      <c r="G423" t="str">
        <f>""</f>
        <v/>
      </c>
      <c r="H423" t="s">
        <v>1</v>
      </c>
      <c r="I423" t="s">
        <v>28</v>
      </c>
      <c r="J423" t="s">
        <v>728</v>
      </c>
      <c r="K423" s="2" t="str">
        <f t="shared" si="77"/>
        <v>06240</v>
      </c>
    </row>
    <row r="424" spans="1:11" x14ac:dyDescent="0.25">
      <c r="A424" t="str">
        <f t="shared" si="69"/>
        <v>06</v>
      </c>
      <c r="B424" t="s">
        <v>34</v>
      </c>
      <c r="C424" t="str">
        <f t="shared" si="76"/>
        <v>052</v>
      </c>
      <c r="D424" t="s">
        <v>87</v>
      </c>
      <c r="E424" t="str">
        <f>"02"</f>
        <v>02</v>
      </c>
      <c r="F424" t="str">
        <f>"001"</f>
        <v>001</v>
      </c>
      <c r="G424" t="str">
        <f>""</f>
        <v/>
      </c>
      <c r="H424" t="s">
        <v>0</v>
      </c>
      <c r="I424" t="s">
        <v>28</v>
      </c>
      <c r="J424" t="s">
        <v>728</v>
      </c>
      <c r="K424" s="2" t="str">
        <f t="shared" si="77"/>
        <v>06240</v>
      </c>
    </row>
    <row r="425" spans="1:11" x14ac:dyDescent="0.25">
      <c r="A425" t="str">
        <f t="shared" si="69"/>
        <v>06</v>
      </c>
      <c r="B425" t="s">
        <v>34</v>
      </c>
      <c r="C425" t="str">
        <f t="shared" si="76"/>
        <v>052</v>
      </c>
      <c r="D425" t="s">
        <v>87</v>
      </c>
      <c r="E425" t="str">
        <f>"03"</f>
        <v>03</v>
      </c>
      <c r="F425" t="str">
        <f>"001"</f>
        <v>001</v>
      </c>
      <c r="G425" t="str">
        <f>""</f>
        <v/>
      </c>
      <c r="H425" t="s">
        <v>1</v>
      </c>
      <c r="I425" t="s">
        <v>729</v>
      </c>
      <c r="J425" t="s">
        <v>730</v>
      </c>
      <c r="K425" s="2" t="str">
        <f t="shared" si="77"/>
        <v>06240</v>
      </c>
    </row>
    <row r="426" spans="1:11" x14ac:dyDescent="0.25">
      <c r="A426" t="str">
        <f t="shared" si="69"/>
        <v>06</v>
      </c>
      <c r="B426" t="s">
        <v>34</v>
      </c>
      <c r="C426" t="str">
        <f t="shared" si="76"/>
        <v>052</v>
      </c>
      <c r="D426" t="s">
        <v>87</v>
      </c>
      <c r="E426" t="str">
        <f>"03"</f>
        <v>03</v>
      </c>
      <c r="F426" t="str">
        <f>"001"</f>
        <v>001</v>
      </c>
      <c r="G426" t="str">
        <f>""</f>
        <v/>
      </c>
      <c r="H426" t="s">
        <v>0</v>
      </c>
      <c r="I426" t="s">
        <v>729</v>
      </c>
      <c r="J426" t="s">
        <v>730</v>
      </c>
      <c r="K426" s="2" t="str">
        <f t="shared" si="77"/>
        <v>06240</v>
      </c>
    </row>
    <row r="427" spans="1:11" x14ac:dyDescent="0.25">
      <c r="A427" t="str">
        <f t="shared" si="69"/>
        <v>06</v>
      </c>
      <c r="B427" t="s">
        <v>34</v>
      </c>
      <c r="C427" t="str">
        <f t="shared" si="76"/>
        <v>052</v>
      </c>
      <c r="D427" t="s">
        <v>87</v>
      </c>
      <c r="E427" t="str">
        <f>"03"</f>
        <v>03</v>
      </c>
      <c r="F427" t="str">
        <f>"002"</f>
        <v>002</v>
      </c>
      <c r="G427" t="str">
        <f>""</f>
        <v/>
      </c>
      <c r="H427" t="s">
        <v>3</v>
      </c>
      <c r="I427" t="s">
        <v>731</v>
      </c>
      <c r="J427" t="s">
        <v>732</v>
      </c>
      <c r="K427" s="2" t="str">
        <f t="shared" si="77"/>
        <v>06240</v>
      </c>
    </row>
    <row r="428" spans="1:11" x14ac:dyDescent="0.25">
      <c r="A428" t="str">
        <f t="shared" si="69"/>
        <v>06</v>
      </c>
      <c r="B428" t="s">
        <v>34</v>
      </c>
      <c r="C428" t="str">
        <f>"053"</f>
        <v>053</v>
      </c>
      <c r="D428" t="s">
        <v>88</v>
      </c>
      <c r="E428" t="str">
        <f>"01"</f>
        <v>01</v>
      </c>
      <c r="F428" t="str">
        <f>"001"</f>
        <v>001</v>
      </c>
      <c r="G428" t="str">
        <f>""</f>
        <v/>
      </c>
      <c r="H428" t="s">
        <v>3</v>
      </c>
      <c r="I428" t="s">
        <v>27</v>
      </c>
      <c r="J428" t="s">
        <v>636</v>
      </c>
      <c r="K428" s="2" t="str">
        <f>"06980"</f>
        <v>06980</v>
      </c>
    </row>
    <row r="429" spans="1:11" x14ac:dyDescent="0.25">
      <c r="A429" t="str">
        <f t="shared" si="69"/>
        <v>06</v>
      </c>
      <c r="B429" t="s">
        <v>34</v>
      </c>
      <c r="C429" t="str">
        <f t="shared" ref="C429:C436" si="78">"054"</f>
        <v>054</v>
      </c>
      <c r="D429" t="s">
        <v>89</v>
      </c>
      <c r="E429" t="str">
        <f>"01"</f>
        <v>01</v>
      </c>
      <c r="F429" t="str">
        <f>"001"</f>
        <v>001</v>
      </c>
      <c r="G429" t="str">
        <f>""</f>
        <v/>
      </c>
      <c r="H429" t="s">
        <v>1</v>
      </c>
      <c r="I429" t="s">
        <v>733</v>
      </c>
      <c r="J429" t="s">
        <v>734</v>
      </c>
      <c r="K429" s="2" t="str">
        <f t="shared" ref="K429:K436" si="79">"06360"</f>
        <v>06360</v>
      </c>
    </row>
    <row r="430" spans="1:11" x14ac:dyDescent="0.25">
      <c r="A430" t="str">
        <f t="shared" si="69"/>
        <v>06</v>
      </c>
      <c r="B430" t="s">
        <v>34</v>
      </c>
      <c r="C430" t="str">
        <f t="shared" si="78"/>
        <v>054</v>
      </c>
      <c r="D430" t="s">
        <v>89</v>
      </c>
      <c r="E430" t="str">
        <f>"01"</f>
        <v>01</v>
      </c>
      <c r="F430" t="str">
        <f>"001"</f>
        <v>001</v>
      </c>
      <c r="G430" t="str">
        <f>""</f>
        <v/>
      </c>
      <c r="H430" t="s">
        <v>0</v>
      </c>
      <c r="I430" t="s">
        <v>733</v>
      </c>
      <c r="J430" t="s">
        <v>734</v>
      </c>
      <c r="K430" s="2" t="str">
        <f t="shared" si="79"/>
        <v>06360</v>
      </c>
    </row>
    <row r="431" spans="1:11" x14ac:dyDescent="0.25">
      <c r="A431" t="str">
        <f t="shared" si="69"/>
        <v>06</v>
      </c>
      <c r="B431" t="s">
        <v>34</v>
      </c>
      <c r="C431" t="str">
        <f t="shared" si="78"/>
        <v>054</v>
      </c>
      <c r="D431" t="s">
        <v>89</v>
      </c>
      <c r="E431" t="str">
        <f>"01"</f>
        <v>01</v>
      </c>
      <c r="F431" t="str">
        <f>"002"</f>
        <v>002</v>
      </c>
      <c r="G431" t="str">
        <f>""</f>
        <v/>
      </c>
      <c r="H431" t="s">
        <v>3</v>
      </c>
      <c r="I431" t="s">
        <v>526</v>
      </c>
      <c r="J431" t="s">
        <v>735</v>
      </c>
      <c r="K431" s="2" t="str">
        <f t="shared" si="79"/>
        <v>06360</v>
      </c>
    </row>
    <row r="432" spans="1:11" x14ac:dyDescent="0.25">
      <c r="A432" t="str">
        <f t="shared" si="69"/>
        <v>06</v>
      </c>
      <c r="B432" t="s">
        <v>34</v>
      </c>
      <c r="C432" t="str">
        <f t="shared" si="78"/>
        <v>054</v>
      </c>
      <c r="D432" t="s">
        <v>89</v>
      </c>
      <c r="E432" t="str">
        <f>"01"</f>
        <v>01</v>
      </c>
      <c r="F432" t="str">
        <f>"003"</f>
        <v>003</v>
      </c>
      <c r="G432" t="str">
        <f>""</f>
        <v/>
      </c>
      <c r="H432" t="s">
        <v>3</v>
      </c>
      <c r="I432" t="s">
        <v>526</v>
      </c>
      <c r="J432" t="s">
        <v>735</v>
      </c>
      <c r="K432" s="2" t="str">
        <f t="shared" si="79"/>
        <v>06360</v>
      </c>
    </row>
    <row r="433" spans="1:11" x14ac:dyDescent="0.25">
      <c r="A433" t="str">
        <f t="shared" si="69"/>
        <v>06</v>
      </c>
      <c r="B433" t="s">
        <v>34</v>
      </c>
      <c r="C433" t="str">
        <f t="shared" si="78"/>
        <v>054</v>
      </c>
      <c r="D433" t="s">
        <v>89</v>
      </c>
      <c r="E433" t="str">
        <f>"02"</f>
        <v>02</v>
      </c>
      <c r="F433" t="str">
        <f>"001"</f>
        <v>001</v>
      </c>
      <c r="G433" t="str">
        <f>""</f>
        <v/>
      </c>
      <c r="H433" t="s">
        <v>1</v>
      </c>
      <c r="I433" t="s">
        <v>736</v>
      </c>
      <c r="J433" t="s">
        <v>737</v>
      </c>
      <c r="K433" s="2" t="str">
        <f t="shared" si="79"/>
        <v>06360</v>
      </c>
    </row>
    <row r="434" spans="1:11" x14ac:dyDescent="0.25">
      <c r="A434" t="str">
        <f t="shared" si="69"/>
        <v>06</v>
      </c>
      <c r="B434" t="s">
        <v>34</v>
      </c>
      <c r="C434" t="str">
        <f t="shared" si="78"/>
        <v>054</v>
      </c>
      <c r="D434" t="s">
        <v>89</v>
      </c>
      <c r="E434" t="str">
        <f>"02"</f>
        <v>02</v>
      </c>
      <c r="F434" t="str">
        <f>"001"</f>
        <v>001</v>
      </c>
      <c r="G434" t="str">
        <f>""</f>
        <v/>
      </c>
      <c r="H434" t="s">
        <v>0</v>
      </c>
      <c r="I434" t="s">
        <v>736</v>
      </c>
      <c r="J434" t="s">
        <v>737</v>
      </c>
      <c r="K434" s="2" t="str">
        <f t="shared" si="79"/>
        <v>06360</v>
      </c>
    </row>
    <row r="435" spans="1:11" x14ac:dyDescent="0.25">
      <c r="A435" t="str">
        <f t="shared" si="69"/>
        <v>06</v>
      </c>
      <c r="B435" t="s">
        <v>34</v>
      </c>
      <c r="C435" t="str">
        <f t="shared" si="78"/>
        <v>054</v>
      </c>
      <c r="D435" t="s">
        <v>89</v>
      </c>
      <c r="E435" t="str">
        <f>"02"</f>
        <v>02</v>
      </c>
      <c r="F435" t="str">
        <f>"002"</f>
        <v>002</v>
      </c>
      <c r="G435" t="str">
        <f>""</f>
        <v/>
      </c>
      <c r="H435" t="s">
        <v>1</v>
      </c>
      <c r="I435" t="s">
        <v>487</v>
      </c>
      <c r="J435" t="s">
        <v>738</v>
      </c>
      <c r="K435" s="2" t="str">
        <f t="shared" si="79"/>
        <v>06360</v>
      </c>
    </row>
    <row r="436" spans="1:11" x14ac:dyDescent="0.25">
      <c r="A436" t="str">
        <f t="shared" si="69"/>
        <v>06</v>
      </c>
      <c r="B436" t="s">
        <v>34</v>
      </c>
      <c r="C436" t="str">
        <f t="shared" si="78"/>
        <v>054</v>
      </c>
      <c r="D436" t="s">
        <v>89</v>
      </c>
      <c r="E436" t="str">
        <f>"02"</f>
        <v>02</v>
      </c>
      <c r="F436" t="str">
        <f>"002"</f>
        <v>002</v>
      </c>
      <c r="G436" t="str">
        <f>""</f>
        <v/>
      </c>
      <c r="H436" t="s">
        <v>0</v>
      </c>
      <c r="I436" t="s">
        <v>739</v>
      </c>
      <c r="J436" t="s">
        <v>740</v>
      </c>
      <c r="K436" s="2" t="str">
        <f t="shared" si="79"/>
        <v>06360</v>
      </c>
    </row>
    <row r="437" spans="1:11" x14ac:dyDescent="0.25">
      <c r="A437" t="str">
        <f t="shared" si="69"/>
        <v>06</v>
      </c>
      <c r="B437" t="s">
        <v>34</v>
      </c>
      <c r="C437" t="str">
        <f>"055"</f>
        <v>055</v>
      </c>
      <c r="D437" t="s">
        <v>90</v>
      </c>
      <c r="E437" t="str">
        <f>"01"</f>
        <v>01</v>
      </c>
      <c r="F437" t="str">
        <f>"001"</f>
        <v>001</v>
      </c>
      <c r="G437" t="str">
        <f>""</f>
        <v/>
      </c>
      <c r="H437" t="s">
        <v>3</v>
      </c>
      <c r="I437" t="s">
        <v>741</v>
      </c>
      <c r="J437" t="s">
        <v>742</v>
      </c>
      <c r="K437" s="2" t="str">
        <f>"06280"</f>
        <v>06280</v>
      </c>
    </row>
    <row r="438" spans="1:11" x14ac:dyDescent="0.25">
      <c r="A438" t="str">
        <f t="shared" si="69"/>
        <v>06</v>
      </c>
      <c r="B438" t="s">
        <v>34</v>
      </c>
      <c r="C438" t="str">
        <f>"055"</f>
        <v>055</v>
      </c>
      <c r="D438" t="s">
        <v>90</v>
      </c>
      <c r="E438" t="str">
        <f>"02"</f>
        <v>02</v>
      </c>
      <c r="F438" t="str">
        <f>"001"</f>
        <v>001</v>
      </c>
      <c r="G438" t="str">
        <f>""</f>
        <v/>
      </c>
      <c r="H438" t="s">
        <v>3</v>
      </c>
      <c r="I438" t="s">
        <v>741</v>
      </c>
      <c r="J438" t="s">
        <v>742</v>
      </c>
      <c r="K438" s="2" t="str">
        <f>"06280"</f>
        <v>06280</v>
      </c>
    </row>
    <row r="439" spans="1:11" x14ac:dyDescent="0.25">
      <c r="A439" t="str">
        <f t="shared" si="69"/>
        <v>06</v>
      </c>
      <c r="B439" t="s">
        <v>34</v>
      </c>
      <c r="C439" t="str">
        <f>"055"</f>
        <v>055</v>
      </c>
      <c r="D439" t="s">
        <v>90</v>
      </c>
      <c r="E439" t="str">
        <f>"02"</f>
        <v>02</v>
      </c>
      <c r="F439" t="str">
        <f>"002"</f>
        <v>002</v>
      </c>
      <c r="G439" t="str">
        <f>""</f>
        <v/>
      </c>
      <c r="H439" t="s">
        <v>3</v>
      </c>
      <c r="I439" t="s">
        <v>741</v>
      </c>
      <c r="J439" t="s">
        <v>742</v>
      </c>
      <c r="K439" s="2" t="str">
        <f>"06280"</f>
        <v>06280</v>
      </c>
    </row>
    <row r="440" spans="1:11" x14ac:dyDescent="0.25">
      <c r="A440" t="str">
        <f t="shared" si="69"/>
        <v>06</v>
      </c>
      <c r="B440" t="s">
        <v>34</v>
      </c>
      <c r="C440" t="str">
        <f>"056"</f>
        <v>056</v>
      </c>
      <c r="D440" t="s">
        <v>91</v>
      </c>
      <c r="E440" t="str">
        <f t="shared" ref="E440:E451" si="80">"01"</f>
        <v>01</v>
      </c>
      <c r="F440" t="str">
        <f>"001"</f>
        <v>001</v>
      </c>
      <c r="G440" t="str">
        <f>""</f>
        <v/>
      </c>
      <c r="H440" t="s">
        <v>3</v>
      </c>
      <c r="I440" t="s">
        <v>31</v>
      </c>
      <c r="J440" t="s">
        <v>743</v>
      </c>
      <c r="K440" s="2" t="str">
        <f>"06690"</f>
        <v>06690</v>
      </c>
    </row>
    <row r="441" spans="1:11" x14ac:dyDescent="0.25">
      <c r="A441" t="str">
        <f t="shared" si="69"/>
        <v>06</v>
      </c>
      <c r="B441" t="s">
        <v>34</v>
      </c>
      <c r="C441" t="str">
        <f>"057"</f>
        <v>057</v>
      </c>
      <c r="D441" t="s">
        <v>92</v>
      </c>
      <c r="E441" t="str">
        <f t="shared" si="80"/>
        <v>01</v>
      </c>
      <c r="F441" t="str">
        <f>"001"</f>
        <v>001</v>
      </c>
      <c r="G441" t="str">
        <f>""</f>
        <v/>
      </c>
      <c r="H441" t="s">
        <v>3</v>
      </c>
      <c r="I441" t="s">
        <v>487</v>
      </c>
      <c r="J441" t="s">
        <v>744</v>
      </c>
      <c r="K441" s="2" t="str">
        <f>"06656"</f>
        <v>06656</v>
      </c>
    </row>
    <row r="442" spans="1:11" x14ac:dyDescent="0.25">
      <c r="A442" t="str">
        <f t="shared" si="69"/>
        <v>06</v>
      </c>
      <c r="B442" t="s">
        <v>34</v>
      </c>
      <c r="C442" t="str">
        <f>"058"</f>
        <v>058</v>
      </c>
      <c r="D442" t="s">
        <v>93</v>
      </c>
      <c r="E442" t="str">
        <f t="shared" si="80"/>
        <v>01</v>
      </c>
      <c r="F442" t="str">
        <f>"001"</f>
        <v>001</v>
      </c>
      <c r="G442" t="str">
        <f>""</f>
        <v/>
      </c>
      <c r="H442" t="s">
        <v>3</v>
      </c>
      <c r="I442" t="s">
        <v>31</v>
      </c>
      <c r="J442" t="s">
        <v>745</v>
      </c>
      <c r="K442" s="2" t="str">
        <f>"06870"</f>
        <v>06870</v>
      </c>
    </row>
    <row r="443" spans="1:11" x14ac:dyDescent="0.25">
      <c r="A443" t="str">
        <f t="shared" si="69"/>
        <v>06</v>
      </c>
      <c r="B443" t="s">
        <v>34</v>
      </c>
      <c r="C443" t="str">
        <f>"058"</f>
        <v>058</v>
      </c>
      <c r="D443" t="s">
        <v>93</v>
      </c>
      <c r="E443" t="str">
        <f t="shared" si="80"/>
        <v>01</v>
      </c>
      <c r="F443" t="str">
        <f>"002"</f>
        <v>002</v>
      </c>
      <c r="G443" t="str">
        <f>""</f>
        <v/>
      </c>
      <c r="H443" t="s">
        <v>1</v>
      </c>
      <c r="I443" t="s">
        <v>746</v>
      </c>
      <c r="J443" t="s">
        <v>747</v>
      </c>
      <c r="K443" s="2" t="str">
        <f>"06870"</f>
        <v>06870</v>
      </c>
    </row>
    <row r="444" spans="1:11" x14ac:dyDescent="0.25">
      <c r="A444" t="str">
        <f t="shared" si="69"/>
        <v>06</v>
      </c>
      <c r="B444" t="s">
        <v>34</v>
      </c>
      <c r="C444" t="str">
        <f>"058"</f>
        <v>058</v>
      </c>
      <c r="D444" t="s">
        <v>93</v>
      </c>
      <c r="E444" t="str">
        <f t="shared" si="80"/>
        <v>01</v>
      </c>
      <c r="F444" t="str">
        <f>"002"</f>
        <v>002</v>
      </c>
      <c r="G444" t="str">
        <f>""</f>
        <v/>
      </c>
      <c r="H444" t="s">
        <v>0</v>
      </c>
      <c r="I444" t="s">
        <v>746</v>
      </c>
      <c r="J444" t="s">
        <v>747</v>
      </c>
      <c r="K444" s="2" t="str">
        <f>"06870"</f>
        <v>06870</v>
      </c>
    </row>
    <row r="445" spans="1:11" x14ac:dyDescent="0.25">
      <c r="A445" t="str">
        <f t="shared" si="69"/>
        <v>06</v>
      </c>
      <c r="B445" t="s">
        <v>34</v>
      </c>
      <c r="C445" t="str">
        <f>"059"</f>
        <v>059</v>
      </c>
      <c r="D445" t="s">
        <v>94</v>
      </c>
      <c r="E445" t="str">
        <f t="shared" si="80"/>
        <v>01</v>
      </c>
      <c r="F445" t="str">
        <f>"001"</f>
        <v>001</v>
      </c>
      <c r="G445" t="str">
        <f>""</f>
        <v/>
      </c>
      <c r="H445" t="s">
        <v>1</v>
      </c>
      <c r="I445" t="s">
        <v>28</v>
      </c>
      <c r="J445" t="s">
        <v>748</v>
      </c>
      <c r="K445" s="2" t="str">
        <f>"06910"</f>
        <v>06910</v>
      </c>
    </row>
    <row r="446" spans="1:11" x14ac:dyDescent="0.25">
      <c r="A446" t="str">
        <f t="shared" si="69"/>
        <v>06</v>
      </c>
      <c r="B446" t="s">
        <v>34</v>
      </c>
      <c r="C446" t="str">
        <f>"059"</f>
        <v>059</v>
      </c>
      <c r="D446" t="s">
        <v>94</v>
      </c>
      <c r="E446" t="str">
        <f t="shared" si="80"/>
        <v>01</v>
      </c>
      <c r="F446" t="str">
        <f>"001"</f>
        <v>001</v>
      </c>
      <c r="G446" t="str">
        <f>""</f>
        <v/>
      </c>
      <c r="H446" t="s">
        <v>0</v>
      </c>
      <c r="I446" t="s">
        <v>20</v>
      </c>
      <c r="J446" t="s">
        <v>749</v>
      </c>
      <c r="K446" s="2" t="str">
        <f>"06910"</f>
        <v>06910</v>
      </c>
    </row>
    <row r="447" spans="1:11" x14ac:dyDescent="0.25">
      <c r="A447" t="str">
        <f t="shared" si="69"/>
        <v>06</v>
      </c>
      <c r="B447" t="s">
        <v>34</v>
      </c>
      <c r="C447" t="str">
        <f>"059"</f>
        <v>059</v>
      </c>
      <c r="D447" t="s">
        <v>94</v>
      </c>
      <c r="E447" t="str">
        <f t="shared" si="80"/>
        <v>01</v>
      </c>
      <c r="F447" t="str">
        <f>"003"</f>
        <v>003</v>
      </c>
      <c r="G447" t="str">
        <f>""</f>
        <v/>
      </c>
      <c r="H447" t="s">
        <v>3</v>
      </c>
      <c r="I447" t="s">
        <v>750</v>
      </c>
      <c r="J447" t="s">
        <v>751</v>
      </c>
      <c r="K447" s="2" t="str">
        <f>"06910"</f>
        <v>06910</v>
      </c>
    </row>
    <row r="448" spans="1:11" x14ac:dyDescent="0.25">
      <c r="A448" t="str">
        <f t="shared" si="69"/>
        <v>06</v>
      </c>
      <c r="B448" t="s">
        <v>34</v>
      </c>
      <c r="C448" t="str">
        <f t="shared" ref="C448:C456" si="81">"060"</f>
        <v>060</v>
      </c>
      <c r="D448" t="s">
        <v>95</v>
      </c>
      <c r="E448" t="str">
        <f t="shared" si="80"/>
        <v>01</v>
      </c>
      <c r="F448" t="str">
        <f>"001"</f>
        <v>001</v>
      </c>
      <c r="G448" t="str">
        <f>""</f>
        <v/>
      </c>
      <c r="H448" t="s">
        <v>1</v>
      </c>
      <c r="I448" t="s">
        <v>752</v>
      </c>
      <c r="J448" t="s">
        <v>753</v>
      </c>
      <c r="K448" s="2" t="str">
        <f t="shared" ref="K448:K455" si="82">"06470"</f>
        <v>06470</v>
      </c>
    </row>
    <row r="449" spans="1:11" x14ac:dyDescent="0.25">
      <c r="A449" t="str">
        <f t="shared" si="69"/>
        <v>06</v>
      </c>
      <c r="B449" t="s">
        <v>34</v>
      </c>
      <c r="C449" t="str">
        <f t="shared" si="81"/>
        <v>060</v>
      </c>
      <c r="D449" t="s">
        <v>95</v>
      </c>
      <c r="E449" t="str">
        <f t="shared" si="80"/>
        <v>01</v>
      </c>
      <c r="F449" t="str">
        <f>"001"</f>
        <v>001</v>
      </c>
      <c r="G449" t="str">
        <f>""</f>
        <v/>
      </c>
      <c r="H449" t="s">
        <v>0</v>
      </c>
      <c r="I449" t="s">
        <v>752</v>
      </c>
      <c r="J449" t="s">
        <v>753</v>
      </c>
      <c r="K449" s="2" t="str">
        <f t="shared" si="82"/>
        <v>06470</v>
      </c>
    </row>
    <row r="450" spans="1:11" x14ac:dyDescent="0.25">
      <c r="A450" t="str">
        <f t="shared" si="69"/>
        <v>06</v>
      </c>
      <c r="B450" t="s">
        <v>34</v>
      </c>
      <c r="C450" t="str">
        <f t="shared" si="81"/>
        <v>060</v>
      </c>
      <c r="D450" t="s">
        <v>95</v>
      </c>
      <c r="E450" t="str">
        <f t="shared" si="80"/>
        <v>01</v>
      </c>
      <c r="F450" t="str">
        <f>"002"</f>
        <v>002</v>
      </c>
      <c r="G450" t="str">
        <f>""</f>
        <v/>
      </c>
      <c r="H450" t="s">
        <v>1</v>
      </c>
      <c r="I450" t="s">
        <v>754</v>
      </c>
      <c r="J450" t="s">
        <v>755</v>
      </c>
      <c r="K450" s="2" t="str">
        <f t="shared" si="82"/>
        <v>06470</v>
      </c>
    </row>
    <row r="451" spans="1:11" x14ac:dyDescent="0.25">
      <c r="A451" t="str">
        <f t="shared" ref="A451:A514" si="83">"06"</f>
        <v>06</v>
      </c>
      <c r="B451" t="s">
        <v>34</v>
      </c>
      <c r="C451" t="str">
        <f t="shared" si="81"/>
        <v>060</v>
      </c>
      <c r="D451" t="s">
        <v>95</v>
      </c>
      <c r="E451" t="str">
        <f t="shared" si="80"/>
        <v>01</v>
      </c>
      <c r="F451" t="str">
        <f>"002"</f>
        <v>002</v>
      </c>
      <c r="G451" t="str">
        <f>""</f>
        <v/>
      </c>
      <c r="H451" t="s">
        <v>0</v>
      </c>
      <c r="I451" t="s">
        <v>754</v>
      </c>
      <c r="J451" t="s">
        <v>755</v>
      </c>
      <c r="K451" s="2" t="str">
        <f t="shared" si="82"/>
        <v>06470</v>
      </c>
    </row>
    <row r="452" spans="1:11" x14ac:dyDescent="0.25">
      <c r="A452" t="str">
        <f t="shared" si="83"/>
        <v>06</v>
      </c>
      <c r="B452" t="s">
        <v>34</v>
      </c>
      <c r="C452" t="str">
        <f t="shared" si="81"/>
        <v>060</v>
      </c>
      <c r="D452" t="s">
        <v>95</v>
      </c>
      <c r="E452" t="str">
        <f>"02"</f>
        <v>02</v>
      </c>
      <c r="F452" t="str">
        <f>"001"</f>
        <v>001</v>
      </c>
      <c r="G452" t="str">
        <f>""</f>
        <v/>
      </c>
      <c r="H452" t="s">
        <v>1</v>
      </c>
      <c r="I452" t="s">
        <v>756</v>
      </c>
      <c r="J452" t="s">
        <v>757</v>
      </c>
      <c r="K452" s="2" t="str">
        <f t="shared" si="82"/>
        <v>06470</v>
      </c>
    </row>
    <row r="453" spans="1:11" x14ac:dyDescent="0.25">
      <c r="A453" t="str">
        <f t="shared" si="83"/>
        <v>06</v>
      </c>
      <c r="B453" t="s">
        <v>34</v>
      </c>
      <c r="C453" t="str">
        <f t="shared" si="81"/>
        <v>060</v>
      </c>
      <c r="D453" t="s">
        <v>95</v>
      </c>
      <c r="E453" t="str">
        <f>"02"</f>
        <v>02</v>
      </c>
      <c r="F453" t="str">
        <f>"001"</f>
        <v>001</v>
      </c>
      <c r="G453" t="str">
        <f>""</f>
        <v/>
      </c>
      <c r="H453" t="s">
        <v>0</v>
      </c>
      <c r="I453" t="s">
        <v>756</v>
      </c>
      <c r="J453" t="s">
        <v>757</v>
      </c>
      <c r="K453" s="2" t="str">
        <f t="shared" si="82"/>
        <v>06470</v>
      </c>
    </row>
    <row r="454" spans="1:11" x14ac:dyDescent="0.25">
      <c r="A454" t="str">
        <f t="shared" si="83"/>
        <v>06</v>
      </c>
      <c r="B454" t="s">
        <v>34</v>
      </c>
      <c r="C454" t="str">
        <f t="shared" si="81"/>
        <v>060</v>
      </c>
      <c r="D454" t="s">
        <v>95</v>
      </c>
      <c r="E454" t="str">
        <f>"02"</f>
        <v>02</v>
      </c>
      <c r="F454" t="str">
        <f>"002"</f>
        <v>002</v>
      </c>
      <c r="G454" t="str">
        <f>""</f>
        <v/>
      </c>
      <c r="H454" t="s">
        <v>3</v>
      </c>
      <c r="I454" t="s">
        <v>31</v>
      </c>
      <c r="J454" t="s">
        <v>636</v>
      </c>
      <c r="K454" s="2" t="str">
        <f t="shared" si="82"/>
        <v>06470</v>
      </c>
    </row>
    <row r="455" spans="1:11" x14ac:dyDescent="0.25">
      <c r="A455" t="str">
        <f t="shared" si="83"/>
        <v>06</v>
      </c>
      <c r="B455" t="s">
        <v>34</v>
      </c>
      <c r="C455" t="str">
        <f t="shared" si="81"/>
        <v>060</v>
      </c>
      <c r="D455" t="s">
        <v>95</v>
      </c>
      <c r="E455" t="str">
        <f>"03"</f>
        <v>03</v>
      </c>
      <c r="F455" t="str">
        <f t="shared" ref="F455:F466" si="84">"001"</f>
        <v>001</v>
      </c>
      <c r="G455" t="str">
        <f>"01"</f>
        <v>01</v>
      </c>
      <c r="H455" t="s">
        <v>1</v>
      </c>
      <c r="I455" t="s">
        <v>758</v>
      </c>
      <c r="J455" t="s">
        <v>759</v>
      </c>
      <c r="K455" s="2" t="str">
        <f t="shared" si="82"/>
        <v>06470</v>
      </c>
    </row>
    <row r="456" spans="1:11" x14ac:dyDescent="0.25">
      <c r="A456" t="str">
        <f t="shared" si="83"/>
        <v>06</v>
      </c>
      <c r="B456" t="s">
        <v>34</v>
      </c>
      <c r="C456" t="str">
        <f t="shared" si="81"/>
        <v>060</v>
      </c>
      <c r="D456" t="s">
        <v>95</v>
      </c>
      <c r="E456" t="str">
        <f>"03"</f>
        <v>03</v>
      </c>
      <c r="F456" t="str">
        <f t="shared" si="84"/>
        <v>001</v>
      </c>
      <c r="G456" t="str">
        <f>"02"</f>
        <v>02</v>
      </c>
      <c r="H456" t="s">
        <v>0</v>
      </c>
      <c r="I456" t="s">
        <v>760</v>
      </c>
      <c r="J456" t="s">
        <v>761</v>
      </c>
      <c r="K456" s="2" t="str">
        <f>"06410"</f>
        <v>06410</v>
      </c>
    </row>
    <row r="457" spans="1:11" x14ac:dyDescent="0.25">
      <c r="A457" t="str">
        <f t="shared" si="83"/>
        <v>06</v>
      </c>
      <c r="B457" t="s">
        <v>34</v>
      </c>
      <c r="C457" t="str">
        <f>"061"</f>
        <v>061</v>
      </c>
      <c r="D457" t="s">
        <v>96</v>
      </c>
      <c r="E457" t="str">
        <f>"01"</f>
        <v>01</v>
      </c>
      <c r="F457" t="str">
        <f t="shared" si="84"/>
        <v>001</v>
      </c>
      <c r="G457" t="str">
        <f>""</f>
        <v/>
      </c>
      <c r="H457" t="s">
        <v>1</v>
      </c>
      <c r="I457" t="s">
        <v>762</v>
      </c>
      <c r="J457" t="s">
        <v>763</v>
      </c>
      <c r="K457" s="2" t="str">
        <f>"06714"</f>
        <v>06714</v>
      </c>
    </row>
    <row r="458" spans="1:11" x14ac:dyDescent="0.25">
      <c r="A458" t="str">
        <f t="shared" si="83"/>
        <v>06</v>
      </c>
      <c r="B458" t="s">
        <v>34</v>
      </c>
      <c r="C458" t="str">
        <f>"061"</f>
        <v>061</v>
      </c>
      <c r="D458" t="s">
        <v>96</v>
      </c>
      <c r="E458" t="str">
        <f>"01"</f>
        <v>01</v>
      </c>
      <c r="F458" t="str">
        <f t="shared" si="84"/>
        <v>001</v>
      </c>
      <c r="G458" t="str">
        <f>""</f>
        <v/>
      </c>
      <c r="H458" t="s">
        <v>0</v>
      </c>
      <c r="I458" t="s">
        <v>764</v>
      </c>
      <c r="J458" t="s">
        <v>763</v>
      </c>
      <c r="K458" s="2" t="str">
        <f>"06714"</f>
        <v>06714</v>
      </c>
    </row>
    <row r="459" spans="1:11" x14ac:dyDescent="0.25">
      <c r="A459" t="str">
        <f t="shared" si="83"/>
        <v>06</v>
      </c>
      <c r="B459" t="s">
        <v>34</v>
      </c>
      <c r="C459" t="str">
        <f>"062"</f>
        <v>062</v>
      </c>
      <c r="D459" t="s">
        <v>97</v>
      </c>
      <c r="E459" t="str">
        <f>"01"</f>
        <v>01</v>
      </c>
      <c r="F459" t="str">
        <f t="shared" si="84"/>
        <v>001</v>
      </c>
      <c r="G459" t="str">
        <f>""</f>
        <v/>
      </c>
      <c r="H459" t="s">
        <v>3</v>
      </c>
      <c r="I459" t="s">
        <v>765</v>
      </c>
      <c r="J459" t="s">
        <v>766</v>
      </c>
      <c r="K459" s="2" t="str">
        <f>"06692"</f>
        <v>06692</v>
      </c>
    </row>
    <row r="460" spans="1:11" x14ac:dyDescent="0.25">
      <c r="A460" t="str">
        <f t="shared" si="83"/>
        <v>06</v>
      </c>
      <c r="B460" t="s">
        <v>34</v>
      </c>
      <c r="C460" t="str">
        <f>"063"</f>
        <v>063</v>
      </c>
      <c r="D460" t="s">
        <v>98</v>
      </c>
      <c r="E460" t="str">
        <f>"01"</f>
        <v>01</v>
      </c>
      <c r="F460" t="str">
        <f t="shared" si="84"/>
        <v>001</v>
      </c>
      <c r="G460" t="str">
        <f>""</f>
        <v/>
      </c>
      <c r="H460" t="s">
        <v>3</v>
      </c>
      <c r="I460" t="s">
        <v>767</v>
      </c>
      <c r="J460" t="s">
        <v>768</v>
      </c>
      <c r="K460" s="2" t="str">
        <f>"06670"</f>
        <v>06670</v>
      </c>
    </row>
    <row r="461" spans="1:11" x14ac:dyDescent="0.25">
      <c r="A461" t="str">
        <f t="shared" si="83"/>
        <v>06</v>
      </c>
      <c r="B461" t="s">
        <v>34</v>
      </c>
      <c r="C461" t="str">
        <f>"063"</f>
        <v>063</v>
      </c>
      <c r="D461" t="s">
        <v>98</v>
      </c>
      <c r="E461" t="str">
        <f>"02"</f>
        <v>02</v>
      </c>
      <c r="F461" t="str">
        <f t="shared" si="84"/>
        <v>001</v>
      </c>
      <c r="G461" t="str">
        <f>""</f>
        <v/>
      </c>
      <c r="H461" t="s">
        <v>3</v>
      </c>
      <c r="I461" t="s">
        <v>31</v>
      </c>
      <c r="J461" t="s">
        <v>769</v>
      </c>
      <c r="K461" s="2" t="str">
        <f>"06670"</f>
        <v>06670</v>
      </c>
    </row>
    <row r="462" spans="1:11" x14ac:dyDescent="0.25">
      <c r="A462" t="str">
        <f t="shared" si="83"/>
        <v>06</v>
      </c>
      <c r="B462" t="s">
        <v>34</v>
      </c>
      <c r="C462" t="str">
        <f>"063"</f>
        <v>063</v>
      </c>
      <c r="D462" t="s">
        <v>98</v>
      </c>
      <c r="E462" t="str">
        <f>"03"</f>
        <v>03</v>
      </c>
      <c r="F462" t="str">
        <f t="shared" si="84"/>
        <v>001</v>
      </c>
      <c r="G462" t="str">
        <f>""</f>
        <v/>
      </c>
      <c r="H462" t="s">
        <v>1</v>
      </c>
      <c r="I462" t="s">
        <v>652</v>
      </c>
      <c r="J462" t="s">
        <v>770</v>
      </c>
      <c r="K462" s="2" t="str">
        <f>"06670"</f>
        <v>06670</v>
      </c>
    </row>
    <row r="463" spans="1:11" x14ac:dyDescent="0.25">
      <c r="A463" t="str">
        <f t="shared" si="83"/>
        <v>06</v>
      </c>
      <c r="B463" t="s">
        <v>34</v>
      </c>
      <c r="C463" t="str">
        <f>"063"</f>
        <v>063</v>
      </c>
      <c r="D463" t="s">
        <v>98</v>
      </c>
      <c r="E463" t="str">
        <f>"03"</f>
        <v>03</v>
      </c>
      <c r="F463" t="str">
        <f t="shared" si="84"/>
        <v>001</v>
      </c>
      <c r="G463" t="str">
        <f>""</f>
        <v/>
      </c>
      <c r="H463" t="s">
        <v>0</v>
      </c>
      <c r="I463" t="s">
        <v>652</v>
      </c>
      <c r="J463" t="s">
        <v>770</v>
      </c>
      <c r="K463" s="2" t="str">
        <f>"06670"</f>
        <v>06670</v>
      </c>
    </row>
    <row r="464" spans="1:11" x14ac:dyDescent="0.25">
      <c r="A464" t="str">
        <f t="shared" si="83"/>
        <v>06</v>
      </c>
      <c r="B464" t="s">
        <v>34</v>
      </c>
      <c r="C464" t="str">
        <f>"064"</f>
        <v>064</v>
      </c>
      <c r="D464" t="s">
        <v>99</v>
      </c>
      <c r="E464" t="str">
        <f t="shared" ref="E464:E480" si="85">"01"</f>
        <v>01</v>
      </c>
      <c r="F464" t="str">
        <f t="shared" si="84"/>
        <v>001</v>
      </c>
      <c r="G464" t="str">
        <f>""</f>
        <v/>
      </c>
      <c r="H464" t="s">
        <v>3</v>
      </c>
      <c r="I464" t="s">
        <v>771</v>
      </c>
      <c r="J464" t="s">
        <v>772</v>
      </c>
      <c r="K464" s="2" t="str">
        <f>"06441"</f>
        <v>06441</v>
      </c>
    </row>
    <row r="465" spans="1:11" x14ac:dyDescent="0.25">
      <c r="A465" t="str">
        <f t="shared" si="83"/>
        <v>06</v>
      </c>
      <c r="B465" t="s">
        <v>34</v>
      </c>
      <c r="C465" t="str">
        <f>"065"</f>
        <v>065</v>
      </c>
      <c r="D465" t="s">
        <v>100</v>
      </c>
      <c r="E465" t="str">
        <f t="shared" si="85"/>
        <v>01</v>
      </c>
      <c r="F465" t="str">
        <f t="shared" si="84"/>
        <v>001</v>
      </c>
      <c r="G465" t="str">
        <f>""</f>
        <v/>
      </c>
      <c r="H465" t="s">
        <v>3</v>
      </c>
      <c r="I465" t="s">
        <v>437</v>
      </c>
      <c r="J465" t="s">
        <v>773</v>
      </c>
      <c r="K465" s="2" t="str">
        <f>"06445"</f>
        <v>06445</v>
      </c>
    </row>
    <row r="466" spans="1:11" x14ac:dyDescent="0.25">
      <c r="A466" t="str">
        <f t="shared" si="83"/>
        <v>06</v>
      </c>
      <c r="B466" t="s">
        <v>34</v>
      </c>
      <c r="C466" t="str">
        <f>"066"</f>
        <v>066</v>
      </c>
      <c r="D466" t="s">
        <v>101</v>
      </c>
      <c r="E466" t="str">
        <f t="shared" si="85"/>
        <v>01</v>
      </c>
      <c r="F466" t="str">
        <f t="shared" si="84"/>
        <v>001</v>
      </c>
      <c r="G466" t="str">
        <f>""</f>
        <v/>
      </c>
      <c r="H466" t="s">
        <v>3</v>
      </c>
      <c r="I466" t="s">
        <v>774</v>
      </c>
      <c r="J466" t="s">
        <v>775</v>
      </c>
      <c r="K466" s="2" t="str">
        <f>"06132"</f>
        <v>06132</v>
      </c>
    </row>
    <row r="467" spans="1:11" x14ac:dyDescent="0.25">
      <c r="A467" t="str">
        <f t="shared" si="83"/>
        <v>06</v>
      </c>
      <c r="B467" t="s">
        <v>34</v>
      </c>
      <c r="C467" t="str">
        <f>"066"</f>
        <v>066</v>
      </c>
      <c r="D467" t="s">
        <v>101</v>
      </c>
      <c r="E467" t="str">
        <f t="shared" si="85"/>
        <v>01</v>
      </c>
      <c r="F467" t="str">
        <f>"002"</f>
        <v>002</v>
      </c>
      <c r="G467" t="str">
        <f>""</f>
        <v/>
      </c>
      <c r="H467" t="s">
        <v>1</v>
      </c>
      <c r="I467" t="s">
        <v>776</v>
      </c>
      <c r="J467" t="s">
        <v>777</v>
      </c>
      <c r="K467" s="2" t="str">
        <f>"06132"</f>
        <v>06132</v>
      </c>
    </row>
    <row r="468" spans="1:11" x14ac:dyDescent="0.25">
      <c r="A468" t="str">
        <f t="shared" si="83"/>
        <v>06</v>
      </c>
      <c r="B468" t="s">
        <v>34</v>
      </c>
      <c r="C468" t="str">
        <f>"066"</f>
        <v>066</v>
      </c>
      <c r="D468" t="s">
        <v>101</v>
      </c>
      <c r="E468" t="str">
        <f t="shared" si="85"/>
        <v>01</v>
      </c>
      <c r="F468" t="str">
        <f>"002"</f>
        <v>002</v>
      </c>
      <c r="G468" t="str">
        <f>""</f>
        <v/>
      </c>
      <c r="H468" t="s">
        <v>0</v>
      </c>
      <c r="I468" t="s">
        <v>776</v>
      </c>
      <c r="J468" t="s">
        <v>777</v>
      </c>
      <c r="K468" s="2" t="str">
        <f>"06132"</f>
        <v>06132</v>
      </c>
    </row>
    <row r="469" spans="1:11" x14ac:dyDescent="0.25">
      <c r="A469" t="str">
        <f t="shared" si="83"/>
        <v>06</v>
      </c>
      <c r="B469" t="s">
        <v>34</v>
      </c>
      <c r="C469" t="str">
        <f>"067"</f>
        <v>067</v>
      </c>
      <c r="D469" t="s">
        <v>102</v>
      </c>
      <c r="E469" t="str">
        <f t="shared" si="85"/>
        <v>01</v>
      </c>
      <c r="F469" t="str">
        <f>"001"</f>
        <v>001</v>
      </c>
      <c r="G469" t="str">
        <f>""</f>
        <v/>
      </c>
      <c r="H469" t="s">
        <v>3</v>
      </c>
      <c r="I469" t="s">
        <v>778</v>
      </c>
      <c r="J469" t="s">
        <v>779</v>
      </c>
      <c r="K469" s="2" t="str">
        <f>"06350"</f>
        <v>06350</v>
      </c>
    </row>
    <row r="470" spans="1:11" x14ac:dyDescent="0.25">
      <c r="A470" t="str">
        <f t="shared" si="83"/>
        <v>06</v>
      </c>
      <c r="B470" t="s">
        <v>34</v>
      </c>
      <c r="C470" t="str">
        <f>"067"</f>
        <v>067</v>
      </c>
      <c r="D470" t="s">
        <v>102</v>
      </c>
      <c r="E470" t="str">
        <f t="shared" si="85"/>
        <v>01</v>
      </c>
      <c r="F470" t="str">
        <f>"002"</f>
        <v>002</v>
      </c>
      <c r="G470" t="str">
        <f>""</f>
        <v/>
      </c>
      <c r="H470" t="s">
        <v>1</v>
      </c>
      <c r="I470" t="s">
        <v>780</v>
      </c>
      <c r="J470" t="s">
        <v>779</v>
      </c>
      <c r="K470" s="2" t="str">
        <f>"06350"</f>
        <v>06350</v>
      </c>
    </row>
    <row r="471" spans="1:11" x14ac:dyDescent="0.25">
      <c r="A471" t="str">
        <f t="shared" si="83"/>
        <v>06</v>
      </c>
      <c r="B471" t="s">
        <v>34</v>
      </c>
      <c r="C471" t="str">
        <f>"067"</f>
        <v>067</v>
      </c>
      <c r="D471" t="s">
        <v>102</v>
      </c>
      <c r="E471" t="str">
        <f t="shared" si="85"/>
        <v>01</v>
      </c>
      <c r="F471" t="str">
        <f>"002"</f>
        <v>002</v>
      </c>
      <c r="G471" t="str">
        <f>""</f>
        <v/>
      </c>
      <c r="H471" t="s">
        <v>0</v>
      </c>
      <c r="I471" t="s">
        <v>781</v>
      </c>
      <c r="J471" t="s">
        <v>779</v>
      </c>
      <c r="K471" s="2" t="str">
        <f>"06350"</f>
        <v>06350</v>
      </c>
    </row>
    <row r="472" spans="1:11" x14ac:dyDescent="0.25">
      <c r="A472" t="str">
        <f t="shared" si="83"/>
        <v>06</v>
      </c>
      <c r="B472" t="s">
        <v>34</v>
      </c>
      <c r="C472" t="str">
        <f>"068"</f>
        <v>068</v>
      </c>
      <c r="D472" t="s">
        <v>103</v>
      </c>
      <c r="E472" t="str">
        <f t="shared" si="85"/>
        <v>01</v>
      </c>
      <c r="F472" t="str">
        <f>"001"</f>
        <v>001</v>
      </c>
      <c r="G472" t="str">
        <f>""</f>
        <v/>
      </c>
      <c r="H472" t="s">
        <v>3</v>
      </c>
      <c r="I472" t="s">
        <v>782</v>
      </c>
      <c r="J472" t="s">
        <v>783</v>
      </c>
      <c r="K472" s="2" t="str">
        <f>"06226"</f>
        <v>06226</v>
      </c>
    </row>
    <row r="473" spans="1:11" x14ac:dyDescent="0.25">
      <c r="A473" t="str">
        <f t="shared" si="83"/>
        <v>06</v>
      </c>
      <c r="B473" t="s">
        <v>34</v>
      </c>
      <c r="C473" t="str">
        <f>"069"</f>
        <v>069</v>
      </c>
      <c r="D473" t="s">
        <v>104</v>
      </c>
      <c r="E473" t="str">
        <f t="shared" si="85"/>
        <v>01</v>
      </c>
      <c r="F473" t="str">
        <f>"001"</f>
        <v>001</v>
      </c>
      <c r="G473" t="str">
        <f>""</f>
        <v/>
      </c>
      <c r="H473" t="s">
        <v>1</v>
      </c>
      <c r="I473" t="s">
        <v>784</v>
      </c>
      <c r="J473" t="s">
        <v>785</v>
      </c>
      <c r="K473" s="2" t="str">
        <f>"06228"</f>
        <v>06228</v>
      </c>
    </row>
    <row r="474" spans="1:11" x14ac:dyDescent="0.25">
      <c r="A474" t="str">
        <f t="shared" si="83"/>
        <v>06</v>
      </c>
      <c r="B474" t="s">
        <v>34</v>
      </c>
      <c r="C474" t="str">
        <f>"069"</f>
        <v>069</v>
      </c>
      <c r="D474" t="s">
        <v>104</v>
      </c>
      <c r="E474" t="str">
        <f t="shared" si="85"/>
        <v>01</v>
      </c>
      <c r="F474" t="str">
        <f>"001"</f>
        <v>001</v>
      </c>
      <c r="G474" t="str">
        <f>""</f>
        <v/>
      </c>
      <c r="H474" t="s">
        <v>0</v>
      </c>
      <c r="I474" t="s">
        <v>784</v>
      </c>
      <c r="J474" t="s">
        <v>785</v>
      </c>
      <c r="K474" s="2" t="str">
        <f>"06228"</f>
        <v>06228</v>
      </c>
    </row>
    <row r="475" spans="1:11" x14ac:dyDescent="0.25">
      <c r="A475" t="str">
        <f t="shared" si="83"/>
        <v>06</v>
      </c>
      <c r="B475" t="s">
        <v>34</v>
      </c>
      <c r="C475" t="str">
        <f>"069"</f>
        <v>069</v>
      </c>
      <c r="D475" t="s">
        <v>104</v>
      </c>
      <c r="E475" t="str">
        <f t="shared" si="85"/>
        <v>01</v>
      </c>
      <c r="F475" t="str">
        <f>"002"</f>
        <v>002</v>
      </c>
      <c r="G475" t="str">
        <f>""</f>
        <v/>
      </c>
      <c r="H475" t="s">
        <v>3</v>
      </c>
      <c r="I475" t="s">
        <v>20</v>
      </c>
      <c r="J475" t="s">
        <v>786</v>
      </c>
      <c r="K475" s="2" t="str">
        <f>"06228"</f>
        <v>06228</v>
      </c>
    </row>
    <row r="476" spans="1:11" x14ac:dyDescent="0.25">
      <c r="A476" t="str">
        <f t="shared" si="83"/>
        <v>06</v>
      </c>
      <c r="B476" t="s">
        <v>34</v>
      </c>
      <c r="C476" t="str">
        <f>"069"</f>
        <v>069</v>
      </c>
      <c r="D476" t="s">
        <v>104</v>
      </c>
      <c r="E476" t="str">
        <f t="shared" si="85"/>
        <v>01</v>
      </c>
      <c r="F476" t="str">
        <f>"003"</f>
        <v>003</v>
      </c>
      <c r="G476" t="str">
        <f>""</f>
        <v/>
      </c>
      <c r="H476" t="s">
        <v>1</v>
      </c>
      <c r="I476" t="s">
        <v>784</v>
      </c>
      <c r="J476" t="s">
        <v>785</v>
      </c>
      <c r="K476" s="2" t="str">
        <f>"06228"</f>
        <v>06228</v>
      </c>
    </row>
    <row r="477" spans="1:11" x14ac:dyDescent="0.25">
      <c r="A477" t="str">
        <f t="shared" si="83"/>
        <v>06</v>
      </c>
      <c r="B477" t="s">
        <v>34</v>
      </c>
      <c r="C477" t="str">
        <f>"069"</f>
        <v>069</v>
      </c>
      <c r="D477" t="s">
        <v>104</v>
      </c>
      <c r="E477" t="str">
        <f t="shared" si="85"/>
        <v>01</v>
      </c>
      <c r="F477" t="str">
        <f>"003"</f>
        <v>003</v>
      </c>
      <c r="G477" t="str">
        <f>""</f>
        <v/>
      </c>
      <c r="H477" t="s">
        <v>0</v>
      </c>
      <c r="I477" t="s">
        <v>784</v>
      </c>
      <c r="J477" t="s">
        <v>785</v>
      </c>
      <c r="K477" s="2" t="str">
        <f>"06228"</f>
        <v>06228</v>
      </c>
    </row>
    <row r="478" spans="1:11" x14ac:dyDescent="0.25">
      <c r="A478" t="str">
        <f t="shared" si="83"/>
        <v>06</v>
      </c>
      <c r="B478" t="s">
        <v>34</v>
      </c>
      <c r="C478" t="str">
        <f t="shared" ref="C478:C489" si="86">"070"</f>
        <v>070</v>
      </c>
      <c r="D478" t="s">
        <v>105</v>
      </c>
      <c r="E478" t="str">
        <f t="shared" si="85"/>
        <v>01</v>
      </c>
      <c r="F478" t="str">
        <f>"001"</f>
        <v>001</v>
      </c>
      <c r="G478" t="str">
        <f>""</f>
        <v/>
      </c>
      <c r="H478" t="s">
        <v>3</v>
      </c>
      <c r="I478" t="s">
        <v>787</v>
      </c>
      <c r="J478" t="s">
        <v>788</v>
      </c>
      <c r="K478" s="2" t="str">
        <f t="shared" ref="K478:K486" si="87">"06380"</f>
        <v>06380</v>
      </c>
    </row>
    <row r="479" spans="1:11" x14ac:dyDescent="0.25">
      <c r="A479" t="str">
        <f t="shared" si="83"/>
        <v>06</v>
      </c>
      <c r="B479" t="s">
        <v>34</v>
      </c>
      <c r="C479" t="str">
        <f t="shared" si="86"/>
        <v>070</v>
      </c>
      <c r="D479" t="s">
        <v>105</v>
      </c>
      <c r="E479" t="str">
        <f t="shared" si="85"/>
        <v>01</v>
      </c>
      <c r="F479" t="str">
        <f>"002"</f>
        <v>002</v>
      </c>
      <c r="G479" t="str">
        <f>""</f>
        <v/>
      </c>
      <c r="H479" t="s">
        <v>1</v>
      </c>
      <c r="I479" t="s">
        <v>789</v>
      </c>
      <c r="J479" t="s">
        <v>790</v>
      </c>
      <c r="K479" s="2" t="str">
        <f t="shared" si="87"/>
        <v>06380</v>
      </c>
    </row>
    <row r="480" spans="1:11" x14ac:dyDescent="0.25">
      <c r="A480" t="str">
        <f t="shared" si="83"/>
        <v>06</v>
      </c>
      <c r="B480" t="s">
        <v>34</v>
      </c>
      <c r="C480" t="str">
        <f t="shared" si="86"/>
        <v>070</v>
      </c>
      <c r="D480" t="s">
        <v>105</v>
      </c>
      <c r="E480" t="str">
        <f t="shared" si="85"/>
        <v>01</v>
      </c>
      <c r="F480" t="str">
        <f>"002"</f>
        <v>002</v>
      </c>
      <c r="G480" t="str">
        <f>""</f>
        <v/>
      </c>
      <c r="H480" t="s">
        <v>0</v>
      </c>
      <c r="I480" t="s">
        <v>789</v>
      </c>
      <c r="J480" t="s">
        <v>790</v>
      </c>
      <c r="K480" s="2" t="str">
        <f t="shared" si="87"/>
        <v>06380</v>
      </c>
    </row>
    <row r="481" spans="1:11" x14ac:dyDescent="0.25">
      <c r="A481" t="str">
        <f t="shared" si="83"/>
        <v>06</v>
      </c>
      <c r="B481" t="s">
        <v>34</v>
      </c>
      <c r="C481" t="str">
        <f t="shared" si="86"/>
        <v>070</v>
      </c>
      <c r="D481" t="s">
        <v>105</v>
      </c>
      <c r="E481" t="str">
        <f>"02"</f>
        <v>02</v>
      </c>
      <c r="F481" t="str">
        <f>"001"</f>
        <v>001</v>
      </c>
      <c r="G481" t="str">
        <f>""</f>
        <v/>
      </c>
      <c r="H481" t="s">
        <v>1</v>
      </c>
      <c r="I481" t="s">
        <v>437</v>
      </c>
      <c r="J481" t="s">
        <v>791</v>
      </c>
      <c r="K481" s="2" t="str">
        <f t="shared" si="87"/>
        <v>06380</v>
      </c>
    </row>
    <row r="482" spans="1:11" x14ac:dyDescent="0.25">
      <c r="A482" t="str">
        <f t="shared" si="83"/>
        <v>06</v>
      </c>
      <c r="B482" t="s">
        <v>34</v>
      </c>
      <c r="C482" t="str">
        <f t="shared" si="86"/>
        <v>070</v>
      </c>
      <c r="D482" t="s">
        <v>105</v>
      </c>
      <c r="E482" t="str">
        <f>"02"</f>
        <v>02</v>
      </c>
      <c r="F482" t="str">
        <f>"001"</f>
        <v>001</v>
      </c>
      <c r="G482" t="str">
        <f>""</f>
        <v/>
      </c>
      <c r="H482" t="s">
        <v>0</v>
      </c>
      <c r="I482" t="s">
        <v>437</v>
      </c>
      <c r="J482" t="s">
        <v>791</v>
      </c>
      <c r="K482" s="2" t="str">
        <f t="shared" si="87"/>
        <v>06380</v>
      </c>
    </row>
    <row r="483" spans="1:11" x14ac:dyDescent="0.25">
      <c r="A483" t="str">
        <f t="shared" si="83"/>
        <v>06</v>
      </c>
      <c r="B483" t="s">
        <v>34</v>
      </c>
      <c r="C483" t="str">
        <f t="shared" si="86"/>
        <v>070</v>
      </c>
      <c r="D483" t="s">
        <v>105</v>
      </c>
      <c r="E483" t="str">
        <f>"02"</f>
        <v>02</v>
      </c>
      <c r="F483" t="str">
        <f>"002"</f>
        <v>002</v>
      </c>
      <c r="G483" t="str">
        <f>""</f>
        <v/>
      </c>
      <c r="H483" t="s">
        <v>3</v>
      </c>
      <c r="I483" t="s">
        <v>792</v>
      </c>
      <c r="J483" t="s">
        <v>793</v>
      </c>
      <c r="K483" s="2" t="str">
        <f t="shared" si="87"/>
        <v>06380</v>
      </c>
    </row>
    <row r="484" spans="1:11" x14ac:dyDescent="0.25">
      <c r="A484" t="str">
        <f t="shared" si="83"/>
        <v>06</v>
      </c>
      <c r="B484" t="s">
        <v>34</v>
      </c>
      <c r="C484" t="str">
        <f t="shared" si="86"/>
        <v>070</v>
      </c>
      <c r="D484" t="s">
        <v>105</v>
      </c>
      <c r="E484" t="str">
        <f>"03"</f>
        <v>03</v>
      </c>
      <c r="F484" t="str">
        <f t="shared" ref="F484:F492" si="88">"001"</f>
        <v>001</v>
      </c>
      <c r="G484" t="str">
        <f>""</f>
        <v/>
      </c>
      <c r="H484" t="s">
        <v>1</v>
      </c>
      <c r="I484" t="s">
        <v>794</v>
      </c>
      <c r="J484" t="s">
        <v>795</v>
      </c>
      <c r="K484" s="2" t="str">
        <f t="shared" si="87"/>
        <v>06380</v>
      </c>
    </row>
    <row r="485" spans="1:11" x14ac:dyDescent="0.25">
      <c r="A485" t="str">
        <f t="shared" si="83"/>
        <v>06</v>
      </c>
      <c r="B485" t="s">
        <v>34</v>
      </c>
      <c r="C485" t="str">
        <f t="shared" si="86"/>
        <v>070</v>
      </c>
      <c r="D485" t="s">
        <v>105</v>
      </c>
      <c r="E485" t="str">
        <f>"03"</f>
        <v>03</v>
      </c>
      <c r="F485" t="str">
        <f t="shared" si="88"/>
        <v>001</v>
      </c>
      <c r="G485" t="str">
        <f>""</f>
        <v/>
      </c>
      <c r="H485" t="s">
        <v>0</v>
      </c>
      <c r="I485" t="s">
        <v>794</v>
      </c>
      <c r="J485" t="s">
        <v>795</v>
      </c>
      <c r="K485" s="2" t="str">
        <f t="shared" si="87"/>
        <v>06380</v>
      </c>
    </row>
    <row r="486" spans="1:11" x14ac:dyDescent="0.25">
      <c r="A486" t="str">
        <f t="shared" si="83"/>
        <v>06</v>
      </c>
      <c r="B486" t="s">
        <v>34</v>
      </c>
      <c r="C486" t="str">
        <f t="shared" si="86"/>
        <v>070</v>
      </c>
      <c r="D486" t="s">
        <v>105</v>
      </c>
      <c r="E486" t="str">
        <f>"04"</f>
        <v>04</v>
      </c>
      <c r="F486" t="str">
        <f t="shared" si="88"/>
        <v>001</v>
      </c>
      <c r="G486" t="str">
        <f>""</f>
        <v/>
      </c>
      <c r="H486" t="s">
        <v>3</v>
      </c>
      <c r="I486" t="s">
        <v>787</v>
      </c>
      <c r="J486" t="s">
        <v>788</v>
      </c>
      <c r="K486" s="2" t="str">
        <f t="shared" si="87"/>
        <v>06380</v>
      </c>
    </row>
    <row r="487" spans="1:11" x14ac:dyDescent="0.25">
      <c r="A487" t="str">
        <f t="shared" si="83"/>
        <v>06</v>
      </c>
      <c r="B487" t="s">
        <v>34</v>
      </c>
      <c r="C487" t="str">
        <f t="shared" si="86"/>
        <v>070</v>
      </c>
      <c r="D487" t="s">
        <v>105</v>
      </c>
      <c r="E487" t="str">
        <f>"05"</f>
        <v>05</v>
      </c>
      <c r="F487" t="str">
        <f t="shared" si="88"/>
        <v>001</v>
      </c>
      <c r="G487" t="str">
        <f>"01"</f>
        <v>01</v>
      </c>
      <c r="H487" t="s">
        <v>1</v>
      </c>
      <c r="I487" t="s">
        <v>796</v>
      </c>
      <c r="J487" t="s">
        <v>797</v>
      </c>
      <c r="K487" s="2" t="str">
        <f>"06389"</f>
        <v>06389</v>
      </c>
    </row>
    <row r="488" spans="1:11" x14ac:dyDescent="0.25">
      <c r="A488" t="str">
        <f t="shared" si="83"/>
        <v>06</v>
      </c>
      <c r="B488" t="s">
        <v>34</v>
      </c>
      <c r="C488" t="str">
        <f t="shared" si="86"/>
        <v>070</v>
      </c>
      <c r="D488" t="s">
        <v>105</v>
      </c>
      <c r="E488" t="str">
        <f>"05"</f>
        <v>05</v>
      </c>
      <c r="F488" t="str">
        <f t="shared" si="88"/>
        <v>001</v>
      </c>
      <c r="G488" t="str">
        <f>"02"</f>
        <v>02</v>
      </c>
      <c r="H488" t="s">
        <v>0</v>
      </c>
      <c r="I488" t="s">
        <v>798</v>
      </c>
      <c r="J488" t="s">
        <v>799</v>
      </c>
      <c r="K488" s="2" t="str">
        <f>"06389"</f>
        <v>06389</v>
      </c>
    </row>
    <row r="489" spans="1:11" x14ac:dyDescent="0.25">
      <c r="A489" t="str">
        <f t="shared" si="83"/>
        <v>06</v>
      </c>
      <c r="B489" t="s">
        <v>34</v>
      </c>
      <c r="C489" t="str">
        <f t="shared" si="86"/>
        <v>070</v>
      </c>
      <c r="D489" t="s">
        <v>105</v>
      </c>
      <c r="E489" t="str">
        <f>"05"</f>
        <v>05</v>
      </c>
      <c r="F489" t="str">
        <f t="shared" si="88"/>
        <v>001</v>
      </c>
      <c r="G489" t="str">
        <f>"03"</f>
        <v>03</v>
      </c>
      <c r="H489" t="s">
        <v>2</v>
      </c>
      <c r="I489" t="s">
        <v>800</v>
      </c>
      <c r="J489" t="s">
        <v>801</v>
      </c>
      <c r="K489" s="2" t="str">
        <f>"06389"</f>
        <v>06389</v>
      </c>
    </row>
    <row r="490" spans="1:11" x14ac:dyDescent="0.25">
      <c r="A490" t="str">
        <f t="shared" si="83"/>
        <v>06</v>
      </c>
      <c r="B490" t="s">
        <v>34</v>
      </c>
      <c r="C490" t="str">
        <f>"071"</f>
        <v>071</v>
      </c>
      <c r="D490" t="s">
        <v>106</v>
      </c>
      <c r="E490" t="str">
        <f t="shared" ref="E490:E498" si="89">"01"</f>
        <v>01</v>
      </c>
      <c r="F490" t="str">
        <f t="shared" si="88"/>
        <v>001</v>
      </c>
      <c r="G490" t="str">
        <f>""</f>
        <v/>
      </c>
      <c r="H490" t="s">
        <v>3</v>
      </c>
      <c r="I490" t="s">
        <v>802</v>
      </c>
      <c r="J490" t="s">
        <v>803</v>
      </c>
      <c r="K490" s="2" t="str">
        <f>"06391"</f>
        <v>06391</v>
      </c>
    </row>
    <row r="491" spans="1:11" x14ac:dyDescent="0.25">
      <c r="A491" t="str">
        <f t="shared" si="83"/>
        <v>06</v>
      </c>
      <c r="B491" t="s">
        <v>34</v>
      </c>
      <c r="C491" t="str">
        <f>"072"</f>
        <v>072</v>
      </c>
      <c r="D491" t="s">
        <v>107</v>
      </c>
      <c r="E491" t="str">
        <f t="shared" si="89"/>
        <v>01</v>
      </c>
      <c r="F491" t="str">
        <f t="shared" si="88"/>
        <v>001</v>
      </c>
      <c r="G491" t="str">
        <f>""</f>
        <v/>
      </c>
      <c r="H491" t="s">
        <v>1</v>
      </c>
      <c r="I491" t="s">
        <v>804</v>
      </c>
      <c r="J491" t="s">
        <v>805</v>
      </c>
      <c r="K491" s="2" t="str">
        <f>"06498"</f>
        <v>06498</v>
      </c>
    </row>
    <row r="492" spans="1:11" x14ac:dyDescent="0.25">
      <c r="A492" t="str">
        <f t="shared" si="83"/>
        <v>06</v>
      </c>
      <c r="B492" t="s">
        <v>34</v>
      </c>
      <c r="C492" t="str">
        <f>"072"</f>
        <v>072</v>
      </c>
      <c r="D492" t="s">
        <v>107</v>
      </c>
      <c r="E492" t="str">
        <f t="shared" si="89"/>
        <v>01</v>
      </c>
      <c r="F492" t="str">
        <f t="shared" si="88"/>
        <v>001</v>
      </c>
      <c r="G492" t="str">
        <f>""</f>
        <v/>
      </c>
      <c r="H492" t="s">
        <v>0</v>
      </c>
      <c r="I492" t="s">
        <v>804</v>
      </c>
      <c r="J492" t="s">
        <v>805</v>
      </c>
      <c r="K492" s="2" t="str">
        <f>"06498"</f>
        <v>06498</v>
      </c>
    </row>
    <row r="493" spans="1:11" x14ac:dyDescent="0.25">
      <c r="A493" t="str">
        <f t="shared" si="83"/>
        <v>06</v>
      </c>
      <c r="B493" t="s">
        <v>34</v>
      </c>
      <c r="C493" t="str">
        <f>"072"</f>
        <v>072</v>
      </c>
      <c r="D493" t="s">
        <v>107</v>
      </c>
      <c r="E493" t="str">
        <f t="shared" si="89"/>
        <v>01</v>
      </c>
      <c r="F493" t="str">
        <f>"002"</f>
        <v>002</v>
      </c>
      <c r="G493" t="str">
        <f>"01"</f>
        <v>01</v>
      </c>
      <c r="H493" t="s">
        <v>1</v>
      </c>
      <c r="I493" t="s">
        <v>804</v>
      </c>
      <c r="J493" t="s">
        <v>805</v>
      </c>
      <c r="K493" s="2" t="str">
        <f>"06498"</f>
        <v>06498</v>
      </c>
    </row>
    <row r="494" spans="1:11" x14ac:dyDescent="0.25">
      <c r="A494" t="str">
        <f t="shared" si="83"/>
        <v>06</v>
      </c>
      <c r="B494" t="s">
        <v>34</v>
      </c>
      <c r="C494" t="str">
        <f>"072"</f>
        <v>072</v>
      </c>
      <c r="D494" t="s">
        <v>107</v>
      </c>
      <c r="E494" t="str">
        <f t="shared" si="89"/>
        <v>01</v>
      </c>
      <c r="F494" t="str">
        <f>"002"</f>
        <v>002</v>
      </c>
      <c r="G494" t="str">
        <f>"02"</f>
        <v>02</v>
      </c>
      <c r="H494" t="s">
        <v>0</v>
      </c>
      <c r="I494" t="s">
        <v>806</v>
      </c>
      <c r="J494" t="s">
        <v>807</v>
      </c>
      <c r="K494" s="2" t="str">
        <f>"06187"</f>
        <v>06187</v>
      </c>
    </row>
    <row r="495" spans="1:11" x14ac:dyDescent="0.25">
      <c r="A495" t="str">
        <f t="shared" si="83"/>
        <v>06</v>
      </c>
      <c r="B495" t="s">
        <v>34</v>
      </c>
      <c r="C495" t="str">
        <f>"073"</f>
        <v>073</v>
      </c>
      <c r="D495" t="s">
        <v>108</v>
      </c>
      <c r="E495" t="str">
        <f t="shared" si="89"/>
        <v>01</v>
      </c>
      <c r="F495" t="str">
        <f>"001"</f>
        <v>001</v>
      </c>
      <c r="G495" t="str">
        <f>""</f>
        <v/>
      </c>
      <c r="H495" t="s">
        <v>3</v>
      </c>
      <c r="I495" t="s">
        <v>808</v>
      </c>
      <c r="J495" t="s">
        <v>809</v>
      </c>
      <c r="K495" s="2" t="str">
        <f>"06227"</f>
        <v>06227</v>
      </c>
    </row>
    <row r="496" spans="1:11" x14ac:dyDescent="0.25">
      <c r="A496" t="str">
        <f t="shared" si="83"/>
        <v>06</v>
      </c>
      <c r="B496" t="s">
        <v>34</v>
      </c>
      <c r="C496" t="str">
        <f t="shared" ref="C496:C502" si="90">"074"</f>
        <v>074</v>
      </c>
      <c r="D496" t="s">
        <v>109</v>
      </c>
      <c r="E496" t="str">
        <f t="shared" si="89"/>
        <v>01</v>
      </c>
      <c r="F496" t="str">
        <f>"001"</f>
        <v>001</v>
      </c>
      <c r="G496" t="str">
        <f>""</f>
        <v/>
      </c>
      <c r="H496" t="s">
        <v>1</v>
      </c>
      <c r="I496" t="s">
        <v>31</v>
      </c>
      <c r="J496" t="s">
        <v>636</v>
      </c>
      <c r="K496" s="2" t="str">
        <f t="shared" ref="K496:K502" si="91">"06900"</f>
        <v>06900</v>
      </c>
    </row>
    <row r="497" spans="1:11" x14ac:dyDescent="0.25">
      <c r="A497" t="str">
        <f t="shared" si="83"/>
        <v>06</v>
      </c>
      <c r="B497" t="s">
        <v>34</v>
      </c>
      <c r="C497" t="str">
        <f t="shared" si="90"/>
        <v>074</v>
      </c>
      <c r="D497" t="s">
        <v>109</v>
      </c>
      <c r="E497" t="str">
        <f t="shared" si="89"/>
        <v>01</v>
      </c>
      <c r="F497" t="str">
        <f>"001"</f>
        <v>001</v>
      </c>
      <c r="G497" t="str">
        <f>""</f>
        <v/>
      </c>
      <c r="H497" t="s">
        <v>0</v>
      </c>
      <c r="I497" t="s">
        <v>31</v>
      </c>
      <c r="J497" t="s">
        <v>636</v>
      </c>
      <c r="K497" s="2" t="str">
        <f t="shared" si="91"/>
        <v>06900</v>
      </c>
    </row>
    <row r="498" spans="1:11" x14ac:dyDescent="0.25">
      <c r="A498" t="str">
        <f t="shared" si="83"/>
        <v>06</v>
      </c>
      <c r="B498" t="s">
        <v>34</v>
      </c>
      <c r="C498" t="str">
        <f t="shared" si="90"/>
        <v>074</v>
      </c>
      <c r="D498" t="s">
        <v>109</v>
      </c>
      <c r="E498" t="str">
        <f t="shared" si="89"/>
        <v>01</v>
      </c>
      <c r="F498" t="str">
        <f>"002"</f>
        <v>002</v>
      </c>
      <c r="G498" t="str">
        <f>""</f>
        <v/>
      </c>
      <c r="H498" t="s">
        <v>3</v>
      </c>
      <c r="I498" t="s">
        <v>31</v>
      </c>
      <c r="J498" t="s">
        <v>636</v>
      </c>
      <c r="K498" s="2" t="str">
        <f t="shared" si="91"/>
        <v>06900</v>
      </c>
    </row>
    <row r="499" spans="1:11" x14ac:dyDescent="0.25">
      <c r="A499" t="str">
        <f t="shared" si="83"/>
        <v>06</v>
      </c>
      <c r="B499" t="s">
        <v>34</v>
      </c>
      <c r="C499" t="str">
        <f t="shared" si="90"/>
        <v>074</v>
      </c>
      <c r="D499" t="s">
        <v>109</v>
      </c>
      <c r="E499" t="str">
        <f>"02"</f>
        <v>02</v>
      </c>
      <c r="F499" t="str">
        <f t="shared" ref="F499:F509" si="92">"001"</f>
        <v>001</v>
      </c>
      <c r="G499" t="str">
        <f>""</f>
        <v/>
      </c>
      <c r="H499" t="s">
        <v>1</v>
      </c>
      <c r="I499" t="s">
        <v>810</v>
      </c>
      <c r="J499" t="s">
        <v>811</v>
      </c>
      <c r="K499" s="2" t="str">
        <f t="shared" si="91"/>
        <v>06900</v>
      </c>
    </row>
    <row r="500" spans="1:11" x14ac:dyDescent="0.25">
      <c r="A500" t="str">
        <f t="shared" si="83"/>
        <v>06</v>
      </c>
      <c r="B500" t="s">
        <v>34</v>
      </c>
      <c r="C500" t="str">
        <f t="shared" si="90"/>
        <v>074</v>
      </c>
      <c r="D500" t="s">
        <v>109</v>
      </c>
      <c r="E500" t="str">
        <f>"02"</f>
        <v>02</v>
      </c>
      <c r="F500" t="str">
        <f t="shared" si="92"/>
        <v>001</v>
      </c>
      <c r="G500" t="str">
        <f>""</f>
        <v/>
      </c>
      <c r="H500" t="s">
        <v>0</v>
      </c>
      <c r="I500" t="s">
        <v>810</v>
      </c>
      <c r="J500" t="s">
        <v>811</v>
      </c>
      <c r="K500" s="2" t="str">
        <f t="shared" si="91"/>
        <v>06900</v>
      </c>
    </row>
    <row r="501" spans="1:11" x14ac:dyDescent="0.25">
      <c r="A501" t="str">
        <f t="shared" si="83"/>
        <v>06</v>
      </c>
      <c r="B501" t="s">
        <v>34</v>
      </c>
      <c r="C501" t="str">
        <f t="shared" si="90"/>
        <v>074</v>
      </c>
      <c r="D501" t="s">
        <v>109</v>
      </c>
      <c r="E501" t="str">
        <f>"03"</f>
        <v>03</v>
      </c>
      <c r="F501" t="str">
        <f t="shared" si="92"/>
        <v>001</v>
      </c>
      <c r="G501" t="str">
        <f>""</f>
        <v/>
      </c>
      <c r="H501" t="s">
        <v>1</v>
      </c>
      <c r="I501" t="s">
        <v>812</v>
      </c>
      <c r="J501" t="s">
        <v>813</v>
      </c>
      <c r="K501" s="2" t="str">
        <f t="shared" si="91"/>
        <v>06900</v>
      </c>
    </row>
    <row r="502" spans="1:11" x14ac:dyDescent="0.25">
      <c r="A502" t="str">
        <f t="shared" si="83"/>
        <v>06</v>
      </c>
      <c r="B502" t="s">
        <v>34</v>
      </c>
      <c r="C502" t="str">
        <f t="shared" si="90"/>
        <v>074</v>
      </c>
      <c r="D502" t="s">
        <v>109</v>
      </c>
      <c r="E502" t="str">
        <f>"03"</f>
        <v>03</v>
      </c>
      <c r="F502" t="str">
        <f t="shared" si="92"/>
        <v>001</v>
      </c>
      <c r="G502" t="str">
        <f>""</f>
        <v/>
      </c>
      <c r="H502" t="s">
        <v>0</v>
      </c>
      <c r="I502" t="s">
        <v>812</v>
      </c>
      <c r="J502" t="s">
        <v>813</v>
      </c>
      <c r="K502" s="2" t="str">
        <f t="shared" si="91"/>
        <v>06900</v>
      </c>
    </row>
    <row r="503" spans="1:11" x14ac:dyDescent="0.25">
      <c r="A503" t="str">
        <f t="shared" si="83"/>
        <v>06</v>
      </c>
      <c r="B503" t="s">
        <v>34</v>
      </c>
      <c r="C503" t="str">
        <f>"075"</f>
        <v>075</v>
      </c>
      <c r="D503" t="s">
        <v>110</v>
      </c>
      <c r="E503" t="str">
        <f t="shared" ref="E503:E523" si="93">"01"</f>
        <v>01</v>
      </c>
      <c r="F503" t="str">
        <f t="shared" si="92"/>
        <v>001</v>
      </c>
      <c r="G503" t="str">
        <f>""</f>
        <v/>
      </c>
      <c r="H503" t="s">
        <v>3</v>
      </c>
      <c r="I503" t="s">
        <v>814</v>
      </c>
      <c r="J503" t="s">
        <v>815</v>
      </c>
      <c r="K503" s="2" t="str">
        <f>"06468"</f>
        <v>06468</v>
      </c>
    </row>
    <row r="504" spans="1:11" x14ac:dyDescent="0.25">
      <c r="A504" t="str">
        <f t="shared" si="83"/>
        <v>06</v>
      </c>
      <c r="B504" t="s">
        <v>34</v>
      </c>
      <c r="C504" t="str">
        <f>"076"</f>
        <v>076</v>
      </c>
      <c r="D504" t="s">
        <v>111</v>
      </c>
      <c r="E504" t="str">
        <f t="shared" si="93"/>
        <v>01</v>
      </c>
      <c r="F504" t="str">
        <f t="shared" si="92"/>
        <v>001</v>
      </c>
      <c r="G504" t="str">
        <f>""</f>
        <v/>
      </c>
      <c r="H504" t="s">
        <v>1</v>
      </c>
      <c r="I504" t="s">
        <v>31</v>
      </c>
      <c r="J504" t="s">
        <v>743</v>
      </c>
      <c r="K504" s="2" t="str">
        <f>"06939"</f>
        <v>06939</v>
      </c>
    </row>
    <row r="505" spans="1:11" x14ac:dyDescent="0.25">
      <c r="A505" t="str">
        <f t="shared" si="83"/>
        <v>06</v>
      </c>
      <c r="B505" t="s">
        <v>34</v>
      </c>
      <c r="C505" t="str">
        <f>"076"</f>
        <v>076</v>
      </c>
      <c r="D505" t="s">
        <v>111</v>
      </c>
      <c r="E505" t="str">
        <f t="shared" si="93"/>
        <v>01</v>
      </c>
      <c r="F505" t="str">
        <f t="shared" si="92"/>
        <v>001</v>
      </c>
      <c r="G505" t="str">
        <f>""</f>
        <v/>
      </c>
      <c r="H505" t="s">
        <v>0</v>
      </c>
      <c r="I505" t="s">
        <v>31</v>
      </c>
      <c r="J505" t="s">
        <v>743</v>
      </c>
      <c r="K505" s="2" t="str">
        <f>"06939"</f>
        <v>06939</v>
      </c>
    </row>
    <row r="506" spans="1:11" x14ac:dyDescent="0.25">
      <c r="A506" t="str">
        <f t="shared" si="83"/>
        <v>06</v>
      </c>
      <c r="B506" t="s">
        <v>34</v>
      </c>
      <c r="C506" t="str">
        <f>"077"</f>
        <v>077</v>
      </c>
      <c r="D506" t="s">
        <v>112</v>
      </c>
      <c r="E506" t="str">
        <f t="shared" si="93"/>
        <v>01</v>
      </c>
      <c r="F506" t="str">
        <f t="shared" si="92"/>
        <v>001</v>
      </c>
      <c r="G506" t="str">
        <f>""</f>
        <v/>
      </c>
      <c r="H506" t="s">
        <v>3</v>
      </c>
      <c r="I506" t="s">
        <v>816</v>
      </c>
      <c r="J506" t="s">
        <v>817</v>
      </c>
      <c r="K506" s="2" t="str">
        <f>"06928"</f>
        <v>06928</v>
      </c>
    </row>
    <row r="507" spans="1:11" x14ac:dyDescent="0.25">
      <c r="A507" t="str">
        <f t="shared" si="83"/>
        <v>06</v>
      </c>
      <c r="B507" t="s">
        <v>34</v>
      </c>
      <c r="C507" t="str">
        <f>"078"</f>
        <v>078</v>
      </c>
      <c r="D507" t="s">
        <v>113</v>
      </c>
      <c r="E507" t="str">
        <f t="shared" si="93"/>
        <v>01</v>
      </c>
      <c r="F507" t="str">
        <f t="shared" si="92"/>
        <v>001</v>
      </c>
      <c r="G507" t="str">
        <f>""</f>
        <v/>
      </c>
      <c r="H507" t="s">
        <v>3</v>
      </c>
      <c r="I507" t="s">
        <v>818</v>
      </c>
      <c r="J507" t="s">
        <v>819</v>
      </c>
      <c r="K507" s="2" t="str">
        <f>"06440"</f>
        <v>06440</v>
      </c>
    </row>
    <row r="508" spans="1:11" x14ac:dyDescent="0.25">
      <c r="A508" t="str">
        <f t="shared" si="83"/>
        <v>06</v>
      </c>
      <c r="B508" t="s">
        <v>34</v>
      </c>
      <c r="C508" t="str">
        <f>"079"</f>
        <v>079</v>
      </c>
      <c r="D508" t="s">
        <v>114</v>
      </c>
      <c r="E508" t="str">
        <f t="shared" si="93"/>
        <v>01</v>
      </c>
      <c r="F508" t="str">
        <f t="shared" si="92"/>
        <v>001</v>
      </c>
      <c r="G508" t="str">
        <f>""</f>
        <v/>
      </c>
      <c r="H508" t="s">
        <v>3</v>
      </c>
      <c r="I508" t="s">
        <v>437</v>
      </c>
      <c r="J508" t="s">
        <v>820</v>
      </c>
      <c r="K508" s="2" t="str">
        <f>"06478"</f>
        <v>06478</v>
      </c>
    </row>
    <row r="509" spans="1:11" x14ac:dyDescent="0.25">
      <c r="A509" t="str">
        <f t="shared" si="83"/>
        <v>06</v>
      </c>
      <c r="B509" t="s">
        <v>34</v>
      </c>
      <c r="C509" t="str">
        <f>"080"</f>
        <v>080</v>
      </c>
      <c r="D509" t="s">
        <v>115</v>
      </c>
      <c r="E509" t="str">
        <f t="shared" si="93"/>
        <v>01</v>
      </c>
      <c r="F509" t="str">
        <f t="shared" si="92"/>
        <v>001</v>
      </c>
      <c r="G509" t="str">
        <f>""</f>
        <v/>
      </c>
      <c r="H509" t="s">
        <v>3</v>
      </c>
      <c r="I509" t="s">
        <v>31</v>
      </c>
      <c r="J509" t="s">
        <v>821</v>
      </c>
      <c r="K509" s="2" t="str">
        <f>"06411"</f>
        <v>06411</v>
      </c>
    </row>
    <row r="510" spans="1:11" x14ac:dyDescent="0.25">
      <c r="A510" t="str">
        <f t="shared" si="83"/>
        <v>06</v>
      </c>
      <c r="B510" t="s">
        <v>34</v>
      </c>
      <c r="C510" t="str">
        <f>"080"</f>
        <v>080</v>
      </c>
      <c r="D510" t="s">
        <v>115</v>
      </c>
      <c r="E510" t="str">
        <f t="shared" si="93"/>
        <v>01</v>
      </c>
      <c r="F510" t="str">
        <f>"002"</f>
        <v>002</v>
      </c>
      <c r="G510" t="str">
        <f>"01"</f>
        <v>01</v>
      </c>
      <c r="H510" t="s">
        <v>1</v>
      </c>
      <c r="I510" t="s">
        <v>28</v>
      </c>
      <c r="J510" t="s">
        <v>822</v>
      </c>
      <c r="K510" s="2" t="str">
        <f>"06411"</f>
        <v>06411</v>
      </c>
    </row>
    <row r="511" spans="1:11" x14ac:dyDescent="0.25">
      <c r="A511" t="str">
        <f t="shared" si="83"/>
        <v>06</v>
      </c>
      <c r="B511" t="s">
        <v>34</v>
      </c>
      <c r="C511" t="str">
        <f>"080"</f>
        <v>080</v>
      </c>
      <c r="D511" t="s">
        <v>115</v>
      </c>
      <c r="E511" t="str">
        <f t="shared" si="93"/>
        <v>01</v>
      </c>
      <c r="F511" t="str">
        <f>"002"</f>
        <v>002</v>
      </c>
      <c r="G511" t="str">
        <f>"01"</f>
        <v>01</v>
      </c>
      <c r="H511" t="s">
        <v>0</v>
      </c>
      <c r="I511" t="s">
        <v>28</v>
      </c>
      <c r="J511" t="s">
        <v>822</v>
      </c>
      <c r="K511" s="2" t="str">
        <f>"06411"</f>
        <v>06411</v>
      </c>
    </row>
    <row r="512" spans="1:11" x14ac:dyDescent="0.25">
      <c r="A512" t="str">
        <f t="shared" si="83"/>
        <v>06</v>
      </c>
      <c r="B512" t="s">
        <v>34</v>
      </c>
      <c r="C512" t="str">
        <f>"080"</f>
        <v>080</v>
      </c>
      <c r="D512" t="s">
        <v>115</v>
      </c>
      <c r="E512" t="str">
        <f t="shared" si="93"/>
        <v>01</v>
      </c>
      <c r="F512" t="str">
        <f>"002"</f>
        <v>002</v>
      </c>
      <c r="G512" t="str">
        <f>"02"</f>
        <v>02</v>
      </c>
      <c r="H512" t="s">
        <v>2</v>
      </c>
      <c r="I512" t="s">
        <v>823</v>
      </c>
      <c r="J512" t="s">
        <v>824</v>
      </c>
      <c r="K512" s="2" t="str">
        <f>"06411"</f>
        <v>06411</v>
      </c>
    </row>
    <row r="513" spans="1:11" x14ac:dyDescent="0.25">
      <c r="A513" t="str">
        <f t="shared" si="83"/>
        <v>06</v>
      </c>
      <c r="B513" t="s">
        <v>34</v>
      </c>
      <c r="C513" t="str">
        <f>"081"</f>
        <v>081</v>
      </c>
      <c r="D513" t="s">
        <v>116</v>
      </c>
      <c r="E513" t="str">
        <f t="shared" si="93"/>
        <v>01</v>
      </c>
      <c r="F513" t="str">
        <f>"001"</f>
        <v>001</v>
      </c>
      <c r="G513" t="str">
        <f>""</f>
        <v/>
      </c>
      <c r="H513" t="s">
        <v>1</v>
      </c>
      <c r="I513" t="s">
        <v>825</v>
      </c>
      <c r="J513" t="s">
        <v>826</v>
      </c>
      <c r="K513" s="2" t="str">
        <f>"06320"</f>
        <v>06320</v>
      </c>
    </row>
    <row r="514" spans="1:11" x14ac:dyDescent="0.25">
      <c r="A514" t="str">
        <f t="shared" si="83"/>
        <v>06</v>
      </c>
      <c r="B514" t="s">
        <v>34</v>
      </c>
      <c r="C514" t="str">
        <f>"081"</f>
        <v>081</v>
      </c>
      <c r="D514" t="s">
        <v>116</v>
      </c>
      <c r="E514" t="str">
        <f t="shared" si="93"/>
        <v>01</v>
      </c>
      <c r="F514" t="str">
        <f>"001"</f>
        <v>001</v>
      </c>
      <c r="G514" t="str">
        <f>""</f>
        <v/>
      </c>
      <c r="H514" t="s">
        <v>0</v>
      </c>
      <c r="I514" t="s">
        <v>825</v>
      </c>
      <c r="J514" t="s">
        <v>826</v>
      </c>
      <c r="K514" s="2" t="str">
        <f>"06320"</f>
        <v>06320</v>
      </c>
    </row>
    <row r="515" spans="1:11" x14ac:dyDescent="0.25">
      <c r="A515" t="str">
        <f t="shared" ref="A515:A578" si="94">"06"</f>
        <v>06</v>
      </c>
      <c r="B515" t="s">
        <v>34</v>
      </c>
      <c r="C515" t="str">
        <f>"082"</f>
        <v>082</v>
      </c>
      <c r="D515" t="s">
        <v>117</v>
      </c>
      <c r="E515" t="str">
        <f t="shared" si="93"/>
        <v>01</v>
      </c>
      <c r="F515" t="str">
        <f>"001"</f>
        <v>001</v>
      </c>
      <c r="G515" t="str">
        <f>""</f>
        <v/>
      </c>
      <c r="H515" t="s">
        <v>3</v>
      </c>
      <c r="I515" t="s">
        <v>827</v>
      </c>
      <c r="J515" t="s">
        <v>828</v>
      </c>
      <c r="K515" s="2" t="str">
        <f>"06413"</f>
        <v>06413</v>
      </c>
    </row>
    <row r="516" spans="1:11" x14ac:dyDescent="0.25">
      <c r="A516" t="str">
        <f t="shared" si="94"/>
        <v>06</v>
      </c>
      <c r="B516" t="s">
        <v>34</v>
      </c>
      <c r="C516" t="str">
        <f t="shared" ref="C516:C579" si="95">"083"</f>
        <v>083</v>
      </c>
      <c r="D516" t="s">
        <v>118</v>
      </c>
      <c r="E516" t="str">
        <f t="shared" si="93"/>
        <v>01</v>
      </c>
      <c r="F516" t="str">
        <f>"001"</f>
        <v>001</v>
      </c>
      <c r="G516" t="str">
        <f>""</f>
        <v/>
      </c>
      <c r="H516" t="s">
        <v>3</v>
      </c>
      <c r="I516" t="s">
        <v>829</v>
      </c>
      <c r="J516" t="s">
        <v>830</v>
      </c>
      <c r="K516" s="2" t="str">
        <f t="shared" ref="K516:K579" si="96">"06800"</f>
        <v>06800</v>
      </c>
    </row>
    <row r="517" spans="1:11" x14ac:dyDescent="0.25">
      <c r="A517" t="str">
        <f t="shared" si="94"/>
        <v>06</v>
      </c>
      <c r="B517" t="s">
        <v>34</v>
      </c>
      <c r="C517" t="str">
        <f t="shared" si="95"/>
        <v>083</v>
      </c>
      <c r="D517" t="s">
        <v>118</v>
      </c>
      <c r="E517" t="str">
        <f t="shared" si="93"/>
        <v>01</v>
      </c>
      <c r="F517" t="str">
        <f>"003"</f>
        <v>003</v>
      </c>
      <c r="G517" t="str">
        <f>""</f>
        <v/>
      </c>
      <c r="H517" t="s">
        <v>1</v>
      </c>
      <c r="I517" t="s">
        <v>829</v>
      </c>
      <c r="J517" t="s">
        <v>830</v>
      </c>
      <c r="K517" s="2" t="str">
        <f t="shared" si="96"/>
        <v>06800</v>
      </c>
    </row>
    <row r="518" spans="1:11" x14ac:dyDescent="0.25">
      <c r="A518" t="str">
        <f t="shared" si="94"/>
        <v>06</v>
      </c>
      <c r="B518" t="s">
        <v>34</v>
      </c>
      <c r="C518" t="str">
        <f t="shared" si="95"/>
        <v>083</v>
      </c>
      <c r="D518" t="s">
        <v>118</v>
      </c>
      <c r="E518" t="str">
        <f t="shared" si="93"/>
        <v>01</v>
      </c>
      <c r="F518" t="str">
        <f>"003"</f>
        <v>003</v>
      </c>
      <c r="G518" t="str">
        <f>""</f>
        <v/>
      </c>
      <c r="H518" t="s">
        <v>0</v>
      </c>
      <c r="I518" t="s">
        <v>829</v>
      </c>
      <c r="J518" t="s">
        <v>830</v>
      </c>
      <c r="K518" s="2" t="str">
        <f t="shared" si="96"/>
        <v>06800</v>
      </c>
    </row>
    <row r="519" spans="1:11" x14ac:dyDescent="0.25">
      <c r="A519" t="str">
        <f t="shared" si="94"/>
        <v>06</v>
      </c>
      <c r="B519" t="s">
        <v>34</v>
      </c>
      <c r="C519" t="str">
        <f t="shared" si="95"/>
        <v>083</v>
      </c>
      <c r="D519" t="s">
        <v>118</v>
      </c>
      <c r="E519" t="str">
        <f t="shared" si="93"/>
        <v>01</v>
      </c>
      <c r="F519" t="str">
        <f>"004"</f>
        <v>004</v>
      </c>
      <c r="G519" t="str">
        <f>""</f>
        <v/>
      </c>
      <c r="H519" t="s">
        <v>3</v>
      </c>
      <c r="I519" t="s">
        <v>831</v>
      </c>
      <c r="J519" t="s">
        <v>832</v>
      </c>
      <c r="K519" s="2" t="str">
        <f t="shared" si="96"/>
        <v>06800</v>
      </c>
    </row>
    <row r="520" spans="1:11" x14ac:dyDescent="0.25">
      <c r="A520" t="str">
        <f t="shared" si="94"/>
        <v>06</v>
      </c>
      <c r="B520" t="s">
        <v>34</v>
      </c>
      <c r="C520" t="str">
        <f t="shared" si="95"/>
        <v>083</v>
      </c>
      <c r="D520" t="s">
        <v>118</v>
      </c>
      <c r="E520" t="str">
        <f t="shared" si="93"/>
        <v>01</v>
      </c>
      <c r="F520" t="str">
        <f>"005"</f>
        <v>005</v>
      </c>
      <c r="G520" t="str">
        <f>""</f>
        <v/>
      </c>
      <c r="H520" t="s">
        <v>1</v>
      </c>
      <c r="I520" t="s">
        <v>833</v>
      </c>
      <c r="J520" t="s">
        <v>834</v>
      </c>
      <c r="K520" s="2" t="str">
        <f t="shared" si="96"/>
        <v>06800</v>
      </c>
    </row>
    <row r="521" spans="1:11" x14ac:dyDescent="0.25">
      <c r="A521" t="str">
        <f t="shared" si="94"/>
        <v>06</v>
      </c>
      <c r="B521" t="s">
        <v>34</v>
      </c>
      <c r="C521" t="str">
        <f t="shared" si="95"/>
        <v>083</v>
      </c>
      <c r="D521" t="s">
        <v>118</v>
      </c>
      <c r="E521" t="str">
        <f t="shared" si="93"/>
        <v>01</v>
      </c>
      <c r="F521" t="str">
        <f>"005"</f>
        <v>005</v>
      </c>
      <c r="G521" t="str">
        <f>""</f>
        <v/>
      </c>
      <c r="H521" t="s">
        <v>0</v>
      </c>
      <c r="I521" t="s">
        <v>833</v>
      </c>
      <c r="J521" t="s">
        <v>834</v>
      </c>
      <c r="K521" s="2" t="str">
        <f t="shared" si="96"/>
        <v>06800</v>
      </c>
    </row>
    <row r="522" spans="1:11" x14ac:dyDescent="0.25">
      <c r="A522" t="str">
        <f t="shared" si="94"/>
        <v>06</v>
      </c>
      <c r="B522" t="s">
        <v>34</v>
      </c>
      <c r="C522" t="str">
        <f t="shared" si="95"/>
        <v>083</v>
      </c>
      <c r="D522" t="s">
        <v>118</v>
      </c>
      <c r="E522" t="str">
        <f t="shared" si="93"/>
        <v>01</v>
      </c>
      <c r="F522" t="str">
        <f>"007"</f>
        <v>007</v>
      </c>
      <c r="G522" t="str">
        <f>""</f>
        <v/>
      </c>
      <c r="H522" t="s">
        <v>3</v>
      </c>
      <c r="I522" t="s">
        <v>835</v>
      </c>
      <c r="J522" t="s">
        <v>836</v>
      </c>
      <c r="K522" s="2" t="str">
        <f t="shared" si="96"/>
        <v>06800</v>
      </c>
    </row>
    <row r="523" spans="1:11" x14ac:dyDescent="0.25">
      <c r="A523" t="str">
        <f t="shared" si="94"/>
        <v>06</v>
      </c>
      <c r="B523" t="s">
        <v>34</v>
      </c>
      <c r="C523" t="str">
        <f t="shared" si="95"/>
        <v>083</v>
      </c>
      <c r="D523" t="s">
        <v>118</v>
      </c>
      <c r="E523" t="str">
        <f t="shared" si="93"/>
        <v>01</v>
      </c>
      <c r="F523" t="str">
        <f>"008"</f>
        <v>008</v>
      </c>
      <c r="G523" t="str">
        <f>""</f>
        <v/>
      </c>
      <c r="H523" t="s">
        <v>3</v>
      </c>
      <c r="I523" t="s">
        <v>833</v>
      </c>
      <c r="J523" t="s">
        <v>834</v>
      </c>
      <c r="K523" s="2" t="str">
        <f t="shared" si="96"/>
        <v>06800</v>
      </c>
    </row>
    <row r="524" spans="1:11" x14ac:dyDescent="0.25">
      <c r="A524" t="str">
        <f t="shared" si="94"/>
        <v>06</v>
      </c>
      <c r="B524" t="s">
        <v>34</v>
      </c>
      <c r="C524" t="str">
        <f t="shared" si="95"/>
        <v>083</v>
      </c>
      <c r="D524" t="s">
        <v>118</v>
      </c>
      <c r="E524" t="str">
        <f t="shared" ref="E524:E529" si="97">"02"</f>
        <v>02</v>
      </c>
      <c r="F524" t="str">
        <f>"001"</f>
        <v>001</v>
      </c>
      <c r="G524" t="str">
        <f>""</f>
        <v/>
      </c>
      <c r="H524" t="s">
        <v>3</v>
      </c>
      <c r="I524" t="s">
        <v>810</v>
      </c>
      <c r="J524" t="s">
        <v>837</v>
      </c>
      <c r="K524" s="2" t="str">
        <f t="shared" si="96"/>
        <v>06800</v>
      </c>
    </row>
    <row r="525" spans="1:11" x14ac:dyDescent="0.25">
      <c r="A525" t="str">
        <f t="shared" si="94"/>
        <v>06</v>
      </c>
      <c r="B525" t="s">
        <v>34</v>
      </c>
      <c r="C525" t="str">
        <f t="shared" si="95"/>
        <v>083</v>
      </c>
      <c r="D525" t="s">
        <v>118</v>
      </c>
      <c r="E525" t="str">
        <f t="shared" si="97"/>
        <v>02</v>
      </c>
      <c r="F525" t="str">
        <f>"002"</f>
        <v>002</v>
      </c>
      <c r="G525" t="str">
        <f>""</f>
        <v/>
      </c>
      <c r="H525" t="s">
        <v>3</v>
      </c>
      <c r="I525" t="s">
        <v>838</v>
      </c>
      <c r="J525" t="s">
        <v>839</v>
      </c>
      <c r="K525" s="2" t="str">
        <f t="shared" si="96"/>
        <v>06800</v>
      </c>
    </row>
    <row r="526" spans="1:11" x14ac:dyDescent="0.25">
      <c r="A526" t="str">
        <f t="shared" si="94"/>
        <v>06</v>
      </c>
      <c r="B526" t="s">
        <v>34</v>
      </c>
      <c r="C526" t="str">
        <f t="shared" si="95"/>
        <v>083</v>
      </c>
      <c r="D526" t="s">
        <v>118</v>
      </c>
      <c r="E526" t="str">
        <f t="shared" si="97"/>
        <v>02</v>
      </c>
      <c r="F526" t="str">
        <f>"003"</f>
        <v>003</v>
      </c>
      <c r="G526" t="str">
        <f>""</f>
        <v/>
      </c>
      <c r="H526" t="s">
        <v>3</v>
      </c>
      <c r="I526" t="s">
        <v>810</v>
      </c>
      <c r="J526" t="s">
        <v>837</v>
      </c>
      <c r="K526" s="2" t="str">
        <f t="shared" si="96"/>
        <v>06800</v>
      </c>
    </row>
    <row r="527" spans="1:11" x14ac:dyDescent="0.25">
      <c r="A527" t="str">
        <f t="shared" si="94"/>
        <v>06</v>
      </c>
      <c r="B527" t="s">
        <v>34</v>
      </c>
      <c r="C527" t="str">
        <f t="shared" si="95"/>
        <v>083</v>
      </c>
      <c r="D527" t="s">
        <v>118</v>
      </c>
      <c r="E527" t="str">
        <f t="shared" si="97"/>
        <v>02</v>
      </c>
      <c r="F527" t="str">
        <f>"004"</f>
        <v>004</v>
      </c>
      <c r="G527" t="str">
        <f>""</f>
        <v/>
      </c>
      <c r="H527" t="s">
        <v>1</v>
      </c>
      <c r="I527" t="s">
        <v>840</v>
      </c>
      <c r="J527" t="s">
        <v>841</v>
      </c>
      <c r="K527" s="2" t="str">
        <f t="shared" si="96"/>
        <v>06800</v>
      </c>
    </row>
    <row r="528" spans="1:11" x14ac:dyDescent="0.25">
      <c r="A528" t="str">
        <f t="shared" si="94"/>
        <v>06</v>
      </c>
      <c r="B528" t="s">
        <v>34</v>
      </c>
      <c r="C528" t="str">
        <f t="shared" si="95"/>
        <v>083</v>
      </c>
      <c r="D528" t="s">
        <v>118</v>
      </c>
      <c r="E528" t="str">
        <f t="shared" si="97"/>
        <v>02</v>
      </c>
      <c r="F528" t="str">
        <f>"004"</f>
        <v>004</v>
      </c>
      <c r="G528" t="str">
        <f>""</f>
        <v/>
      </c>
      <c r="H528" t="s">
        <v>0</v>
      </c>
      <c r="I528" t="s">
        <v>840</v>
      </c>
      <c r="J528" t="s">
        <v>841</v>
      </c>
      <c r="K528" s="2" t="str">
        <f t="shared" si="96"/>
        <v>06800</v>
      </c>
    </row>
    <row r="529" spans="1:11" x14ac:dyDescent="0.25">
      <c r="A529" t="str">
        <f t="shared" si="94"/>
        <v>06</v>
      </c>
      <c r="B529" t="s">
        <v>34</v>
      </c>
      <c r="C529" t="str">
        <f t="shared" si="95"/>
        <v>083</v>
      </c>
      <c r="D529" t="s">
        <v>118</v>
      </c>
      <c r="E529" t="str">
        <f t="shared" si="97"/>
        <v>02</v>
      </c>
      <c r="F529" t="str">
        <f>"005"</f>
        <v>005</v>
      </c>
      <c r="G529" t="str">
        <f>""</f>
        <v/>
      </c>
      <c r="H529" t="s">
        <v>3</v>
      </c>
      <c r="I529" t="s">
        <v>810</v>
      </c>
      <c r="J529" t="s">
        <v>837</v>
      </c>
      <c r="K529" s="2" t="str">
        <f t="shared" si="96"/>
        <v>06800</v>
      </c>
    </row>
    <row r="530" spans="1:11" x14ac:dyDescent="0.25">
      <c r="A530" t="str">
        <f t="shared" si="94"/>
        <v>06</v>
      </c>
      <c r="B530" t="s">
        <v>34</v>
      </c>
      <c r="C530" t="str">
        <f t="shared" si="95"/>
        <v>083</v>
      </c>
      <c r="D530" t="s">
        <v>118</v>
      </c>
      <c r="E530" t="str">
        <f t="shared" ref="E530:E546" si="98">"03"</f>
        <v>03</v>
      </c>
      <c r="F530" t="str">
        <f>"001"</f>
        <v>001</v>
      </c>
      <c r="G530" t="str">
        <f>""</f>
        <v/>
      </c>
      <c r="H530" t="s">
        <v>3</v>
      </c>
      <c r="I530" t="s">
        <v>842</v>
      </c>
      <c r="J530" t="s">
        <v>843</v>
      </c>
      <c r="K530" s="2" t="str">
        <f t="shared" si="96"/>
        <v>06800</v>
      </c>
    </row>
    <row r="531" spans="1:11" x14ac:dyDescent="0.25">
      <c r="A531" t="str">
        <f t="shared" si="94"/>
        <v>06</v>
      </c>
      <c r="B531" t="s">
        <v>34</v>
      </c>
      <c r="C531" t="str">
        <f t="shared" si="95"/>
        <v>083</v>
      </c>
      <c r="D531" t="s">
        <v>118</v>
      </c>
      <c r="E531" t="str">
        <f t="shared" si="98"/>
        <v>03</v>
      </c>
      <c r="F531" t="str">
        <f>"002"</f>
        <v>002</v>
      </c>
      <c r="G531" t="str">
        <f>""</f>
        <v/>
      </c>
      <c r="H531" t="s">
        <v>1</v>
      </c>
      <c r="I531" t="s">
        <v>21</v>
      </c>
      <c r="J531" t="s">
        <v>844</v>
      </c>
      <c r="K531" s="2" t="str">
        <f t="shared" si="96"/>
        <v>06800</v>
      </c>
    </row>
    <row r="532" spans="1:11" x14ac:dyDescent="0.25">
      <c r="A532" t="str">
        <f t="shared" si="94"/>
        <v>06</v>
      </c>
      <c r="B532" t="s">
        <v>34</v>
      </c>
      <c r="C532" t="str">
        <f t="shared" si="95"/>
        <v>083</v>
      </c>
      <c r="D532" t="s">
        <v>118</v>
      </c>
      <c r="E532" t="str">
        <f t="shared" si="98"/>
        <v>03</v>
      </c>
      <c r="F532" t="str">
        <f>"002"</f>
        <v>002</v>
      </c>
      <c r="G532" t="str">
        <f>""</f>
        <v/>
      </c>
      <c r="H532" t="s">
        <v>0</v>
      </c>
      <c r="I532" t="s">
        <v>21</v>
      </c>
      <c r="J532" t="s">
        <v>844</v>
      </c>
      <c r="K532" s="2" t="str">
        <f t="shared" si="96"/>
        <v>06800</v>
      </c>
    </row>
    <row r="533" spans="1:11" x14ac:dyDescent="0.25">
      <c r="A533" t="str">
        <f t="shared" si="94"/>
        <v>06</v>
      </c>
      <c r="B533" t="s">
        <v>34</v>
      </c>
      <c r="C533" t="str">
        <f t="shared" si="95"/>
        <v>083</v>
      </c>
      <c r="D533" t="s">
        <v>118</v>
      </c>
      <c r="E533" t="str">
        <f t="shared" si="98"/>
        <v>03</v>
      </c>
      <c r="F533" t="str">
        <f>"003"</f>
        <v>003</v>
      </c>
      <c r="G533" t="str">
        <f>""</f>
        <v/>
      </c>
      <c r="H533" t="s">
        <v>3</v>
      </c>
      <c r="I533" t="s">
        <v>845</v>
      </c>
      <c r="J533" t="s">
        <v>846</v>
      </c>
      <c r="K533" s="2" t="str">
        <f t="shared" si="96"/>
        <v>06800</v>
      </c>
    </row>
    <row r="534" spans="1:11" x14ac:dyDescent="0.25">
      <c r="A534" t="str">
        <f t="shared" si="94"/>
        <v>06</v>
      </c>
      <c r="B534" t="s">
        <v>34</v>
      </c>
      <c r="C534" t="str">
        <f t="shared" si="95"/>
        <v>083</v>
      </c>
      <c r="D534" t="s">
        <v>118</v>
      </c>
      <c r="E534" t="str">
        <f t="shared" si="98"/>
        <v>03</v>
      </c>
      <c r="F534" t="str">
        <f>"004"</f>
        <v>004</v>
      </c>
      <c r="G534" t="str">
        <f>""</f>
        <v/>
      </c>
      <c r="H534" t="s">
        <v>1</v>
      </c>
      <c r="I534" t="s">
        <v>842</v>
      </c>
      <c r="J534" t="s">
        <v>843</v>
      </c>
      <c r="K534" s="2" t="str">
        <f t="shared" si="96"/>
        <v>06800</v>
      </c>
    </row>
    <row r="535" spans="1:11" x14ac:dyDescent="0.25">
      <c r="A535" t="str">
        <f t="shared" si="94"/>
        <v>06</v>
      </c>
      <c r="B535" t="s">
        <v>34</v>
      </c>
      <c r="C535" t="str">
        <f t="shared" si="95"/>
        <v>083</v>
      </c>
      <c r="D535" t="s">
        <v>118</v>
      </c>
      <c r="E535" t="str">
        <f t="shared" si="98"/>
        <v>03</v>
      </c>
      <c r="F535" t="str">
        <f>"004"</f>
        <v>004</v>
      </c>
      <c r="G535" t="str">
        <f>""</f>
        <v/>
      </c>
      <c r="H535" t="s">
        <v>0</v>
      </c>
      <c r="I535" t="s">
        <v>842</v>
      </c>
      <c r="J535" t="s">
        <v>843</v>
      </c>
      <c r="K535" s="2" t="str">
        <f t="shared" si="96"/>
        <v>06800</v>
      </c>
    </row>
    <row r="536" spans="1:11" x14ac:dyDescent="0.25">
      <c r="A536" t="str">
        <f t="shared" si="94"/>
        <v>06</v>
      </c>
      <c r="B536" t="s">
        <v>34</v>
      </c>
      <c r="C536" t="str">
        <f t="shared" si="95"/>
        <v>083</v>
      </c>
      <c r="D536" t="s">
        <v>118</v>
      </c>
      <c r="E536" t="str">
        <f t="shared" si="98"/>
        <v>03</v>
      </c>
      <c r="F536" t="str">
        <f>"005"</f>
        <v>005</v>
      </c>
      <c r="G536" t="str">
        <f>""</f>
        <v/>
      </c>
      <c r="H536" t="s">
        <v>3</v>
      </c>
      <c r="I536" t="s">
        <v>845</v>
      </c>
      <c r="J536" t="s">
        <v>846</v>
      </c>
      <c r="K536" s="2" t="str">
        <f t="shared" si="96"/>
        <v>06800</v>
      </c>
    </row>
    <row r="537" spans="1:11" x14ac:dyDescent="0.25">
      <c r="A537" t="str">
        <f t="shared" si="94"/>
        <v>06</v>
      </c>
      <c r="B537" t="s">
        <v>34</v>
      </c>
      <c r="C537" t="str">
        <f t="shared" si="95"/>
        <v>083</v>
      </c>
      <c r="D537" t="s">
        <v>118</v>
      </c>
      <c r="E537" t="str">
        <f t="shared" si="98"/>
        <v>03</v>
      </c>
      <c r="F537" t="str">
        <f>"006"</f>
        <v>006</v>
      </c>
      <c r="G537" t="str">
        <f>""</f>
        <v/>
      </c>
      <c r="H537" t="s">
        <v>1</v>
      </c>
      <c r="I537" t="s">
        <v>847</v>
      </c>
      <c r="J537" t="s">
        <v>848</v>
      </c>
      <c r="K537" s="2" t="str">
        <f t="shared" si="96"/>
        <v>06800</v>
      </c>
    </row>
    <row r="538" spans="1:11" x14ac:dyDescent="0.25">
      <c r="A538" t="str">
        <f t="shared" si="94"/>
        <v>06</v>
      </c>
      <c r="B538" t="s">
        <v>34</v>
      </c>
      <c r="C538" t="str">
        <f t="shared" si="95"/>
        <v>083</v>
      </c>
      <c r="D538" t="s">
        <v>118</v>
      </c>
      <c r="E538" t="str">
        <f t="shared" si="98"/>
        <v>03</v>
      </c>
      <c r="F538" t="str">
        <f>"006"</f>
        <v>006</v>
      </c>
      <c r="G538" t="str">
        <f>""</f>
        <v/>
      </c>
      <c r="H538" t="s">
        <v>0</v>
      </c>
      <c r="I538" t="s">
        <v>847</v>
      </c>
      <c r="J538" t="s">
        <v>848</v>
      </c>
      <c r="K538" s="2" t="str">
        <f t="shared" si="96"/>
        <v>06800</v>
      </c>
    </row>
    <row r="539" spans="1:11" x14ac:dyDescent="0.25">
      <c r="A539" t="str">
        <f t="shared" si="94"/>
        <v>06</v>
      </c>
      <c r="B539" t="s">
        <v>34</v>
      </c>
      <c r="C539" t="str">
        <f t="shared" si="95"/>
        <v>083</v>
      </c>
      <c r="D539" t="s">
        <v>118</v>
      </c>
      <c r="E539" t="str">
        <f t="shared" si="98"/>
        <v>03</v>
      </c>
      <c r="F539" t="str">
        <f>"006"</f>
        <v>006</v>
      </c>
      <c r="G539" t="str">
        <f>""</f>
        <v/>
      </c>
      <c r="H539" t="s">
        <v>2</v>
      </c>
      <c r="I539" t="s">
        <v>847</v>
      </c>
      <c r="J539" t="s">
        <v>848</v>
      </c>
      <c r="K539" s="2" t="str">
        <f t="shared" si="96"/>
        <v>06800</v>
      </c>
    </row>
    <row r="540" spans="1:11" x14ac:dyDescent="0.25">
      <c r="A540" t="str">
        <f t="shared" si="94"/>
        <v>06</v>
      </c>
      <c r="B540" t="s">
        <v>34</v>
      </c>
      <c r="C540" t="str">
        <f t="shared" si="95"/>
        <v>083</v>
      </c>
      <c r="D540" t="s">
        <v>118</v>
      </c>
      <c r="E540" t="str">
        <f t="shared" si="98"/>
        <v>03</v>
      </c>
      <c r="F540" t="str">
        <f>"007"</f>
        <v>007</v>
      </c>
      <c r="G540" t="str">
        <f>""</f>
        <v/>
      </c>
      <c r="H540" t="s">
        <v>3</v>
      </c>
      <c r="I540" t="s">
        <v>842</v>
      </c>
      <c r="J540" t="s">
        <v>843</v>
      </c>
      <c r="K540" s="2" t="str">
        <f t="shared" si="96"/>
        <v>06800</v>
      </c>
    </row>
    <row r="541" spans="1:11" x14ac:dyDescent="0.25">
      <c r="A541" t="str">
        <f t="shared" si="94"/>
        <v>06</v>
      </c>
      <c r="B541" t="s">
        <v>34</v>
      </c>
      <c r="C541" t="str">
        <f t="shared" si="95"/>
        <v>083</v>
      </c>
      <c r="D541" t="s">
        <v>118</v>
      </c>
      <c r="E541" t="str">
        <f t="shared" si="98"/>
        <v>03</v>
      </c>
      <c r="F541" t="str">
        <f>"009"</f>
        <v>009</v>
      </c>
      <c r="G541" t="str">
        <f>""</f>
        <v/>
      </c>
      <c r="H541" t="s">
        <v>1</v>
      </c>
      <c r="I541" t="s">
        <v>849</v>
      </c>
      <c r="J541" t="s">
        <v>850</v>
      </c>
      <c r="K541" s="2" t="str">
        <f t="shared" si="96"/>
        <v>06800</v>
      </c>
    </row>
    <row r="542" spans="1:11" x14ac:dyDescent="0.25">
      <c r="A542" t="str">
        <f t="shared" si="94"/>
        <v>06</v>
      </c>
      <c r="B542" t="s">
        <v>34</v>
      </c>
      <c r="C542" t="str">
        <f t="shared" si="95"/>
        <v>083</v>
      </c>
      <c r="D542" t="s">
        <v>118</v>
      </c>
      <c r="E542" t="str">
        <f t="shared" si="98"/>
        <v>03</v>
      </c>
      <c r="F542" t="str">
        <f>"009"</f>
        <v>009</v>
      </c>
      <c r="G542" t="str">
        <f>""</f>
        <v/>
      </c>
      <c r="H542" t="s">
        <v>0</v>
      </c>
      <c r="I542" t="s">
        <v>849</v>
      </c>
      <c r="J542" t="s">
        <v>850</v>
      </c>
      <c r="K542" s="2" t="str">
        <f t="shared" si="96"/>
        <v>06800</v>
      </c>
    </row>
    <row r="543" spans="1:11" x14ac:dyDescent="0.25">
      <c r="A543" t="str">
        <f t="shared" si="94"/>
        <v>06</v>
      </c>
      <c r="B543" t="s">
        <v>34</v>
      </c>
      <c r="C543" t="str">
        <f t="shared" si="95"/>
        <v>083</v>
      </c>
      <c r="D543" t="s">
        <v>118</v>
      </c>
      <c r="E543" t="str">
        <f t="shared" si="98"/>
        <v>03</v>
      </c>
      <c r="F543" t="str">
        <f>"010"</f>
        <v>010</v>
      </c>
      <c r="G543" t="str">
        <f>""</f>
        <v/>
      </c>
      <c r="H543" t="s">
        <v>1</v>
      </c>
      <c r="I543" t="s">
        <v>849</v>
      </c>
      <c r="J543" t="s">
        <v>850</v>
      </c>
      <c r="K543" s="2" t="str">
        <f t="shared" si="96"/>
        <v>06800</v>
      </c>
    </row>
    <row r="544" spans="1:11" x14ac:dyDescent="0.25">
      <c r="A544" t="str">
        <f t="shared" si="94"/>
        <v>06</v>
      </c>
      <c r="B544" t="s">
        <v>34</v>
      </c>
      <c r="C544" t="str">
        <f t="shared" si="95"/>
        <v>083</v>
      </c>
      <c r="D544" t="s">
        <v>118</v>
      </c>
      <c r="E544" t="str">
        <f t="shared" si="98"/>
        <v>03</v>
      </c>
      <c r="F544" t="str">
        <f>"010"</f>
        <v>010</v>
      </c>
      <c r="G544" t="str">
        <f>""</f>
        <v/>
      </c>
      <c r="H544" t="s">
        <v>0</v>
      </c>
      <c r="I544" t="s">
        <v>849</v>
      </c>
      <c r="J544" t="s">
        <v>850</v>
      </c>
      <c r="K544" s="2" t="str">
        <f t="shared" si="96"/>
        <v>06800</v>
      </c>
    </row>
    <row r="545" spans="1:11" x14ac:dyDescent="0.25">
      <c r="A545" t="str">
        <f t="shared" si="94"/>
        <v>06</v>
      </c>
      <c r="B545" t="s">
        <v>34</v>
      </c>
      <c r="C545" t="str">
        <f t="shared" si="95"/>
        <v>083</v>
      </c>
      <c r="D545" t="s">
        <v>118</v>
      </c>
      <c r="E545" t="str">
        <f t="shared" si="98"/>
        <v>03</v>
      </c>
      <c r="F545" t="str">
        <f>"011"</f>
        <v>011</v>
      </c>
      <c r="G545" t="str">
        <f>""</f>
        <v/>
      </c>
      <c r="H545" t="s">
        <v>1</v>
      </c>
      <c r="I545" t="s">
        <v>849</v>
      </c>
      <c r="J545" t="s">
        <v>850</v>
      </c>
      <c r="K545" s="2" t="str">
        <f t="shared" si="96"/>
        <v>06800</v>
      </c>
    </row>
    <row r="546" spans="1:11" x14ac:dyDescent="0.25">
      <c r="A546" t="str">
        <f t="shared" si="94"/>
        <v>06</v>
      </c>
      <c r="B546" t="s">
        <v>34</v>
      </c>
      <c r="C546" t="str">
        <f t="shared" si="95"/>
        <v>083</v>
      </c>
      <c r="D546" t="s">
        <v>118</v>
      </c>
      <c r="E546" t="str">
        <f t="shared" si="98"/>
        <v>03</v>
      </c>
      <c r="F546" t="str">
        <f>"011"</f>
        <v>011</v>
      </c>
      <c r="G546" t="str">
        <f>""</f>
        <v/>
      </c>
      <c r="H546" t="s">
        <v>0</v>
      </c>
      <c r="I546" t="s">
        <v>849</v>
      </c>
      <c r="J546" t="s">
        <v>850</v>
      </c>
      <c r="K546" s="2" t="str">
        <f t="shared" si="96"/>
        <v>06800</v>
      </c>
    </row>
    <row r="547" spans="1:11" x14ac:dyDescent="0.25">
      <c r="A547" t="str">
        <f t="shared" si="94"/>
        <v>06</v>
      </c>
      <c r="B547" t="s">
        <v>34</v>
      </c>
      <c r="C547" t="str">
        <f t="shared" si="95"/>
        <v>083</v>
      </c>
      <c r="D547" t="s">
        <v>118</v>
      </c>
      <c r="E547" t="str">
        <f t="shared" ref="E547:E571" si="99">"04"</f>
        <v>04</v>
      </c>
      <c r="F547" t="str">
        <f>"001"</f>
        <v>001</v>
      </c>
      <c r="G547" t="str">
        <f>""</f>
        <v/>
      </c>
      <c r="H547" t="s">
        <v>1</v>
      </c>
      <c r="I547" t="s">
        <v>851</v>
      </c>
      <c r="J547" t="s">
        <v>852</v>
      </c>
      <c r="K547" s="2" t="str">
        <f t="shared" si="96"/>
        <v>06800</v>
      </c>
    </row>
    <row r="548" spans="1:11" x14ac:dyDescent="0.25">
      <c r="A548" t="str">
        <f t="shared" si="94"/>
        <v>06</v>
      </c>
      <c r="B548" t="s">
        <v>34</v>
      </c>
      <c r="C548" t="str">
        <f t="shared" si="95"/>
        <v>083</v>
      </c>
      <c r="D548" t="s">
        <v>118</v>
      </c>
      <c r="E548" t="str">
        <f t="shared" si="99"/>
        <v>04</v>
      </c>
      <c r="F548" t="str">
        <f>"001"</f>
        <v>001</v>
      </c>
      <c r="G548" t="str">
        <f>""</f>
        <v/>
      </c>
      <c r="H548" t="s">
        <v>0</v>
      </c>
      <c r="I548" t="s">
        <v>851</v>
      </c>
      <c r="J548" t="s">
        <v>852</v>
      </c>
      <c r="K548" s="2" t="str">
        <f t="shared" si="96"/>
        <v>06800</v>
      </c>
    </row>
    <row r="549" spans="1:11" x14ac:dyDescent="0.25">
      <c r="A549" t="str">
        <f t="shared" si="94"/>
        <v>06</v>
      </c>
      <c r="B549" t="s">
        <v>34</v>
      </c>
      <c r="C549" t="str">
        <f t="shared" si="95"/>
        <v>083</v>
      </c>
      <c r="D549" t="s">
        <v>118</v>
      </c>
      <c r="E549" t="str">
        <f t="shared" si="99"/>
        <v>04</v>
      </c>
      <c r="F549" t="str">
        <f>"002"</f>
        <v>002</v>
      </c>
      <c r="G549" t="str">
        <f>""</f>
        <v/>
      </c>
      <c r="H549" t="s">
        <v>1</v>
      </c>
      <c r="I549" t="s">
        <v>853</v>
      </c>
      <c r="J549" t="s">
        <v>854</v>
      </c>
      <c r="K549" s="2" t="str">
        <f t="shared" si="96"/>
        <v>06800</v>
      </c>
    </row>
    <row r="550" spans="1:11" x14ac:dyDescent="0.25">
      <c r="A550" t="str">
        <f t="shared" si="94"/>
        <v>06</v>
      </c>
      <c r="B550" t="s">
        <v>34</v>
      </c>
      <c r="C550" t="str">
        <f t="shared" si="95"/>
        <v>083</v>
      </c>
      <c r="D550" t="s">
        <v>118</v>
      </c>
      <c r="E550" t="str">
        <f t="shared" si="99"/>
        <v>04</v>
      </c>
      <c r="F550" t="str">
        <f>"002"</f>
        <v>002</v>
      </c>
      <c r="G550" t="str">
        <f>""</f>
        <v/>
      </c>
      <c r="H550" t="s">
        <v>0</v>
      </c>
      <c r="I550" t="s">
        <v>853</v>
      </c>
      <c r="J550" t="s">
        <v>854</v>
      </c>
      <c r="K550" s="2" t="str">
        <f t="shared" si="96"/>
        <v>06800</v>
      </c>
    </row>
    <row r="551" spans="1:11" x14ac:dyDescent="0.25">
      <c r="A551" t="str">
        <f t="shared" si="94"/>
        <v>06</v>
      </c>
      <c r="B551" t="s">
        <v>34</v>
      </c>
      <c r="C551" t="str">
        <f t="shared" si="95"/>
        <v>083</v>
      </c>
      <c r="D551" t="s">
        <v>118</v>
      </c>
      <c r="E551" t="str">
        <f t="shared" si="99"/>
        <v>04</v>
      </c>
      <c r="F551" t="str">
        <f>"002"</f>
        <v>002</v>
      </c>
      <c r="G551" t="str">
        <f>""</f>
        <v/>
      </c>
      <c r="H551" t="s">
        <v>2</v>
      </c>
      <c r="I551" t="s">
        <v>853</v>
      </c>
      <c r="J551" t="s">
        <v>854</v>
      </c>
      <c r="K551" s="2" t="str">
        <f t="shared" si="96"/>
        <v>06800</v>
      </c>
    </row>
    <row r="552" spans="1:11" x14ac:dyDescent="0.25">
      <c r="A552" t="str">
        <f t="shared" si="94"/>
        <v>06</v>
      </c>
      <c r="B552" t="s">
        <v>34</v>
      </c>
      <c r="C552" t="str">
        <f t="shared" si="95"/>
        <v>083</v>
      </c>
      <c r="D552" t="s">
        <v>118</v>
      </c>
      <c r="E552" t="str">
        <f t="shared" si="99"/>
        <v>04</v>
      </c>
      <c r="F552" t="str">
        <f>"005"</f>
        <v>005</v>
      </c>
      <c r="G552" t="str">
        <f>""</f>
        <v/>
      </c>
      <c r="H552" t="s">
        <v>3</v>
      </c>
      <c r="I552" t="s">
        <v>855</v>
      </c>
      <c r="J552" t="s">
        <v>856</v>
      </c>
      <c r="K552" s="2" t="str">
        <f t="shared" si="96"/>
        <v>06800</v>
      </c>
    </row>
    <row r="553" spans="1:11" x14ac:dyDescent="0.25">
      <c r="A553" t="str">
        <f t="shared" si="94"/>
        <v>06</v>
      </c>
      <c r="B553" t="s">
        <v>34</v>
      </c>
      <c r="C553" t="str">
        <f t="shared" si="95"/>
        <v>083</v>
      </c>
      <c r="D553" t="s">
        <v>118</v>
      </c>
      <c r="E553" t="str">
        <f t="shared" si="99"/>
        <v>04</v>
      </c>
      <c r="F553" t="str">
        <f>"006"</f>
        <v>006</v>
      </c>
      <c r="G553" t="str">
        <f>""</f>
        <v/>
      </c>
      <c r="H553" t="s">
        <v>3</v>
      </c>
      <c r="I553" t="s">
        <v>857</v>
      </c>
      <c r="J553" t="s">
        <v>858</v>
      </c>
      <c r="K553" s="2" t="str">
        <f t="shared" si="96"/>
        <v>06800</v>
      </c>
    </row>
    <row r="554" spans="1:11" x14ac:dyDescent="0.25">
      <c r="A554" t="str">
        <f t="shared" si="94"/>
        <v>06</v>
      </c>
      <c r="B554" t="s">
        <v>34</v>
      </c>
      <c r="C554" t="str">
        <f t="shared" si="95"/>
        <v>083</v>
      </c>
      <c r="D554" t="s">
        <v>118</v>
      </c>
      <c r="E554" t="str">
        <f t="shared" si="99"/>
        <v>04</v>
      </c>
      <c r="F554" t="str">
        <f>"007"</f>
        <v>007</v>
      </c>
      <c r="G554" t="str">
        <f>""</f>
        <v/>
      </c>
      <c r="H554" t="s">
        <v>1</v>
      </c>
      <c r="I554" t="s">
        <v>859</v>
      </c>
      <c r="J554" t="s">
        <v>860</v>
      </c>
      <c r="K554" s="2" t="str">
        <f t="shared" si="96"/>
        <v>06800</v>
      </c>
    </row>
    <row r="555" spans="1:11" x14ac:dyDescent="0.25">
      <c r="A555" t="str">
        <f t="shared" si="94"/>
        <v>06</v>
      </c>
      <c r="B555" t="s">
        <v>34</v>
      </c>
      <c r="C555" t="str">
        <f t="shared" si="95"/>
        <v>083</v>
      </c>
      <c r="D555" t="s">
        <v>118</v>
      </c>
      <c r="E555" t="str">
        <f t="shared" si="99"/>
        <v>04</v>
      </c>
      <c r="F555" t="str">
        <f>"007"</f>
        <v>007</v>
      </c>
      <c r="G555" t="str">
        <f>""</f>
        <v/>
      </c>
      <c r="H555" t="s">
        <v>0</v>
      </c>
      <c r="I555" t="s">
        <v>859</v>
      </c>
      <c r="J555" t="s">
        <v>860</v>
      </c>
      <c r="K555" s="2" t="str">
        <f t="shared" si="96"/>
        <v>06800</v>
      </c>
    </row>
    <row r="556" spans="1:11" x14ac:dyDescent="0.25">
      <c r="A556" t="str">
        <f t="shared" si="94"/>
        <v>06</v>
      </c>
      <c r="B556" t="s">
        <v>34</v>
      </c>
      <c r="C556" t="str">
        <f t="shared" si="95"/>
        <v>083</v>
      </c>
      <c r="D556" t="s">
        <v>118</v>
      </c>
      <c r="E556" t="str">
        <f t="shared" si="99"/>
        <v>04</v>
      </c>
      <c r="F556" t="str">
        <f>"007"</f>
        <v>007</v>
      </c>
      <c r="G556" t="str">
        <f>""</f>
        <v/>
      </c>
      <c r="H556" t="s">
        <v>2</v>
      </c>
      <c r="I556" t="s">
        <v>859</v>
      </c>
      <c r="J556" t="s">
        <v>860</v>
      </c>
      <c r="K556" s="2" t="str">
        <f t="shared" si="96"/>
        <v>06800</v>
      </c>
    </row>
    <row r="557" spans="1:11" x14ac:dyDescent="0.25">
      <c r="A557" t="str">
        <f t="shared" si="94"/>
        <v>06</v>
      </c>
      <c r="B557" t="s">
        <v>34</v>
      </c>
      <c r="C557" t="str">
        <f t="shared" si="95"/>
        <v>083</v>
      </c>
      <c r="D557" t="s">
        <v>118</v>
      </c>
      <c r="E557" t="str">
        <f t="shared" si="99"/>
        <v>04</v>
      </c>
      <c r="F557" t="str">
        <f>"008"</f>
        <v>008</v>
      </c>
      <c r="G557" t="str">
        <f>""</f>
        <v/>
      </c>
      <c r="H557" t="s">
        <v>1</v>
      </c>
      <c r="I557" t="s">
        <v>456</v>
      </c>
      <c r="J557" t="s">
        <v>861</v>
      </c>
      <c r="K557" s="2" t="str">
        <f t="shared" si="96"/>
        <v>06800</v>
      </c>
    </row>
    <row r="558" spans="1:11" x14ac:dyDescent="0.25">
      <c r="A558" t="str">
        <f t="shared" si="94"/>
        <v>06</v>
      </c>
      <c r="B558" t="s">
        <v>34</v>
      </c>
      <c r="C558" t="str">
        <f t="shared" si="95"/>
        <v>083</v>
      </c>
      <c r="D558" t="s">
        <v>118</v>
      </c>
      <c r="E558" t="str">
        <f t="shared" si="99"/>
        <v>04</v>
      </c>
      <c r="F558" t="str">
        <f>"008"</f>
        <v>008</v>
      </c>
      <c r="G558" t="str">
        <f>""</f>
        <v/>
      </c>
      <c r="H558" t="s">
        <v>0</v>
      </c>
      <c r="I558" t="s">
        <v>456</v>
      </c>
      <c r="J558" t="s">
        <v>861</v>
      </c>
      <c r="K558" s="2" t="str">
        <f t="shared" si="96"/>
        <v>06800</v>
      </c>
    </row>
    <row r="559" spans="1:11" x14ac:dyDescent="0.25">
      <c r="A559" t="str">
        <f t="shared" si="94"/>
        <v>06</v>
      </c>
      <c r="B559" t="s">
        <v>34</v>
      </c>
      <c r="C559" t="str">
        <f t="shared" si="95"/>
        <v>083</v>
      </c>
      <c r="D559" t="s">
        <v>118</v>
      </c>
      <c r="E559" t="str">
        <f t="shared" si="99"/>
        <v>04</v>
      </c>
      <c r="F559" t="str">
        <f>"009"</f>
        <v>009</v>
      </c>
      <c r="G559" t="str">
        <f>""</f>
        <v/>
      </c>
      <c r="H559" t="s">
        <v>1</v>
      </c>
      <c r="I559" t="s">
        <v>857</v>
      </c>
      <c r="J559" t="s">
        <v>858</v>
      </c>
      <c r="K559" s="2" t="str">
        <f t="shared" si="96"/>
        <v>06800</v>
      </c>
    </row>
    <row r="560" spans="1:11" x14ac:dyDescent="0.25">
      <c r="A560" t="str">
        <f t="shared" si="94"/>
        <v>06</v>
      </c>
      <c r="B560" t="s">
        <v>34</v>
      </c>
      <c r="C560" t="str">
        <f t="shared" si="95"/>
        <v>083</v>
      </c>
      <c r="D560" t="s">
        <v>118</v>
      </c>
      <c r="E560" t="str">
        <f t="shared" si="99"/>
        <v>04</v>
      </c>
      <c r="F560" t="str">
        <f>"009"</f>
        <v>009</v>
      </c>
      <c r="G560" t="str">
        <f>""</f>
        <v/>
      </c>
      <c r="H560" t="s">
        <v>0</v>
      </c>
      <c r="I560" t="s">
        <v>857</v>
      </c>
      <c r="J560" t="s">
        <v>858</v>
      </c>
      <c r="K560" s="2" t="str">
        <f t="shared" si="96"/>
        <v>06800</v>
      </c>
    </row>
    <row r="561" spans="1:11" x14ac:dyDescent="0.25">
      <c r="A561" t="str">
        <f t="shared" si="94"/>
        <v>06</v>
      </c>
      <c r="B561" t="s">
        <v>34</v>
      </c>
      <c r="C561" t="str">
        <f t="shared" si="95"/>
        <v>083</v>
      </c>
      <c r="D561" t="s">
        <v>118</v>
      </c>
      <c r="E561" t="str">
        <f t="shared" si="99"/>
        <v>04</v>
      </c>
      <c r="F561" t="str">
        <f>"010"</f>
        <v>010</v>
      </c>
      <c r="G561" t="str">
        <f>""</f>
        <v/>
      </c>
      <c r="H561" t="s">
        <v>1</v>
      </c>
      <c r="I561" t="s">
        <v>855</v>
      </c>
      <c r="J561" t="s">
        <v>856</v>
      </c>
      <c r="K561" s="2" t="str">
        <f t="shared" si="96"/>
        <v>06800</v>
      </c>
    </row>
    <row r="562" spans="1:11" x14ac:dyDescent="0.25">
      <c r="A562" t="str">
        <f t="shared" si="94"/>
        <v>06</v>
      </c>
      <c r="B562" t="s">
        <v>34</v>
      </c>
      <c r="C562" t="str">
        <f t="shared" si="95"/>
        <v>083</v>
      </c>
      <c r="D562" t="s">
        <v>118</v>
      </c>
      <c r="E562" t="str">
        <f t="shared" si="99"/>
        <v>04</v>
      </c>
      <c r="F562" t="str">
        <f>"010"</f>
        <v>010</v>
      </c>
      <c r="G562" t="str">
        <f>""</f>
        <v/>
      </c>
      <c r="H562" t="s">
        <v>0</v>
      </c>
      <c r="I562" t="s">
        <v>855</v>
      </c>
      <c r="J562" t="s">
        <v>856</v>
      </c>
      <c r="K562" s="2" t="str">
        <f t="shared" si="96"/>
        <v>06800</v>
      </c>
    </row>
    <row r="563" spans="1:11" x14ac:dyDescent="0.25">
      <c r="A563" t="str">
        <f t="shared" si="94"/>
        <v>06</v>
      </c>
      <c r="B563" t="s">
        <v>34</v>
      </c>
      <c r="C563" t="str">
        <f t="shared" si="95"/>
        <v>083</v>
      </c>
      <c r="D563" t="s">
        <v>118</v>
      </c>
      <c r="E563" t="str">
        <f t="shared" si="99"/>
        <v>04</v>
      </c>
      <c r="F563" t="str">
        <f>"010"</f>
        <v>010</v>
      </c>
      <c r="G563" t="str">
        <f>""</f>
        <v/>
      </c>
      <c r="H563" t="s">
        <v>2</v>
      </c>
      <c r="I563" t="s">
        <v>855</v>
      </c>
      <c r="J563" t="s">
        <v>856</v>
      </c>
      <c r="K563" s="2" t="str">
        <f t="shared" si="96"/>
        <v>06800</v>
      </c>
    </row>
    <row r="564" spans="1:11" x14ac:dyDescent="0.25">
      <c r="A564" t="str">
        <f t="shared" si="94"/>
        <v>06</v>
      </c>
      <c r="B564" t="s">
        <v>34</v>
      </c>
      <c r="C564" t="str">
        <f t="shared" si="95"/>
        <v>083</v>
      </c>
      <c r="D564" t="s">
        <v>118</v>
      </c>
      <c r="E564" t="str">
        <f t="shared" si="99"/>
        <v>04</v>
      </c>
      <c r="F564" t="str">
        <f>"011"</f>
        <v>011</v>
      </c>
      <c r="G564" t="str">
        <f>""</f>
        <v/>
      </c>
      <c r="H564" t="s">
        <v>1</v>
      </c>
      <c r="I564" t="s">
        <v>853</v>
      </c>
      <c r="J564" t="s">
        <v>854</v>
      </c>
      <c r="K564" s="2" t="str">
        <f t="shared" si="96"/>
        <v>06800</v>
      </c>
    </row>
    <row r="565" spans="1:11" x14ac:dyDescent="0.25">
      <c r="A565" t="str">
        <f t="shared" si="94"/>
        <v>06</v>
      </c>
      <c r="B565" t="s">
        <v>34</v>
      </c>
      <c r="C565" t="str">
        <f t="shared" si="95"/>
        <v>083</v>
      </c>
      <c r="D565" t="s">
        <v>118</v>
      </c>
      <c r="E565" t="str">
        <f t="shared" si="99"/>
        <v>04</v>
      </c>
      <c r="F565" t="str">
        <f>"011"</f>
        <v>011</v>
      </c>
      <c r="G565" t="str">
        <f>""</f>
        <v/>
      </c>
      <c r="H565" t="s">
        <v>0</v>
      </c>
      <c r="I565" t="s">
        <v>853</v>
      </c>
      <c r="J565" t="s">
        <v>854</v>
      </c>
      <c r="K565" s="2" t="str">
        <f t="shared" si="96"/>
        <v>06800</v>
      </c>
    </row>
    <row r="566" spans="1:11" x14ac:dyDescent="0.25">
      <c r="A566" t="str">
        <f t="shared" si="94"/>
        <v>06</v>
      </c>
      <c r="B566" t="s">
        <v>34</v>
      </c>
      <c r="C566" t="str">
        <f t="shared" si="95"/>
        <v>083</v>
      </c>
      <c r="D566" t="s">
        <v>118</v>
      </c>
      <c r="E566" t="str">
        <f t="shared" si="99"/>
        <v>04</v>
      </c>
      <c r="F566" t="str">
        <f>"012"</f>
        <v>012</v>
      </c>
      <c r="G566" t="str">
        <f>""</f>
        <v/>
      </c>
      <c r="H566" t="s">
        <v>1</v>
      </c>
      <c r="I566" t="s">
        <v>859</v>
      </c>
      <c r="J566" t="s">
        <v>860</v>
      </c>
      <c r="K566" s="2" t="str">
        <f t="shared" si="96"/>
        <v>06800</v>
      </c>
    </row>
    <row r="567" spans="1:11" x14ac:dyDescent="0.25">
      <c r="A567" t="str">
        <f t="shared" si="94"/>
        <v>06</v>
      </c>
      <c r="B567" t="s">
        <v>34</v>
      </c>
      <c r="C567" t="str">
        <f t="shared" si="95"/>
        <v>083</v>
      </c>
      <c r="D567" t="s">
        <v>118</v>
      </c>
      <c r="E567" t="str">
        <f t="shared" si="99"/>
        <v>04</v>
      </c>
      <c r="F567" t="str">
        <f>"012"</f>
        <v>012</v>
      </c>
      <c r="G567" t="str">
        <f>""</f>
        <v/>
      </c>
      <c r="H567" t="s">
        <v>0</v>
      </c>
      <c r="I567" t="s">
        <v>859</v>
      </c>
      <c r="J567" t="s">
        <v>860</v>
      </c>
      <c r="K567" s="2" t="str">
        <f t="shared" si="96"/>
        <v>06800</v>
      </c>
    </row>
    <row r="568" spans="1:11" x14ac:dyDescent="0.25">
      <c r="A568" t="str">
        <f t="shared" si="94"/>
        <v>06</v>
      </c>
      <c r="B568" t="s">
        <v>34</v>
      </c>
      <c r="C568" t="str">
        <f t="shared" si="95"/>
        <v>083</v>
      </c>
      <c r="D568" t="s">
        <v>118</v>
      </c>
      <c r="E568" t="str">
        <f t="shared" si="99"/>
        <v>04</v>
      </c>
      <c r="F568" t="str">
        <f>"013"</f>
        <v>013</v>
      </c>
      <c r="G568" t="str">
        <f>""</f>
        <v/>
      </c>
      <c r="H568" t="s">
        <v>1</v>
      </c>
      <c r="I568" t="s">
        <v>853</v>
      </c>
      <c r="J568" t="s">
        <v>854</v>
      </c>
      <c r="K568" s="2" t="str">
        <f t="shared" si="96"/>
        <v>06800</v>
      </c>
    </row>
    <row r="569" spans="1:11" x14ac:dyDescent="0.25">
      <c r="A569" t="str">
        <f t="shared" si="94"/>
        <v>06</v>
      </c>
      <c r="B569" t="s">
        <v>34</v>
      </c>
      <c r="C569" t="str">
        <f t="shared" si="95"/>
        <v>083</v>
      </c>
      <c r="D569" t="s">
        <v>118</v>
      </c>
      <c r="E569" t="str">
        <f t="shared" si="99"/>
        <v>04</v>
      </c>
      <c r="F569" t="str">
        <f>"013"</f>
        <v>013</v>
      </c>
      <c r="G569" t="str">
        <f>""</f>
        <v/>
      </c>
      <c r="H569" t="s">
        <v>0</v>
      </c>
      <c r="I569" t="s">
        <v>853</v>
      </c>
      <c r="J569" t="s">
        <v>854</v>
      </c>
      <c r="K569" s="2" t="str">
        <f t="shared" si="96"/>
        <v>06800</v>
      </c>
    </row>
    <row r="570" spans="1:11" x14ac:dyDescent="0.25">
      <c r="A570" t="str">
        <f t="shared" si="94"/>
        <v>06</v>
      </c>
      <c r="B570" t="s">
        <v>34</v>
      </c>
      <c r="C570" t="str">
        <f t="shared" si="95"/>
        <v>083</v>
      </c>
      <c r="D570" t="s">
        <v>118</v>
      </c>
      <c r="E570" t="str">
        <f t="shared" si="99"/>
        <v>04</v>
      </c>
      <c r="F570" t="str">
        <f>"014"</f>
        <v>014</v>
      </c>
      <c r="G570" t="str">
        <f>""</f>
        <v/>
      </c>
      <c r="H570" t="s">
        <v>1</v>
      </c>
      <c r="I570" t="s">
        <v>853</v>
      </c>
      <c r="J570" t="s">
        <v>854</v>
      </c>
      <c r="K570" s="2" t="str">
        <f t="shared" si="96"/>
        <v>06800</v>
      </c>
    </row>
    <row r="571" spans="1:11" x14ac:dyDescent="0.25">
      <c r="A571" t="str">
        <f t="shared" si="94"/>
        <v>06</v>
      </c>
      <c r="B571" t="s">
        <v>34</v>
      </c>
      <c r="C571" t="str">
        <f t="shared" si="95"/>
        <v>083</v>
      </c>
      <c r="D571" t="s">
        <v>118</v>
      </c>
      <c r="E571" t="str">
        <f t="shared" si="99"/>
        <v>04</v>
      </c>
      <c r="F571" t="str">
        <f>"014"</f>
        <v>014</v>
      </c>
      <c r="G571" t="str">
        <f>""</f>
        <v/>
      </c>
      <c r="H571" t="s">
        <v>0</v>
      </c>
      <c r="I571" t="s">
        <v>853</v>
      </c>
      <c r="J571" t="s">
        <v>854</v>
      </c>
      <c r="K571" s="2" t="str">
        <f t="shared" si="96"/>
        <v>06800</v>
      </c>
    </row>
    <row r="572" spans="1:11" x14ac:dyDescent="0.25">
      <c r="A572" t="str">
        <f t="shared" si="94"/>
        <v>06</v>
      </c>
      <c r="B572" t="s">
        <v>34</v>
      </c>
      <c r="C572" t="str">
        <f t="shared" si="95"/>
        <v>083</v>
      </c>
      <c r="D572" t="s">
        <v>118</v>
      </c>
      <c r="E572" t="str">
        <f>"05"</f>
        <v>05</v>
      </c>
      <c r="F572" t="str">
        <f>"001"</f>
        <v>001</v>
      </c>
      <c r="G572" t="str">
        <f>""</f>
        <v/>
      </c>
      <c r="H572" t="s">
        <v>3</v>
      </c>
      <c r="I572" t="s">
        <v>862</v>
      </c>
      <c r="J572" t="s">
        <v>863</v>
      </c>
      <c r="K572" s="2" t="str">
        <f t="shared" si="96"/>
        <v>06800</v>
      </c>
    </row>
    <row r="573" spans="1:11" x14ac:dyDescent="0.25">
      <c r="A573" t="str">
        <f t="shared" si="94"/>
        <v>06</v>
      </c>
      <c r="B573" t="s">
        <v>34</v>
      </c>
      <c r="C573" t="str">
        <f t="shared" si="95"/>
        <v>083</v>
      </c>
      <c r="D573" t="s">
        <v>118</v>
      </c>
      <c r="E573" t="str">
        <f t="shared" ref="E573:E588" si="100">"06"</f>
        <v>06</v>
      </c>
      <c r="F573" t="str">
        <f>"001"</f>
        <v>001</v>
      </c>
      <c r="G573" t="str">
        <f>""</f>
        <v/>
      </c>
      <c r="H573" t="s">
        <v>3</v>
      </c>
      <c r="I573" t="s">
        <v>864</v>
      </c>
      <c r="J573" t="s">
        <v>865</v>
      </c>
      <c r="K573" s="2" t="str">
        <f t="shared" si="96"/>
        <v>06800</v>
      </c>
    </row>
    <row r="574" spans="1:11" x14ac:dyDescent="0.25">
      <c r="A574" t="str">
        <f t="shared" si="94"/>
        <v>06</v>
      </c>
      <c r="B574" t="s">
        <v>34</v>
      </c>
      <c r="C574" t="str">
        <f t="shared" si="95"/>
        <v>083</v>
      </c>
      <c r="D574" t="s">
        <v>118</v>
      </c>
      <c r="E574" t="str">
        <f t="shared" si="100"/>
        <v>06</v>
      </c>
      <c r="F574" t="str">
        <f>"002"</f>
        <v>002</v>
      </c>
      <c r="G574" t="str">
        <f>""</f>
        <v/>
      </c>
      <c r="H574" t="s">
        <v>1</v>
      </c>
      <c r="I574" t="s">
        <v>864</v>
      </c>
      <c r="J574" t="s">
        <v>865</v>
      </c>
      <c r="K574" s="2" t="str">
        <f t="shared" si="96"/>
        <v>06800</v>
      </c>
    </row>
    <row r="575" spans="1:11" x14ac:dyDescent="0.25">
      <c r="A575" t="str">
        <f t="shared" si="94"/>
        <v>06</v>
      </c>
      <c r="B575" t="s">
        <v>34</v>
      </c>
      <c r="C575" t="str">
        <f t="shared" si="95"/>
        <v>083</v>
      </c>
      <c r="D575" t="s">
        <v>118</v>
      </c>
      <c r="E575" t="str">
        <f t="shared" si="100"/>
        <v>06</v>
      </c>
      <c r="F575" t="str">
        <f>"002"</f>
        <v>002</v>
      </c>
      <c r="G575" t="str">
        <f>""</f>
        <v/>
      </c>
      <c r="H575" t="s">
        <v>0</v>
      </c>
      <c r="I575" t="s">
        <v>864</v>
      </c>
      <c r="J575" t="s">
        <v>865</v>
      </c>
      <c r="K575" s="2" t="str">
        <f t="shared" si="96"/>
        <v>06800</v>
      </c>
    </row>
    <row r="576" spans="1:11" x14ac:dyDescent="0.25">
      <c r="A576" t="str">
        <f t="shared" si="94"/>
        <v>06</v>
      </c>
      <c r="B576" t="s">
        <v>34</v>
      </c>
      <c r="C576" t="str">
        <f t="shared" si="95"/>
        <v>083</v>
      </c>
      <c r="D576" t="s">
        <v>118</v>
      </c>
      <c r="E576" t="str">
        <f t="shared" si="100"/>
        <v>06</v>
      </c>
      <c r="F576" t="str">
        <f>"003"</f>
        <v>003</v>
      </c>
      <c r="G576" t="str">
        <f>""</f>
        <v/>
      </c>
      <c r="H576" t="s">
        <v>3</v>
      </c>
      <c r="I576" t="s">
        <v>866</v>
      </c>
      <c r="J576" t="s">
        <v>867</v>
      </c>
      <c r="K576" s="2" t="str">
        <f t="shared" si="96"/>
        <v>06800</v>
      </c>
    </row>
    <row r="577" spans="1:11" x14ac:dyDescent="0.25">
      <c r="A577" t="str">
        <f t="shared" si="94"/>
        <v>06</v>
      </c>
      <c r="B577" t="s">
        <v>34</v>
      </c>
      <c r="C577" t="str">
        <f t="shared" si="95"/>
        <v>083</v>
      </c>
      <c r="D577" t="s">
        <v>118</v>
      </c>
      <c r="E577" t="str">
        <f t="shared" si="100"/>
        <v>06</v>
      </c>
      <c r="F577" t="str">
        <f>"004"</f>
        <v>004</v>
      </c>
      <c r="G577" t="str">
        <f>""</f>
        <v/>
      </c>
      <c r="H577" t="s">
        <v>1</v>
      </c>
      <c r="I577" t="s">
        <v>868</v>
      </c>
      <c r="J577" t="s">
        <v>869</v>
      </c>
      <c r="K577" s="2" t="str">
        <f t="shared" si="96"/>
        <v>06800</v>
      </c>
    </row>
    <row r="578" spans="1:11" x14ac:dyDescent="0.25">
      <c r="A578" t="str">
        <f t="shared" si="94"/>
        <v>06</v>
      </c>
      <c r="B578" t="s">
        <v>34</v>
      </c>
      <c r="C578" t="str">
        <f t="shared" si="95"/>
        <v>083</v>
      </c>
      <c r="D578" t="s">
        <v>118</v>
      </c>
      <c r="E578" t="str">
        <f t="shared" si="100"/>
        <v>06</v>
      </c>
      <c r="F578" t="str">
        <f>"004"</f>
        <v>004</v>
      </c>
      <c r="G578" t="str">
        <f>""</f>
        <v/>
      </c>
      <c r="H578" t="s">
        <v>0</v>
      </c>
      <c r="I578" t="s">
        <v>868</v>
      </c>
      <c r="J578" t="s">
        <v>869</v>
      </c>
      <c r="K578" s="2" t="str">
        <f t="shared" si="96"/>
        <v>06800</v>
      </c>
    </row>
    <row r="579" spans="1:11" x14ac:dyDescent="0.25">
      <c r="A579" t="str">
        <f t="shared" ref="A579:A642" si="101">"06"</f>
        <v>06</v>
      </c>
      <c r="B579" t="s">
        <v>34</v>
      </c>
      <c r="C579" t="str">
        <f t="shared" si="95"/>
        <v>083</v>
      </c>
      <c r="D579" t="s">
        <v>118</v>
      </c>
      <c r="E579" t="str">
        <f t="shared" si="100"/>
        <v>06</v>
      </c>
      <c r="F579" t="str">
        <f>"005"</f>
        <v>005</v>
      </c>
      <c r="G579" t="str">
        <f>""</f>
        <v/>
      </c>
      <c r="H579" t="s">
        <v>1</v>
      </c>
      <c r="I579" t="s">
        <v>870</v>
      </c>
      <c r="J579" t="s">
        <v>871</v>
      </c>
      <c r="K579" s="2" t="str">
        <f t="shared" si="96"/>
        <v>06800</v>
      </c>
    </row>
    <row r="580" spans="1:11" x14ac:dyDescent="0.25">
      <c r="A580" t="str">
        <f t="shared" si="101"/>
        <v>06</v>
      </c>
      <c r="B580" t="s">
        <v>34</v>
      </c>
      <c r="C580" t="str">
        <f t="shared" ref="C580:C588" si="102">"083"</f>
        <v>083</v>
      </c>
      <c r="D580" t="s">
        <v>118</v>
      </c>
      <c r="E580" t="str">
        <f t="shared" si="100"/>
        <v>06</v>
      </c>
      <c r="F580" t="str">
        <f>"005"</f>
        <v>005</v>
      </c>
      <c r="G580" t="str">
        <f>""</f>
        <v/>
      </c>
      <c r="H580" t="s">
        <v>0</v>
      </c>
      <c r="I580" t="s">
        <v>870</v>
      </c>
      <c r="J580" t="s">
        <v>871</v>
      </c>
      <c r="K580" s="2" t="str">
        <f t="shared" ref="K580:K588" si="103">"06800"</f>
        <v>06800</v>
      </c>
    </row>
    <row r="581" spans="1:11" x14ac:dyDescent="0.25">
      <c r="A581" t="str">
        <f t="shared" si="101"/>
        <v>06</v>
      </c>
      <c r="B581" t="s">
        <v>34</v>
      </c>
      <c r="C581" t="str">
        <f t="shared" si="102"/>
        <v>083</v>
      </c>
      <c r="D581" t="s">
        <v>118</v>
      </c>
      <c r="E581" t="str">
        <f t="shared" si="100"/>
        <v>06</v>
      </c>
      <c r="F581" t="str">
        <f>"006"</f>
        <v>006</v>
      </c>
      <c r="G581" t="str">
        <f>""</f>
        <v/>
      </c>
      <c r="H581" t="s">
        <v>1</v>
      </c>
      <c r="I581" t="s">
        <v>868</v>
      </c>
      <c r="J581" t="s">
        <v>869</v>
      </c>
      <c r="K581" s="2" t="str">
        <f t="shared" si="103"/>
        <v>06800</v>
      </c>
    </row>
    <row r="582" spans="1:11" x14ac:dyDescent="0.25">
      <c r="A582" t="str">
        <f t="shared" si="101"/>
        <v>06</v>
      </c>
      <c r="B582" t="s">
        <v>34</v>
      </c>
      <c r="C582" t="str">
        <f t="shared" si="102"/>
        <v>083</v>
      </c>
      <c r="D582" t="s">
        <v>118</v>
      </c>
      <c r="E582" t="str">
        <f t="shared" si="100"/>
        <v>06</v>
      </c>
      <c r="F582" t="str">
        <f>"006"</f>
        <v>006</v>
      </c>
      <c r="G582" t="str">
        <f>""</f>
        <v/>
      </c>
      <c r="H582" t="s">
        <v>0</v>
      </c>
      <c r="I582" t="s">
        <v>868</v>
      </c>
      <c r="J582" t="s">
        <v>869</v>
      </c>
      <c r="K582" s="2" t="str">
        <f t="shared" si="103"/>
        <v>06800</v>
      </c>
    </row>
    <row r="583" spans="1:11" x14ac:dyDescent="0.25">
      <c r="A583" t="str">
        <f t="shared" si="101"/>
        <v>06</v>
      </c>
      <c r="B583" t="s">
        <v>34</v>
      </c>
      <c r="C583" t="str">
        <f t="shared" si="102"/>
        <v>083</v>
      </c>
      <c r="D583" t="s">
        <v>118</v>
      </c>
      <c r="E583" t="str">
        <f t="shared" si="100"/>
        <v>06</v>
      </c>
      <c r="F583" t="str">
        <f>"007"</f>
        <v>007</v>
      </c>
      <c r="G583" t="str">
        <f>""</f>
        <v/>
      </c>
      <c r="H583" t="s">
        <v>3</v>
      </c>
      <c r="I583" t="s">
        <v>864</v>
      </c>
      <c r="J583" t="s">
        <v>865</v>
      </c>
      <c r="K583" s="2" t="str">
        <f t="shared" si="103"/>
        <v>06800</v>
      </c>
    </row>
    <row r="584" spans="1:11" x14ac:dyDescent="0.25">
      <c r="A584" t="str">
        <f t="shared" si="101"/>
        <v>06</v>
      </c>
      <c r="B584" t="s">
        <v>34</v>
      </c>
      <c r="C584" t="str">
        <f t="shared" si="102"/>
        <v>083</v>
      </c>
      <c r="D584" t="s">
        <v>118</v>
      </c>
      <c r="E584" t="str">
        <f t="shared" si="100"/>
        <v>06</v>
      </c>
      <c r="F584" t="str">
        <f>"008"</f>
        <v>008</v>
      </c>
      <c r="G584" t="str">
        <f>""</f>
        <v/>
      </c>
      <c r="H584" t="s">
        <v>1</v>
      </c>
      <c r="I584" t="s">
        <v>870</v>
      </c>
      <c r="J584" t="s">
        <v>871</v>
      </c>
      <c r="K584" s="2" t="str">
        <f t="shared" si="103"/>
        <v>06800</v>
      </c>
    </row>
    <row r="585" spans="1:11" x14ac:dyDescent="0.25">
      <c r="A585" t="str">
        <f t="shared" si="101"/>
        <v>06</v>
      </c>
      <c r="B585" t="s">
        <v>34</v>
      </c>
      <c r="C585" t="str">
        <f t="shared" si="102"/>
        <v>083</v>
      </c>
      <c r="D585" t="s">
        <v>118</v>
      </c>
      <c r="E585" t="str">
        <f t="shared" si="100"/>
        <v>06</v>
      </c>
      <c r="F585" t="str">
        <f>"008"</f>
        <v>008</v>
      </c>
      <c r="G585" t="str">
        <f>""</f>
        <v/>
      </c>
      <c r="H585" t="s">
        <v>0</v>
      </c>
      <c r="I585" t="s">
        <v>870</v>
      </c>
      <c r="J585" t="s">
        <v>871</v>
      </c>
      <c r="K585" s="2" t="str">
        <f t="shared" si="103"/>
        <v>06800</v>
      </c>
    </row>
    <row r="586" spans="1:11" x14ac:dyDescent="0.25">
      <c r="A586" t="str">
        <f t="shared" si="101"/>
        <v>06</v>
      </c>
      <c r="B586" t="s">
        <v>34</v>
      </c>
      <c r="C586" t="str">
        <f t="shared" si="102"/>
        <v>083</v>
      </c>
      <c r="D586" t="s">
        <v>118</v>
      </c>
      <c r="E586" t="str">
        <f t="shared" si="100"/>
        <v>06</v>
      </c>
      <c r="F586" t="str">
        <f>"009"</f>
        <v>009</v>
      </c>
      <c r="G586" t="str">
        <f>""</f>
        <v/>
      </c>
      <c r="H586" t="s">
        <v>3</v>
      </c>
      <c r="I586" t="s">
        <v>868</v>
      </c>
      <c r="J586" t="s">
        <v>869</v>
      </c>
      <c r="K586" s="2" t="str">
        <f t="shared" si="103"/>
        <v>06800</v>
      </c>
    </row>
    <row r="587" spans="1:11" x14ac:dyDescent="0.25">
      <c r="A587" t="str">
        <f t="shared" si="101"/>
        <v>06</v>
      </c>
      <c r="B587" t="s">
        <v>34</v>
      </c>
      <c r="C587" t="str">
        <f t="shared" si="102"/>
        <v>083</v>
      </c>
      <c r="D587" t="s">
        <v>118</v>
      </c>
      <c r="E587" t="str">
        <f t="shared" si="100"/>
        <v>06</v>
      </c>
      <c r="F587" t="str">
        <f>"010"</f>
        <v>010</v>
      </c>
      <c r="G587" t="str">
        <f>""</f>
        <v/>
      </c>
      <c r="H587" t="s">
        <v>1</v>
      </c>
      <c r="I587" t="s">
        <v>870</v>
      </c>
      <c r="J587" t="s">
        <v>871</v>
      </c>
      <c r="K587" s="2" t="str">
        <f t="shared" si="103"/>
        <v>06800</v>
      </c>
    </row>
    <row r="588" spans="1:11" x14ac:dyDescent="0.25">
      <c r="A588" t="str">
        <f t="shared" si="101"/>
        <v>06</v>
      </c>
      <c r="B588" t="s">
        <v>34</v>
      </c>
      <c r="C588" t="str">
        <f t="shared" si="102"/>
        <v>083</v>
      </c>
      <c r="D588" t="s">
        <v>118</v>
      </c>
      <c r="E588" t="str">
        <f t="shared" si="100"/>
        <v>06</v>
      </c>
      <c r="F588" t="str">
        <f>"010"</f>
        <v>010</v>
      </c>
      <c r="G588" t="str">
        <f>""</f>
        <v/>
      </c>
      <c r="H588" t="s">
        <v>0</v>
      </c>
      <c r="I588" t="s">
        <v>870</v>
      </c>
      <c r="J588" t="s">
        <v>871</v>
      </c>
      <c r="K588" s="2" t="str">
        <f t="shared" si="103"/>
        <v>06800</v>
      </c>
    </row>
    <row r="589" spans="1:11" x14ac:dyDescent="0.25">
      <c r="A589" t="str">
        <f t="shared" si="101"/>
        <v>06</v>
      </c>
      <c r="B589" t="s">
        <v>34</v>
      </c>
      <c r="C589" t="str">
        <f>"084"</f>
        <v>084</v>
      </c>
      <c r="D589" t="s">
        <v>119</v>
      </c>
      <c r="E589" t="str">
        <f>"01"</f>
        <v>01</v>
      </c>
      <c r="F589" t="str">
        <f>"001"</f>
        <v>001</v>
      </c>
      <c r="G589" t="str">
        <f>""</f>
        <v/>
      </c>
      <c r="H589" t="s">
        <v>1</v>
      </c>
      <c r="I589" t="s">
        <v>872</v>
      </c>
      <c r="J589" t="s">
        <v>873</v>
      </c>
      <c r="K589" s="2" t="str">
        <f>"06891"</f>
        <v>06891</v>
      </c>
    </row>
    <row r="590" spans="1:11" x14ac:dyDescent="0.25">
      <c r="A590" t="str">
        <f t="shared" si="101"/>
        <v>06</v>
      </c>
      <c r="B590" t="s">
        <v>34</v>
      </c>
      <c r="C590" t="str">
        <f>"084"</f>
        <v>084</v>
      </c>
      <c r="D590" t="s">
        <v>119</v>
      </c>
      <c r="E590" t="str">
        <f>"01"</f>
        <v>01</v>
      </c>
      <c r="F590" t="str">
        <f>"001"</f>
        <v>001</v>
      </c>
      <c r="G590" t="str">
        <f>""</f>
        <v/>
      </c>
      <c r="H590" t="s">
        <v>0</v>
      </c>
      <c r="I590" t="s">
        <v>872</v>
      </c>
      <c r="J590" t="s">
        <v>873</v>
      </c>
      <c r="K590" s="2" t="str">
        <f>"06891"</f>
        <v>06891</v>
      </c>
    </row>
    <row r="591" spans="1:11" x14ac:dyDescent="0.25">
      <c r="A591" t="str">
        <f t="shared" si="101"/>
        <v>06</v>
      </c>
      <c r="B591" t="s">
        <v>34</v>
      </c>
      <c r="C591" t="str">
        <f t="shared" ref="C591:C596" si="104">"085"</f>
        <v>085</v>
      </c>
      <c r="D591" t="s">
        <v>120</v>
      </c>
      <c r="E591" t="str">
        <f>"01"</f>
        <v>01</v>
      </c>
      <c r="F591" t="str">
        <f>"001"</f>
        <v>001</v>
      </c>
      <c r="G591" t="str">
        <f>""</f>
        <v/>
      </c>
      <c r="H591" t="s">
        <v>3</v>
      </c>
      <c r="I591" t="s">
        <v>874</v>
      </c>
      <c r="J591" t="s">
        <v>875</v>
      </c>
      <c r="K591" s="2" t="str">
        <f t="shared" ref="K591:K596" si="105">"06260"</f>
        <v>06260</v>
      </c>
    </row>
    <row r="592" spans="1:11" x14ac:dyDescent="0.25">
      <c r="A592" t="str">
        <f t="shared" si="101"/>
        <v>06</v>
      </c>
      <c r="B592" t="s">
        <v>34</v>
      </c>
      <c r="C592" t="str">
        <f t="shared" si="104"/>
        <v>085</v>
      </c>
      <c r="D592" t="s">
        <v>120</v>
      </c>
      <c r="E592" t="str">
        <f>"01"</f>
        <v>01</v>
      </c>
      <c r="F592" t="str">
        <f>"002"</f>
        <v>002</v>
      </c>
      <c r="G592" t="str">
        <f>""</f>
        <v/>
      </c>
      <c r="H592" t="s">
        <v>1</v>
      </c>
      <c r="I592" t="s">
        <v>28</v>
      </c>
      <c r="J592" t="s">
        <v>876</v>
      </c>
      <c r="K592" s="2" t="str">
        <f t="shared" si="105"/>
        <v>06260</v>
      </c>
    </row>
    <row r="593" spans="1:11" x14ac:dyDescent="0.25">
      <c r="A593" t="str">
        <f t="shared" si="101"/>
        <v>06</v>
      </c>
      <c r="B593" t="s">
        <v>34</v>
      </c>
      <c r="C593" t="str">
        <f t="shared" si="104"/>
        <v>085</v>
      </c>
      <c r="D593" t="s">
        <v>120</v>
      </c>
      <c r="E593" t="str">
        <f>"01"</f>
        <v>01</v>
      </c>
      <c r="F593" t="str">
        <f>"002"</f>
        <v>002</v>
      </c>
      <c r="G593" t="str">
        <f>""</f>
        <v/>
      </c>
      <c r="H593" t="s">
        <v>0</v>
      </c>
      <c r="I593" t="s">
        <v>28</v>
      </c>
      <c r="J593" t="s">
        <v>876</v>
      </c>
      <c r="K593" s="2" t="str">
        <f t="shared" si="105"/>
        <v>06260</v>
      </c>
    </row>
    <row r="594" spans="1:11" x14ac:dyDescent="0.25">
      <c r="A594" t="str">
        <f t="shared" si="101"/>
        <v>06</v>
      </c>
      <c r="B594" t="s">
        <v>34</v>
      </c>
      <c r="C594" t="str">
        <f t="shared" si="104"/>
        <v>085</v>
      </c>
      <c r="D594" t="s">
        <v>120</v>
      </c>
      <c r="E594" t="str">
        <f>"02"</f>
        <v>02</v>
      </c>
      <c r="F594" t="str">
        <f>"001"</f>
        <v>001</v>
      </c>
      <c r="G594" t="str">
        <f>""</f>
        <v/>
      </c>
      <c r="H594" t="s">
        <v>1</v>
      </c>
      <c r="I594" t="s">
        <v>31</v>
      </c>
      <c r="J594" t="s">
        <v>877</v>
      </c>
      <c r="K594" s="2" t="str">
        <f t="shared" si="105"/>
        <v>06260</v>
      </c>
    </row>
    <row r="595" spans="1:11" x14ac:dyDescent="0.25">
      <c r="A595" t="str">
        <f t="shared" si="101"/>
        <v>06</v>
      </c>
      <c r="B595" t="s">
        <v>34</v>
      </c>
      <c r="C595" t="str">
        <f t="shared" si="104"/>
        <v>085</v>
      </c>
      <c r="D595" t="s">
        <v>120</v>
      </c>
      <c r="E595" t="str">
        <f>"02"</f>
        <v>02</v>
      </c>
      <c r="F595" t="str">
        <f>"001"</f>
        <v>001</v>
      </c>
      <c r="G595" t="str">
        <f>""</f>
        <v/>
      </c>
      <c r="H595" t="s">
        <v>0</v>
      </c>
      <c r="I595" t="s">
        <v>31</v>
      </c>
      <c r="J595" t="s">
        <v>877</v>
      </c>
      <c r="K595" s="2" t="str">
        <f t="shared" si="105"/>
        <v>06260</v>
      </c>
    </row>
    <row r="596" spans="1:11" x14ac:dyDescent="0.25">
      <c r="A596" t="str">
        <f t="shared" si="101"/>
        <v>06</v>
      </c>
      <c r="B596" t="s">
        <v>34</v>
      </c>
      <c r="C596" t="str">
        <f t="shared" si="104"/>
        <v>085</v>
      </c>
      <c r="D596" t="s">
        <v>120</v>
      </c>
      <c r="E596" t="str">
        <f>"02"</f>
        <v>02</v>
      </c>
      <c r="F596" t="str">
        <f>"002"</f>
        <v>002</v>
      </c>
      <c r="G596" t="str">
        <f>""</f>
        <v/>
      </c>
      <c r="H596" t="s">
        <v>3</v>
      </c>
      <c r="I596" t="s">
        <v>878</v>
      </c>
      <c r="J596" t="s">
        <v>879</v>
      </c>
      <c r="K596" s="2" t="str">
        <f t="shared" si="105"/>
        <v>06260</v>
      </c>
    </row>
    <row r="597" spans="1:11" x14ac:dyDescent="0.25">
      <c r="A597" t="str">
        <f t="shared" si="101"/>
        <v>06</v>
      </c>
      <c r="B597" t="s">
        <v>34</v>
      </c>
      <c r="C597" t="str">
        <f>"086"</f>
        <v>086</v>
      </c>
      <c r="D597" t="s">
        <v>121</v>
      </c>
      <c r="E597" t="str">
        <f>"01"</f>
        <v>01</v>
      </c>
      <c r="F597" t="str">
        <f>"001"</f>
        <v>001</v>
      </c>
      <c r="G597" t="str">
        <f>"01"</f>
        <v>01</v>
      </c>
      <c r="H597" t="s">
        <v>1</v>
      </c>
      <c r="I597" t="s">
        <v>31</v>
      </c>
      <c r="J597" t="s">
        <v>743</v>
      </c>
      <c r="K597" s="2" t="str">
        <f>"06291"</f>
        <v>06291</v>
      </c>
    </row>
    <row r="598" spans="1:11" x14ac:dyDescent="0.25">
      <c r="A598" t="str">
        <f t="shared" si="101"/>
        <v>06</v>
      </c>
      <c r="B598" t="s">
        <v>34</v>
      </c>
      <c r="C598" t="str">
        <f>"086"</f>
        <v>086</v>
      </c>
      <c r="D598" t="s">
        <v>121</v>
      </c>
      <c r="E598" t="str">
        <f>"01"</f>
        <v>01</v>
      </c>
      <c r="F598" t="str">
        <f>"001"</f>
        <v>001</v>
      </c>
      <c r="G598" t="str">
        <f>"02"</f>
        <v>02</v>
      </c>
      <c r="H598" t="s">
        <v>0</v>
      </c>
      <c r="I598" t="s">
        <v>880</v>
      </c>
      <c r="J598" t="s">
        <v>881</v>
      </c>
      <c r="K598" s="2" t="str">
        <f>"06907"</f>
        <v>06907</v>
      </c>
    </row>
    <row r="599" spans="1:11" x14ac:dyDescent="0.25">
      <c r="A599" t="str">
        <f t="shared" si="101"/>
        <v>06</v>
      </c>
      <c r="B599" t="s">
        <v>34</v>
      </c>
      <c r="C599" t="str">
        <f>"087"</f>
        <v>087</v>
      </c>
      <c r="D599" t="s">
        <v>122</v>
      </c>
      <c r="E599" t="str">
        <f>"01"</f>
        <v>01</v>
      </c>
      <c r="F599" t="str">
        <f>"001"</f>
        <v>001</v>
      </c>
      <c r="G599" t="str">
        <f>""</f>
        <v/>
      </c>
      <c r="H599" t="s">
        <v>3</v>
      </c>
      <c r="I599" t="s">
        <v>882</v>
      </c>
      <c r="J599" t="s">
        <v>883</v>
      </c>
      <c r="K599" s="2" t="str">
        <f>"06427"</f>
        <v>06427</v>
      </c>
    </row>
    <row r="600" spans="1:11" x14ac:dyDescent="0.25">
      <c r="A600" t="str">
        <f t="shared" si="101"/>
        <v>06</v>
      </c>
      <c r="B600" t="s">
        <v>34</v>
      </c>
      <c r="C600" t="str">
        <f>"087"</f>
        <v>087</v>
      </c>
      <c r="D600" t="s">
        <v>122</v>
      </c>
      <c r="E600" t="str">
        <f>"01"</f>
        <v>01</v>
      </c>
      <c r="F600" t="str">
        <f>"002"</f>
        <v>002</v>
      </c>
      <c r="G600" t="str">
        <f>""</f>
        <v/>
      </c>
      <c r="H600" t="s">
        <v>3</v>
      </c>
      <c r="I600" t="s">
        <v>884</v>
      </c>
      <c r="J600" t="s">
        <v>883</v>
      </c>
      <c r="K600" s="2" t="str">
        <f>"06427"</f>
        <v>06427</v>
      </c>
    </row>
    <row r="601" spans="1:11" x14ac:dyDescent="0.25">
      <c r="A601" t="str">
        <f t="shared" si="101"/>
        <v>06</v>
      </c>
      <c r="B601" t="s">
        <v>34</v>
      </c>
      <c r="C601" t="str">
        <f>"087"</f>
        <v>087</v>
      </c>
      <c r="D601" t="s">
        <v>122</v>
      </c>
      <c r="E601" t="str">
        <f>"02"</f>
        <v>02</v>
      </c>
      <c r="F601" t="str">
        <f>"001"</f>
        <v>001</v>
      </c>
      <c r="G601" t="str">
        <f>""</f>
        <v/>
      </c>
      <c r="H601" t="s">
        <v>3</v>
      </c>
      <c r="I601" t="s">
        <v>21</v>
      </c>
      <c r="J601" t="s">
        <v>885</v>
      </c>
      <c r="K601" s="2" t="str">
        <f>"06427"</f>
        <v>06427</v>
      </c>
    </row>
    <row r="602" spans="1:11" x14ac:dyDescent="0.25">
      <c r="A602" t="str">
        <f t="shared" si="101"/>
        <v>06</v>
      </c>
      <c r="B602" t="s">
        <v>34</v>
      </c>
      <c r="C602" t="str">
        <f t="shared" ref="C602:C622" si="106">"088"</f>
        <v>088</v>
      </c>
      <c r="D602" t="s">
        <v>123</v>
      </c>
      <c r="E602" t="str">
        <f t="shared" ref="E602:E610" si="107">"01"</f>
        <v>01</v>
      </c>
      <c r="F602" t="str">
        <f>"001"</f>
        <v>001</v>
      </c>
      <c r="G602" t="str">
        <f>""</f>
        <v/>
      </c>
      <c r="H602" t="s">
        <v>1</v>
      </c>
      <c r="I602" t="s">
        <v>886</v>
      </c>
      <c r="J602" t="s">
        <v>887</v>
      </c>
      <c r="K602" s="2" t="str">
        <f t="shared" ref="K602:K607" si="108">"06480"</f>
        <v>06480</v>
      </c>
    </row>
    <row r="603" spans="1:11" x14ac:dyDescent="0.25">
      <c r="A603" t="str">
        <f t="shared" si="101"/>
        <v>06</v>
      </c>
      <c r="B603" t="s">
        <v>34</v>
      </c>
      <c r="C603" t="str">
        <f t="shared" si="106"/>
        <v>088</v>
      </c>
      <c r="D603" t="s">
        <v>123</v>
      </c>
      <c r="E603" t="str">
        <f t="shared" si="107"/>
        <v>01</v>
      </c>
      <c r="F603" t="str">
        <f>"001"</f>
        <v>001</v>
      </c>
      <c r="G603" t="str">
        <f>""</f>
        <v/>
      </c>
      <c r="H603" t="s">
        <v>0</v>
      </c>
      <c r="I603" t="s">
        <v>886</v>
      </c>
      <c r="J603" t="s">
        <v>887</v>
      </c>
      <c r="K603" s="2" t="str">
        <f t="shared" si="108"/>
        <v>06480</v>
      </c>
    </row>
    <row r="604" spans="1:11" x14ac:dyDescent="0.25">
      <c r="A604" t="str">
        <f t="shared" si="101"/>
        <v>06</v>
      </c>
      <c r="B604" t="s">
        <v>34</v>
      </c>
      <c r="C604" t="str">
        <f t="shared" si="106"/>
        <v>088</v>
      </c>
      <c r="D604" t="s">
        <v>123</v>
      </c>
      <c r="E604" t="str">
        <f t="shared" si="107"/>
        <v>01</v>
      </c>
      <c r="F604" t="str">
        <f>"002"</f>
        <v>002</v>
      </c>
      <c r="G604" t="str">
        <f>""</f>
        <v/>
      </c>
      <c r="H604" t="s">
        <v>1</v>
      </c>
      <c r="I604" t="s">
        <v>888</v>
      </c>
      <c r="J604" t="s">
        <v>889</v>
      </c>
      <c r="K604" s="2" t="str">
        <f t="shared" si="108"/>
        <v>06480</v>
      </c>
    </row>
    <row r="605" spans="1:11" x14ac:dyDescent="0.25">
      <c r="A605" t="str">
        <f t="shared" si="101"/>
        <v>06</v>
      </c>
      <c r="B605" t="s">
        <v>34</v>
      </c>
      <c r="C605" t="str">
        <f t="shared" si="106"/>
        <v>088</v>
      </c>
      <c r="D605" t="s">
        <v>123</v>
      </c>
      <c r="E605" t="str">
        <f t="shared" si="107"/>
        <v>01</v>
      </c>
      <c r="F605" t="str">
        <f>"002"</f>
        <v>002</v>
      </c>
      <c r="G605" t="str">
        <f>""</f>
        <v/>
      </c>
      <c r="H605" t="s">
        <v>0</v>
      </c>
      <c r="I605" t="s">
        <v>888</v>
      </c>
      <c r="J605" t="s">
        <v>889</v>
      </c>
      <c r="K605" s="2" t="str">
        <f t="shared" si="108"/>
        <v>06480</v>
      </c>
    </row>
    <row r="606" spans="1:11" x14ac:dyDescent="0.25">
      <c r="A606" t="str">
        <f t="shared" si="101"/>
        <v>06</v>
      </c>
      <c r="B606" t="s">
        <v>34</v>
      </c>
      <c r="C606" t="str">
        <f t="shared" si="106"/>
        <v>088</v>
      </c>
      <c r="D606" t="s">
        <v>123</v>
      </c>
      <c r="E606" t="str">
        <f t="shared" si="107"/>
        <v>01</v>
      </c>
      <c r="F606" t="str">
        <f>"004"</f>
        <v>004</v>
      </c>
      <c r="G606" t="str">
        <f>"01"</f>
        <v>01</v>
      </c>
      <c r="H606" t="s">
        <v>1</v>
      </c>
      <c r="I606" t="s">
        <v>890</v>
      </c>
      <c r="J606" t="s">
        <v>891</v>
      </c>
      <c r="K606" s="2" t="str">
        <f t="shared" si="108"/>
        <v>06480</v>
      </c>
    </row>
    <row r="607" spans="1:11" x14ac:dyDescent="0.25">
      <c r="A607" t="str">
        <f t="shared" si="101"/>
        <v>06</v>
      </c>
      <c r="B607" t="s">
        <v>34</v>
      </c>
      <c r="C607" t="str">
        <f t="shared" si="106"/>
        <v>088</v>
      </c>
      <c r="D607" t="s">
        <v>123</v>
      </c>
      <c r="E607" t="str">
        <f t="shared" si="107"/>
        <v>01</v>
      </c>
      <c r="F607" t="str">
        <f>"004"</f>
        <v>004</v>
      </c>
      <c r="G607" t="str">
        <f>"01"</f>
        <v>01</v>
      </c>
      <c r="H607" t="s">
        <v>0</v>
      </c>
      <c r="I607" t="s">
        <v>890</v>
      </c>
      <c r="J607" t="s">
        <v>891</v>
      </c>
      <c r="K607" s="2" t="str">
        <f t="shared" si="108"/>
        <v>06480</v>
      </c>
    </row>
    <row r="608" spans="1:11" x14ac:dyDescent="0.25">
      <c r="A608" t="str">
        <f t="shared" si="101"/>
        <v>06</v>
      </c>
      <c r="B608" t="s">
        <v>34</v>
      </c>
      <c r="C608" t="str">
        <f t="shared" si="106"/>
        <v>088</v>
      </c>
      <c r="D608" t="s">
        <v>123</v>
      </c>
      <c r="E608" t="str">
        <f t="shared" si="107"/>
        <v>01</v>
      </c>
      <c r="F608" t="str">
        <f>"004"</f>
        <v>004</v>
      </c>
      <c r="G608" t="str">
        <f>"02"</f>
        <v>02</v>
      </c>
      <c r="H608" t="s">
        <v>2</v>
      </c>
      <c r="I608" t="s">
        <v>437</v>
      </c>
      <c r="J608" t="s">
        <v>892</v>
      </c>
      <c r="K608" s="2" t="str">
        <f>"06499"</f>
        <v>06499</v>
      </c>
    </row>
    <row r="609" spans="1:11" x14ac:dyDescent="0.25">
      <c r="A609" t="str">
        <f t="shared" si="101"/>
        <v>06</v>
      </c>
      <c r="B609" t="s">
        <v>34</v>
      </c>
      <c r="C609" t="str">
        <f t="shared" si="106"/>
        <v>088</v>
      </c>
      <c r="D609" t="s">
        <v>123</v>
      </c>
      <c r="E609" t="str">
        <f t="shared" si="107"/>
        <v>01</v>
      </c>
      <c r="F609" t="str">
        <f>"005"</f>
        <v>005</v>
      </c>
      <c r="G609" t="str">
        <f>""</f>
        <v/>
      </c>
      <c r="H609" t="s">
        <v>1</v>
      </c>
      <c r="I609" t="s">
        <v>893</v>
      </c>
      <c r="J609" t="s">
        <v>894</v>
      </c>
      <c r="K609" s="2" t="str">
        <f t="shared" ref="K609:K622" si="109">"06480"</f>
        <v>06480</v>
      </c>
    </row>
    <row r="610" spans="1:11" x14ac:dyDescent="0.25">
      <c r="A610" t="str">
        <f t="shared" si="101"/>
        <v>06</v>
      </c>
      <c r="B610" t="s">
        <v>34</v>
      </c>
      <c r="C610" t="str">
        <f t="shared" si="106"/>
        <v>088</v>
      </c>
      <c r="D610" t="s">
        <v>123</v>
      </c>
      <c r="E610" t="str">
        <f t="shared" si="107"/>
        <v>01</v>
      </c>
      <c r="F610" t="str">
        <f>"005"</f>
        <v>005</v>
      </c>
      <c r="G610" t="str">
        <f>""</f>
        <v/>
      </c>
      <c r="H610" t="s">
        <v>0</v>
      </c>
      <c r="I610" t="s">
        <v>893</v>
      </c>
      <c r="J610" t="s">
        <v>894</v>
      </c>
      <c r="K610" s="2" t="str">
        <f t="shared" si="109"/>
        <v>06480</v>
      </c>
    </row>
    <row r="611" spans="1:11" x14ac:dyDescent="0.25">
      <c r="A611" t="str">
        <f t="shared" si="101"/>
        <v>06</v>
      </c>
      <c r="B611" t="s">
        <v>34</v>
      </c>
      <c r="C611" t="str">
        <f t="shared" si="106"/>
        <v>088</v>
      </c>
      <c r="D611" t="s">
        <v>123</v>
      </c>
      <c r="E611" t="str">
        <f>"02"</f>
        <v>02</v>
      </c>
      <c r="F611" t="str">
        <f>"001"</f>
        <v>001</v>
      </c>
      <c r="G611" t="str">
        <f>""</f>
        <v/>
      </c>
      <c r="H611" t="s">
        <v>1</v>
      </c>
      <c r="I611" t="s">
        <v>895</v>
      </c>
      <c r="J611" t="s">
        <v>896</v>
      </c>
      <c r="K611" s="2" t="str">
        <f t="shared" si="109"/>
        <v>06480</v>
      </c>
    </row>
    <row r="612" spans="1:11" x14ac:dyDescent="0.25">
      <c r="A612" t="str">
        <f t="shared" si="101"/>
        <v>06</v>
      </c>
      <c r="B612" t="s">
        <v>34</v>
      </c>
      <c r="C612" t="str">
        <f t="shared" si="106"/>
        <v>088</v>
      </c>
      <c r="D612" t="s">
        <v>123</v>
      </c>
      <c r="E612" t="str">
        <f>"02"</f>
        <v>02</v>
      </c>
      <c r="F612" t="str">
        <f>"001"</f>
        <v>001</v>
      </c>
      <c r="G612" t="str">
        <f>""</f>
        <v/>
      </c>
      <c r="H612" t="s">
        <v>0</v>
      </c>
      <c r="I612" t="s">
        <v>895</v>
      </c>
      <c r="J612" t="s">
        <v>896</v>
      </c>
      <c r="K612" s="2" t="str">
        <f t="shared" si="109"/>
        <v>06480</v>
      </c>
    </row>
    <row r="613" spans="1:11" x14ac:dyDescent="0.25">
      <c r="A613" t="str">
        <f t="shared" si="101"/>
        <v>06</v>
      </c>
      <c r="B613" t="s">
        <v>34</v>
      </c>
      <c r="C613" t="str">
        <f t="shared" si="106"/>
        <v>088</v>
      </c>
      <c r="D613" t="s">
        <v>123</v>
      </c>
      <c r="E613" t="str">
        <f>"02"</f>
        <v>02</v>
      </c>
      <c r="F613" t="str">
        <f>"002"</f>
        <v>002</v>
      </c>
      <c r="G613" t="str">
        <f>""</f>
        <v/>
      </c>
      <c r="H613" t="s">
        <v>3</v>
      </c>
      <c r="I613" t="s">
        <v>28</v>
      </c>
      <c r="J613" t="s">
        <v>897</v>
      </c>
      <c r="K613" s="2" t="str">
        <f t="shared" si="109"/>
        <v>06480</v>
      </c>
    </row>
    <row r="614" spans="1:11" x14ac:dyDescent="0.25">
      <c r="A614" t="str">
        <f t="shared" si="101"/>
        <v>06</v>
      </c>
      <c r="B614" t="s">
        <v>34</v>
      </c>
      <c r="C614" t="str">
        <f t="shared" si="106"/>
        <v>088</v>
      </c>
      <c r="D614" t="s">
        <v>123</v>
      </c>
      <c r="E614" t="str">
        <f>"02"</f>
        <v>02</v>
      </c>
      <c r="F614" t="str">
        <f>"004"</f>
        <v>004</v>
      </c>
      <c r="G614" t="str">
        <f>""</f>
        <v/>
      </c>
      <c r="H614" t="s">
        <v>1</v>
      </c>
      <c r="I614" t="s">
        <v>898</v>
      </c>
      <c r="J614" t="s">
        <v>899</v>
      </c>
      <c r="K614" s="2" t="str">
        <f t="shared" si="109"/>
        <v>06480</v>
      </c>
    </row>
    <row r="615" spans="1:11" x14ac:dyDescent="0.25">
      <c r="A615" t="str">
        <f t="shared" si="101"/>
        <v>06</v>
      </c>
      <c r="B615" t="s">
        <v>34</v>
      </c>
      <c r="C615" t="str">
        <f t="shared" si="106"/>
        <v>088</v>
      </c>
      <c r="D615" t="s">
        <v>123</v>
      </c>
      <c r="E615" t="str">
        <f>"02"</f>
        <v>02</v>
      </c>
      <c r="F615" t="str">
        <f>"004"</f>
        <v>004</v>
      </c>
      <c r="G615" t="str">
        <f>""</f>
        <v/>
      </c>
      <c r="H615" t="s">
        <v>0</v>
      </c>
      <c r="I615" t="s">
        <v>898</v>
      </c>
      <c r="J615" t="s">
        <v>899</v>
      </c>
      <c r="K615" s="2" t="str">
        <f t="shared" si="109"/>
        <v>06480</v>
      </c>
    </row>
    <row r="616" spans="1:11" x14ac:dyDescent="0.25">
      <c r="A616" t="str">
        <f t="shared" si="101"/>
        <v>06</v>
      </c>
      <c r="B616" t="s">
        <v>34</v>
      </c>
      <c r="C616" t="str">
        <f t="shared" si="106"/>
        <v>088</v>
      </c>
      <c r="D616" t="s">
        <v>123</v>
      </c>
      <c r="E616" t="str">
        <f>"03"</f>
        <v>03</v>
      </c>
      <c r="F616" t="str">
        <f>"001"</f>
        <v>001</v>
      </c>
      <c r="G616" t="str">
        <f>""</f>
        <v/>
      </c>
      <c r="H616" t="s">
        <v>1</v>
      </c>
      <c r="I616" t="s">
        <v>900</v>
      </c>
      <c r="J616" t="s">
        <v>901</v>
      </c>
      <c r="K616" s="2" t="str">
        <f t="shared" si="109"/>
        <v>06480</v>
      </c>
    </row>
    <row r="617" spans="1:11" x14ac:dyDescent="0.25">
      <c r="A617" t="str">
        <f t="shared" si="101"/>
        <v>06</v>
      </c>
      <c r="B617" t="s">
        <v>34</v>
      </c>
      <c r="C617" t="str">
        <f t="shared" si="106"/>
        <v>088</v>
      </c>
      <c r="D617" t="s">
        <v>123</v>
      </c>
      <c r="E617" t="str">
        <f>"03"</f>
        <v>03</v>
      </c>
      <c r="F617" t="str">
        <f>"001"</f>
        <v>001</v>
      </c>
      <c r="G617" t="str">
        <f>""</f>
        <v/>
      </c>
      <c r="H617" t="s">
        <v>0</v>
      </c>
      <c r="I617" t="s">
        <v>900</v>
      </c>
      <c r="J617" t="s">
        <v>901</v>
      </c>
      <c r="K617" s="2" t="str">
        <f t="shared" si="109"/>
        <v>06480</v>
      </c>
    </row>
    <row r="618" spans="1:11" x14ac:dyDescent="0.25">
      <c r="A618" t="str">
        <f t="shared" si="101"/>
        <v>06</v>
      </c>
      <c r="B618" t="s">
        <v>34</v>
      </c>
      <c r="C618" t="str">
        <f t="shared" si="106"/>
        <v>088</v>
      </c>
      <c r="D618" t="s">
        <v>123</v>
      </c>
      <c r="E618" t="str">
        <f>"03"</f>
        <v>03</v>
      </c>
      <c r="F618" t="str">
        <f>"002"</f>
        <v>002</v>
      </c>
      <c r="G618" t="str">
        <f>""</f>
        <v/>
      </c>
      <c r="H618" t="s">
        <v>1</v>
      </c>
      <c r="I618" t="s">
        <v>902</v>
      </c>
      <c r="J618" t="s">
        <v>903</v>
      </c>
      <c r="K618" s="2" t="str">
        <f t="shared" si="109"/>
        <v>06480</v>
      </c>
    </row>
    <row r="619" spans="1:11" x14ac:dyDescent="0.25">
      <c r="A619" t="str">
        <f t="shared" si="101"/>
        <v>06</v>
      </c>
      <c r="B619" t="s">
        <v>34</v>
      </c>
      <c r="C619" t="str">
        <f t="shared" si="106"/>
        <v>088</v>
      </c>
      <c r="D619" t="s">
        <v>123</v>
      </c>
      <c r="E619" t="str">
        <f>"03"</f>
        <v>03</v>
      </c>
      <c r="F619" t="str">
        <f>"002"</f>
        <v>002</v>
      </c>
      <c r="G619" t="str">
        <f>""</f>
        <v/>
      </c>
      <c r="H619" t="s">
        <v>0</v>
      </c>
      <c r="I619" t="s">
        <v>902</v>
      </c>
      <c r="J619" t="s">
        <v>903</v>
      </c>
      <c r="K619" s="2" t="str">
        <f t="shared" si="109"/>
        <v>06480</v>
      </c>
    </row>
    <row r="620" spans="1:11" x14ac:dyDescent="0.25">
      <c r="A620" t="str">
        <f t="shared" si="101"/>
        <v>06</v>
      </c>
      <c r="B620" t="s">
        <v>34</v>
      </c>
      <c r="C620" t="str">
        <f t="shared" si="106"/>
        <v>088</v>
      </c>
      <c r="D620" t="s">
        <v>123</v>
      </c>
      <c r="E620" t="str">
        <f>"04"</f>
        <v>04</v>
      </c>
      <c r="F620" t="str">
        <f>"001"</f>
        <v>001</v>
      </c>
      <c r="G620" t="str">
        <f>""</f>
        <v/>
      </c>
      <c r="H620" t="s">
        <v>3</v>
      </c>
      <c r="I620" t="s">
        <v>28</v>
      </c>
      <c r="J620" t="s">
        <v>897</v>
      </c>
      <c r="K620" s="2" t="str">
        <f t="shared" si="109"/>
        <v>06480</v>
      </c>
    </row>
    <row r="621" spans="1:11" x14ac:dyDescent="0.25">
      <c r="A621" t="str">
        <f t="shared" si="101"/>
        <v>06</v>
      </c>
      <c r="B621" t="s">
        <v>34</v>
      </c>
      <c r="C621" t="str">
        <f t="shared" si="106"/>
        <v>088</v>
      </c>
      <c r="D621" t="s">
        <v>123</v>
      </c>
      <c r="E621" t="str">
        <f>"04"</f>
        <v>04</v>
      </c>
      <c r="F621" t="str">
        <f>"002"</f>
        <v>002</v>
      </c>
      <c r="G621" t="str">
        <f>""</f>
        <v/>
      </c>
      <c r="H621" t="s">
        <v>1</v>
      </c>
      <c r="I621" t="s">
        <v>904</v>
      </c>
      <c r="J621" t="s">
        <v>905</v>
      </c>
      <c r="K621" s="2" t="str">
        <f t="shared" si="109"/>
        <v>06480</v>
      </c>
    </row>
    <row r="622" spans="1:11" x14ac:dyDescent="0.25">
      <c r="A622" t="str">
        <f t="shared" si="101"/>
        <v>06</v>
      </c>
      <c r="B622" t="s">
        <v>34</v>
      </c>
      <c r="C622" t="str">
        <f t="shared" si="106"/>
        <v>088</v>
      </c>
      <c r="D622" t="s">
        <v>123</v>
      </c>
      <c r="E622" t="str">
        <f>"04"</f>
        <v>04</v>
      </c>
      <c r="F622" t="str">
        <f>"002"</f>
        <v>002</v>
      </c>
      <c r="G622" t="str">
        <f>""</f>
        <v/>
      </c>
      <c r="H622" t="s">
        <v>0</v>
      </c>
      <c r="I622" t="s">
        <v>904</v>
      </c>
      <c r="J622" t="s">
        <v>905</v>
      </c>
      <c r="K622" s="2" t="str">
        <f t="shared" si="109"/>
        <v>06480</v>
      </c>
    </row>
    <row r="623" spans="1:11" x14ac:dyDescent="0.25">
      <c r="A623" t="str">
        <f t="shared" si="101"/>
        <v>06</v>
      </c>
      <c r="B623" t="s">
        <v>34</v>
      </c>
      <c r="C623" t="str">
        <f>"089"</f>
        <v>089</v>
      </c>
      <c r="D623" t="s">
        <v>124</v>
      </c>
      <c r="E623" t="str">
        <f>"01"</f>
        <v>01</v>
      </c>
      <c r="F623" t="str">
        <f>"001"</f>
        <v>001</v>
      </c>
      <c r="G623" t="str">
        <f>""</f>
        <v/>
      </c>
      <c r="H623" t="s">
        <v>3</v>
      </c>
      <c r="I623" t="s">
        <v>906</v>
      </c>
      <c r="J623" t="s">
        <v>907</v>
      </c>
      <c r="K623" s="2" t="str">
        <f>"06176"</f>
        <v>06176</v>
      </c>
    </row>
    <row r="624" spans="1:11" x14ac:dyDescent="0.25">
      <c r="A624" t="str">
        <f t="shared" si="101"/>
        <v>06</v>
      </c>
      <c r="B624" t="s">
        <v>34</v>
      </c>
      <c r="C624" t="str">
        <f>"090"</f>
        <v>090</v>
      </c>
      <c r="D624" t="s">
        <v>125</v>
      </c>
      <c r="E624" t="str">
        <f>"01"</f>
        <v>01</v>
      </c>
      <c r="F624" t="str">
        <f>"001"</f>
        <v>001</v>
      </c>
      <c r="G624" t="str">
        <f>""</f>
        <v/>
      </c>
      <c r="H624" t="s">
        <v>3</v>
      </c>
      <c r="I624" t="s">
        <v>31</v>
      </c>
      <c r="J624" t="s">
        <v>908</v>
      </c>
      <c r="K624" s="2" t="str">
        <f>"06486"</f>
        <v>06486</v>
      </c>
    </row>
    <row r="625" spans="1:11" x14ac:dyDescent="0.25">
      <c r="A625" t="str">
        <f t="shared" si="101"/>
        <v>06</v>
      </c>
      <c r="B625" t="s">
        <v>34</v>
      </c>
      <c r="C625" t="str">
        <f t="shared" ref="C625:C631" si="110">"091"</f>
        <v>091</v>
      </c>
      <c r="D625" t="s">
        <v>126</v>
      </c>
      <c r="E625" t="str">
        <f>"01"</f>
        <v>01</v>
      </c>
      <c r="F625" t="str">
        <f>"001"</f>
        <v>001</v>
      </c>
      <c r="G625" t="str">
        <f>""</f>
        <v/>
      </c>
      <c r="H625" t="s">
        <v>3</v>
      </c>
      <c r="I625" t="s">
        <v>437</v>
      </c>
      <c r="J625" t="s">
        <v>909</v>
      </c>
      <c r="K625" s="2" t="str">
        <f t="shared" ref="K625:K630" si="111">"06760"</f>
        <v>06760</v>
      </c>
    </row>
    <row r="626" spans="1:11" x14ac:dyDescent="0.25">
      <c r="A626" t="str">
        <f t="shared" si="101"/>
        <v>06</v>
      </c>
      <c r="B626" t="s">
        <v>34</v>
      </c>
      <c r="C626" t="str">
        <f t="shared" si="110"/>
        <v>091</v>
      </c>
      <c r="D626" t="s">
        <v>126</v>
      </c>
      <c r="E626" t="str">
        <f>"01"</f>
        <v>01</v>
      </c>
      <c r="F626" t="str">
        <f>"002"</f>
        <v>002</v>
      </c>
      <c r="G626" t="str">
        <f>""</f>
        <v/>
      </c>
      <c r="H626" t="s">
        <v>1</v>
      </c>
      <c r="I626" t="s">
        <v>910</v>
      </c>
      <c r="J626" t="s">
        <v>911</v>
      </c>
      <c r="K626" s="2" t="str">
        <f t="shared" si="111"/>
        <v>06760</v>
      </c>
    </row>
    <row r="627" spans="1:11" x14ac:dyDescent="0.25">
      <c r="A627" t="str">
        <f t="shared" si="101"/>
        <v>06</v>
      </c>
      <c r="B627" t="s">
        <v>34</v>
      </c>
      <c r="C627" t="str">
        <f t="shared" si="110"/>
        <v>091</v>
      </c>
      <c r="D627" t="s">
        <v>126</v>
      </c>
      <c r="E627" t="str">
        <f>"01"</f>
        <v>01</v>
      </c>
      <c r="F627" t="str">
        <f>"002"</f>
        <v>002</v>
      </c>
      <c r="G627" t="str">
        <f>""</f>
        <v/>
      </c>
      <c r="H627" t="s">
        <v>0</v>
      </c>
      <c r="I627" t="s">
        <v>910</v>
      </c>
      <c r="J627" t="s">
        <v>911</v>
      </c>
      <c r="K627" s="2" t="str">
        <f t="shared" si="111"/>
        <v>06760</v>
      </c>
    </row>
    <row r="628" spans="1:11" x14ac:dyDescent="0.25">
      <c r="A628" t="str">
        <f t="shared" si="101"/>
        <v>06</v>
      </c>
      <c r="B628" t="s">
        <v>34</v>
      </c>
      <c r="C628" t="str">
        <f t="shared" si="110"/>
        <v>091</v>
      </c>
      <c r="D628" t="s">
        <v>126</v>
      </c>
      <c r="E628" t="str">
        <f>"02"</f>
        <v>02</v>
      </c>
      <c r="F628" t="str">
        <f>"001"</f>
        <v>001</v>
      </c>
      <c r="G628" t="str">
        <f>""</f>
        <v/>
      </c>
      <c r="H628" t="s">
        <v>3</v>
      </c>
      <c r="I628" t="s">
        <v>437</v>
      </c>
      <c r="J628" t="s">
        <v>909</v>
      </c>
      <c r="K628" s="2" t="str">
        <f t="shared" si="111"/>
        <v>06760</v>
      </c>
    </row>
    <row r="629" spans="1:11" x14ac:dyDescent="0.25">
      <c r="A629" t="str">
        <f t="shared" si="101"/>
        <v>06</v>
      </c>
      <c r="B629" t="s">
        <v>34</v>
      </c>
      <c r="C629" t="str">
        <f t="shared" si="110"/>
        <v>091</v>
      </c>
      <c r="D629" t="s">
        <v>126</v>
      </c>
      <c r="E629" t="str">
        <f>"02"</f>
        <v>02</v>
      </c>
      <c r="F629" t="str">
        <f>"002"</f>
        <v>002</v>
      </c>
      <c r="G629" t="str">
        <f>"01"</f>
        <v>01</v>
      </c>
      <c r="H629" t="s">
        <v>1</v>
      </c>
      <c r="I629" t="s">
        <v>912</v>
      </c>
      <c r="J629" t="s">
        <v>913</v>
      </c>
      <c r="K629" s="2" t="str">
        <f t="shared" si="111"/>
        <v>06760</v>
      </c>
    </row>
    <row r="630" spans="1:11" x14ac:dyDescent="0.25">
      <c r="A630" t="str">
        <f t="shared" si="101"/>
        <v>06</v>
      </c>
      <c r="B630" t="s">
        <v>34</v>
      </c>
      <c r="C630" t="str">
        <f t="shared" si="110"/>
        <v>091</v>
      </c>
      <c r="D630" t="s">
        <v>126</v>
      </c>
      <c r="E630" t="str">
        <f>"02"</f>
        <v>02</v>
      </c>
      <c r="F630" t="str">
        <f>"002"</f>
        <v>002</v>
      </c>
      <c r="G630" t="str">
        <f>"01"</f>
        <v>01</v>
      </c>
      <c r="H630" t="s">
        <v>0</v>
      </c>
      <c r="I630" t="s">
        <v>912</v>
      </c>
      <c r="J630" t="s">
        <v>913</v>
      </c>
      <c r="K630" s="2" t="str">
        <f t="shared" si="111"/>
        <v>06760</v>
      </c>
    </row>
    <row r="631" spans="1:11" x14ac:dyDescent="0.25">
      <c r="A631" t="str">
        <f t="shared" si="101"/>
        <v>06</v>
      </c>
      <c r="B631" t="s">
        <v>34</v>
      </c>
      <c r="C631" t="str">
        <f t="shared" si="110"/>
        <v>091</v>
      </c>
      <c r="D631" t="s">
        <v>126</v>
      </c>
      <c r="E631" t="str">
        <f>"02"</f>
        <v>02</v>
      </c>
      <c r="F631" t="str">
        <f>"002"</f>
        <v>002</v>
      </c>
      <c r="G631" t="str">
        <f>"02"</f>
        <v>02</v>
      </c>
      <c r="H631" t="s">
        <v>2</v>
      </c>
      <c r="I631" t="s">
        <v>914</v>
      </c>
      <c r="J631" t="s">
        <v>915</v>
      </c>
      <c r="K631" s="2" t="str">
        <f>"06731"</f>
        <v>06731</v>
      </c>
    </row>
    <row r="632" spans="1:11" x14ac:dyDescent="0.25">
      <c r="A632" t="str">
        <f t="shared" si="101"/>
        <v>06</v>
      </c>
      <c r="B632" t="s">
        <v>34</v>
      </c>
      <c r="C632" t="str">
        <f>"092"</f>
        <v>092</v>
      </c>
      <c r="D632" t="s">
        <v>127</v>
      </c>
      <c r="E632" t="str">
        <f>"01"</f>
        <v>01</v>
      </c>
      <c r="F632" t="str">
        <f>"001"</f>
        <v>001</v>
      </c>
      <c r="G632" t="str">
        <f>""</f>
        <v/>
      </c>
      <c r="H632" t="s">
        <v>3</v>
      </c>
      <c r="I632" t="s">
        <v>916</v>
      </c>
      <c r="J632" t="s">
        <v>917</v>
      </c>
      <c r="K632" s="2" t="str">
        <f>"06173"</f>
        <v>06173</v>
      </c>
    </row>
    <row r="633" spans="1:11" x14ac:dyDescent="0.25">
      <c r="A633" t="str">
        <f t="shared" si="101"/>
        <v>06</v>
      </c>
      <c r="B633" t="s">
        <v>34</v>
      </c>
      <c r="C633" t="str">
        <f t="shared" ref="C633:C639" si="112">"093"</f>
        <v>093</v>
      </c>
      <c r="D633" t="s">
        <v>128</v>
      </c>
      <c r="E633" t="str">
        <f>"01"</f>
        <v>01</v>
      </c>
      <c r="F633" t="str">
        <f>"001"</f>
        <v>001</v>
      </c>
      <c r="G633" t="str">
        <f>""</f>
        <v/>
      </c>
      <c r="H633" t="s">
        <v>3</v>
      </c>
      <c r="I633" t="s">
        <v>918</v>
      </c>
      <c r="J633" t="s">
        <v>919</v>
      </c>
      <c r="K633" s="2" t="str">
        <f t="shared" ref="K633:K639" si="113">"06120"</f>
        <v>06120</v>
      </c>
    </row>
    <row r="634" spans="1:11" x14ac:dyDescent="0.25">
      <c r="A634" t="str">
        <f t="shared" si="101"/>
        <v>06</v>
      </c>
      <c r="B634" t="s">
        <v>34</v>
      </c>
      <c r="C634" t="str">
        <f t="shared" si="112"/>
        <v>093</v>
      </c>
      <c r="D634" t="s">
        <v>128</v>
      </c>
      <c r="E634" t="str">
        <f>"01"</f>
        <v>01</v>
      </c>
      <c r="F634" t="str">
        <f>"002"</f>
        <v>002</v>
      </c>
      <c r="G634" t="str">
        <f>""</f>
        <v/>
      </c>
      <c r="H634" t="s">
        <v>1</v>
      </c>
      <c r="I634" t="s">
        <v>920</v>
      </c>
      <c r="J634" t="s">
        <v>921</v>
      </c>
      <c r="K634" s="2" t="str">
        <f t="shared" si="113"/>
        <v>06120</v>
      </c>
    </row>
    <row r="635" spans="1:11" x14ac:dyDescent="0.25">
      <c r="A635" t="str">
        <f t="shared" si="101"/>
        <v>06</v>
      </c>
      <c r="B635" t="s">
        <v>34</v>
      </c>
      <c r="C635" t="str">
        <f t="shared" si="112"/>
        <v>093</v>
      </c>
      <c r="D635" t="s">
        <v>128</v>
      </c>
      <c r="E635" t="str">
        <f>"01"</f>
        <v>01</v>
      </c>
      <c r="F635" t="str">
        <f>"002"</f>
        <v>002</v>
      </c>
      <c r="G635" t="str">
        <f>""</f>
        <v/>
      </c>
      <c r="H635" t="s">
        <v>0</v>
      </c>
      <c r="I635" t="s">
        <v>920</v>
      </c>
      <c r="J635" t="s">
        <v>921</v>
      </c>
      <c r="K635" s="2" t="str">
        <f t="shared" si="113"/>
        <v>06120</v>
      </c>
    </row>
    <row r="636" spans="1:11" x14ac:dyDescent="0.25">
      <c r="A636" t="str">
        <f t="shared" si="101"/>
        <v>06</v>
      </c>
      <c r="B636" t="s">
        <v>34</v>
      </c>
      <c r="C636" t="str">
        <f t="shared" si="112"/>
        <v>093</v>
      </c>
      <c r="D636" t="s">
        <v>128</v>
      </c>
      <c r="E636" t="str">
        <f>"02"</f>
        <v>02</v>
      </c>
      <c r="F636" t="str">
        <f>"001"</f>
        <v>001</v>
      </c>
      <c r="G636" t="str">
        <f>""</f>
        <v/>
      </c>
      <c r="H636" t="s">
        <v>1</v>
      </c>
      <c r="I636" t="s">
        <v>922</v>
      </c>
      <c r="J636" t="s">
        <v>923</v>
      </c>
      <c r="K636" s="2" t="str">
        <f t="shared" si="113"/>
        <v>06120</v>
      </c>
    </row>
    <row r="637" spans="1:11" x14ac:dyDescent="0.25">
      <c r="A637" t="str">
        <f t="shared" si="101"/>
        <v>06</v>
      </c>
      <c r="B637" t="s">
        <v>34</v>
      </c>
      <c r="C637" t="str">
        <f t="shared" si="112"/>
        <v>093</v>
      </c>
      <c r="D637" t="s">
        <v>128</v>
      </c>
      <c r="E637" t="str">
        <f>"02"</f>
        <v>02</v>
      </c>
      <c r="F637" t="str">
        <f>"001"</f>
        <v>001</v>
      </c>
      <c r="G637" t="str">
        <f>""</f>
        <v/>
      </c>
      <c r="H637" t="s">
        <v>0</v>
      </c>
      <c r="I637" t="s">
        <v>922</v>
      </c>
      <c r="J637" t="s">
        <v>923</v>
      </c>
      <c r="K637" s="2" t="str">
        <f t="shared" si="113"/>
        <v>06120</v>
      </c>
    </row>
    <row r="638" spans="1:11" x14ac:dyDescent="0.25">
      <c r="A638" t="str">
        <f t="shared" si="101"/>
        <v>06</v>
      </c>
      <c r="B638" t="s">
        <v>34</v>
      </c>
      <c r="C638" t="str">
        <f t="shared" si="112"/>
        <v>093</v>
      </c>
      <c r="D638" t="s">
        <v>128</v>
      </c>
      <c r="E638" t="str">
        <f>"02"</f>
        <v>02</v>
      </c>
      <c r="F638" t="str">
        <f>"002"</f>
        <v>002</v>
      </c>
      <c r="G638" t="str">
        <f>""</f>
        <v/>
      </c>
      <c r="H638" t="s">
        <v>3</v>
      </c>
      <c r="I638" t="s">
        <v>924</v>
      </c>
      <c r="J638" t="s">
        <v>925</v>
      </c>
      <c r="K638" s="2" t="str">
        <f t="shared" si="113"/>
        <v>06120</v>
      </c>
    </row>
    <row r="639" spans="1:11" x14ac:dyDescent="0.25">
      <c r="A639" t="str">
        <f t="shared" si="101"/>
        <v>06</v>
      </c>
      <c r="B639" t="s">
        <v>34</v>
      </c>
      <c r="C639" t="str">
        <f t="shared" si="112"/>
        <v>093</v>
      </c>
      <c r="D639" t="s">
        <v>128</v>
      </c>
      <c r="E639" t="str">
        <f>"03"</f>
        <v>03</v>
      </c>
      <c r="F639" t="str">
        <f>"001"</f>
        <v>001</v>
      </c>
      <c r="G639" t="str">
        <f>""</f>
        <v/>
      </c>
      <c r="H639" t="s">
        <v>3</v>
      </c>
      <c r="I639" t="s">
        <v>926</v>
      </c>
      <c r="J639" t="s">
        <v>927</v>
      </c>
      <c r="K639" s="2" t="str">
        <f t="shared" si="113"/>
        <v>06120</v>
      </c>
    </row>
    <row r="640" spans="1:11" x14ac:dyDescent="0.25">
      <c r="A640" t="str">
        <f t="shared" si="101"/>
        <v>06</v>
      </c>
      <c r="B640" t="s">
        <v>34</v>
      </c>
      <c r="C640" t="str">
        <f>"094"</f>
        <v>094</v>
      </c>
      <c r="D640" t="s">
        <v>129</v>
      </c>
      <c r="E640" t="str">
        <f>"01"</f>
        <v>01</v>
      </c>
      <c r="F640" t="str">
        <f>"001"</f>
        <v>001</v>
      </c>
      <c r="G640" t="str">
        <f>""</f>
        <v/>
      </c>
      <c r="H640" t="s">
        <v>3</v>
      </c>
      <c r="I640" t="s">
        <v>31</v>
      </c>
      <c r="J640" t="s">
        <v>928</v>
      </c>
      <c r="K640" s="2" t="str">
        <f>"06475"</f>
        <v>06475</v>
      </c>
    </row>
    <row r="641" spans="1:11" x14ac:dyDescent="0.25">
      <c r="A641" t="str">
        <f t="shared" si="101"/>
        <v>06</v>
      </c>
      <c r="B641" t="s">
        <v>34</v>
      </c>
      <c r="C641" t="str">
        <f>"094"</f>
        <v>094</v>
      </c>
      <c r="D641" t="s">
        <v>129</v>
      </c>
      <c r="E641" t="str">
        <f>"02"</f>
        <v>02</v>
      </c>
      <c r="F641" t="str">
        <f>"001"</f>
        <v>001</v>
      </c>
      <c r="G641" t="str">
        <f>""</f>
        <v/>
      </c>
      <c r="H641" t="s">
        <v>3</v>
      </c>
      <c r="I641" t="s">
        <v>929</v>
      </c>
      <c r="J641" t="s">
        <v>930</v>
      </c>
      <c r="K641" s="2" t="str">
        <f>"06475"</f>
        <v>06475</v>
      </c>
    </row>
    <row r="642" spans="1:11" x14ac:dyDescent="0.25">
      <c r="A642" t="str">
        <f t="shared" si="101"/>
        <v>06</v>
      </c>
      <c r="B642" t="s">
        <v>34</v>
      </c>
      <c r="C642" t="str">
        <f t="shared" ref="C642:C658" si="114">"095"</f>
        <v>095</v>
      </c>
      <c r="D642" t="s">
        <v>130</v>
      </c>
      <c r="E642" t="str">
        <f t="shared" ref="E642:E674" si="115">"01"</f>
        <v>01</v>
      </c>
      <c r="F642" t="str">
        <f>"001"</f>
        <v>001</v>
      </c>
      <c r="G642" t="str">
        <f>""</f>
        <v/>
      </c>
      <c r="H642" t="s">
        <v>3</v>
      </c>
      <c r="I642" t="s">
        <v>931</v>
      </c>
      <c r="J642" t="s">
        <v>743</v>
      </c>
      <c r="K642" s="2" t="str">
        <f>"06100"</f>
        <v>06100</v>
      </c>
    </row>
    <row r="643" spans="1:11" x14ac:dyDescent="0.25">
      <c r="A643" t="str">
        <f t="shared" ref="A643:A706" si="116">"06"</f>
        <v>06</v>
      </c>
      <c r="B643" t="s">
        <v>34</v>
      </c>
      <c r="C643" t="str">
        <f t="shared" si="114"/>
        <v>095</v>
      </c>
      <c r="D643" t="s">
        <v>130</v>
      </c>
      <c r="E643" t="str">
        <f t="shared" si="115"/>
        <v>01</v>
      </c>
      <c r="F643" t="str">
        <f>"002"</f>
        <v>002</v>
      </c>
      <c r="G643" t="str">
        <f>"01"</f>
        <v>01</v>
      </c>
      <c r="H643" t="s">
        <v>1</v>
      </c>
      <c r="I643" t="s">
        <v>932</v>
      </c>
      <c r="J643" t="s">
        <v>933</v>
      </c>
      <c r="K643" s="2" t="str">
        <f>"06100"</f>
        <v>06100</v>
      </c>
    </row>
    <row r="644" spans="1:11" x14ac:dyDescent="0.25">
      <c r="A644" t="str">
        <f t="shared" si="116"/>
        <v>06</v>
      </c>
      <c r="B644" t="s">
        <v>34</v>
      </c>
      <c r="C644" t="str">
        <f t="shared" si="114"/>
        <v>095</v>
      </c>
      <c r="D644" t="s">
        <v>130</v>
      </c>
      <c r="E644" t="str">
        <f t="shared" si="115"/>
        <v>01</v>
      </c>
      <c r="F644" t="str">
        <f>"002"</f>
        <v>002</v>
      </c>
      <c r="G644" t="str">
        <f>"01"</f>
        <v>01</v>
      </c>
      <c r="H644" t="s">
        <v>0</v>
      </c>
      <c r="I644" t="s">
        <v>932</v>
      </c>
      <c r="J644" t="s">
        <v>933</v>
      </c>
      <c r="K644" s="2" t="str">
        <f>"06100"</f>
        <v>06100</v>
      </c>
    </row>
    <row r="645" spans="1:11" x14ac:dyDescent="0.25">
      <c r="A645" t="str">
        <f t="shared" si="116"/>
        <v>06</v>
      </c>
      <c r="B645" t="s">
        <v>34</v>
      </c>
      <c r="C645" t="str">
        <f t="shared" si="114"/>
        <v>095</v>
      </c>
      <c r="D645" t="s">
        <v>130</v>
      </c>
      <c r="E645" t="str">
        <f t="shared" si="115"/>
        <v>01</v>
      </c>
      <c r="F645" t="str">
        <f>"002"</f>
        <v>002</v>
      </c>
      <c r="G645" t="str">
        <f>"02"</f>
        <v>02</v>
      </c>
      <c r="H645" t="s">
        <v>2</v>
      </c>
      <c r="I645" t="s">
        <v>934</v>
      </c>
      <c r="J645" t="s">
        <v>935</v>
      </c>
      <c r="K645" s="2" t="str">
        <f>"06109"</f>
        <v>06109</v>
      </c>
    </row>
    <row r="646" spans="1:11" x14ac:dyDescent="0.25">
      <c r="A646" t="str">
        <f t="shared" si="116"/>
        <v>06</v>
      </c>
      <c r="B646" t="s">
        <v>34</v>
      </c>
      <c r="C646" t="str">
        <f t="shared" si="114"/>
        <v>095</v>
      </c>
      <c r="D646" t="s">
        <v>130</v>
      </c>
      <c r="E646" t="str">
        <f t="shared" si="115"/>
        <v>01</v>
      </c>
      <c r="F646" t="str">
        <f>"002"</f>
        <v>002</v>
      </c>
      <c r="G646" t="str">
        <f>"03"</f>
        <v>03</v>
      </c>
      <c r="H646" t="s">
        <v>4</v>
      </c>
      <c r="I646" t="s">
        <v>936</v>
      </c>
      <c r="J646" t="s">
        <v>937</v>
      </c>
      <c r="K646" s="2" t="str">
        <f>"06109"</f>
        <v>06109</v>
      </c>
    </row>
    <row r="647" spans="1:11" x14ac:dyDescent="0.25">
      <c r="A647" t="str">
        <f t="shared" si="116"/>
        <v>06</v>
      </c>
      <c r="B647" t="s">
        <v>34</v>
      </c>
      <c r="C647" t="str">
        <f t="shared" si="114"/>
        <v>095</v>
      </c>
      <c r="D647" t="s">
        <v>130</v>
      </c>
      <c r="E647" t="str">
        <f t="shared" si="115"/>
        <v>01</v>
      </c>
      <c r="F647" t="str">
        <f>"003"</f>
        <v>003</v>
      </c>
      <c r="G647" t="str">
        <f>""</f>
        <v/>
      </c>
      <c r="H647" t="s">
        <v>3</v>
      </c>
      <c r="I647" t="s">
        <v>28</v>
      </c>
      <c r="J647" t="s">
        <v>938</v>
      </c>
      <c r="K647" s="2" t="str">
        <f>"06100"</f>
        <v>06100</v>
      </c>
    </row>
    <row r="648" spans="1:11" x14ac:dyDescent="0.25">
      <c r="A648" t="str">
        <f t="shared" si="116"/>
        <v>06</v>
      </c>
      <c r="B648" t="s">
        <v>34</v>
      </c>
      <c r="C648" t="str">
        <f t="shared" si="114"/>
        <v>095</v>
      </c>
      <c r="D648" t="s">
        <v>130</v>
      </c>
      <c r="E648" t="str">
        <f t="shared" si="115"/>
        <v>01</v>
      </c>
      <c r="F648" t="str">
        <f>"004"</f>
        <v>004</v>
      </c>
      <c r="G648" t="str">
        <f>""</f>
        <v/>
      </c>
      <c r="H648" t="s">
        <v>1</v>
      </c>
      <c r="I648" t="s">
        <v>939</v>
      </c>
      <c r="J648" t="s">
        <v>940</v>
      </c>
      <c r="K648" s="2" t="str">
        <f>"06100"</f>
        <v>06100</v>
      </c>
    </row>
    <row r="649" spans="1:11" x14ac:dyDescent="0.25">
      <c r="A649" t="str">
        <f t="shared" si="116"/>
        <v>06</v>
      </c>
      <c r="B649" t="s">
        <v>34</v>
      </c>
      <c r="C649" t="str">
        <f t="shared" si="114"/>
        <v>095</v>
      </c>
      <c r="D649" t="s">
        <v>130</v>
      </c>
      <c r="E649" t="str">
        <f t="shared" si="115"/>
        <v>01</v>
      </c>
      <c r="F649" t="str">
        <f>"004"</f>
        <v>004</v>
      </c>
      <c r="G649" t="str">
        <f>""</f>
        <v/>
      </c>
      <c r="H649" t="s">
        <v>0</v>
      </c>
      <c r="I649" t="s">
        <v>939</v>
      </c>
      <c r="J649" t="s">
        <v>940</v>
      </c>
      <c r="K649" s="2" t="str">
        <f>"06100"</f>
        <v>06100</v>
      </c>
    </row>
    <row r="650" spans="1:11" x14ac:dyDescent="0.25">
      <c r="A650" t="str">
        <f t="shared" si="116"/>
        <v>06</v>
      </c>
      <c r="B650" t="s">
        <v>34</v>
      </c>
      <c r="C650" t="str">
        <f t="shared" si="114"/>
        <v>095</v>
      </c>
      <c r="D650" t="s">
        <v>130</v>
      </c>
      <c r="E650" t="str">
        <f t="shared" si="115"/>
        <v>01</v>
      </c>
      <c r="F650" t="str">
        <f>"005"</f>
        <v>005</v>
      </c>
      <c r="G650" t="str">
        <f>""</f>
        <v/>
      </c>
      <c r="H650" t="s">
        <v>1</v>
      </c>
      <c r="I650" t="s">
        <v>941</v>
      </c>
      <c r="J650" t="s">
        <v>942</v>
      </c>
      <c r="K650" s="2" t="str">
        <f>"06100"</f>
        <v>06100</v>
      </c>
    </row>
    <row r="651" spans="1:11" x14ac:dyDescent="0.25">
      <c r="A651" t="str">
        <f t="shared" si="116"/>
        <v>06</v>
      </c>
      <c r="B651" t="s">
        <v>34</v>
      </c>
      <c r="C651" t="str">
        <f t="shared" si="114"/>
        <v>095</v>
      </c>
      <c r="D651" t="s">
        <v>130</v>
      </c>
      <c r="E651" t="str">
        <f t="shared" si="115"/>
        <v>01</v>
      </c>
      <c r="F651" t="str">
        <f>"005"</f>
        <v>005</v>
      </c>
      <c r="G651" t="str">
        <f>""</f>
        <v/>
      </c>
      <c r="H651" t="s">
        <v>0</v>
      </c>
      <c r="I651" t="s">
        <v>941</v>
      </c>
      <c r="J651" t="s">
        <v>942</v>
      </c>
      <c r="K651" s="2" t="str">
        <f>"06100"</f>
        <v>06100</v>
      </c>
    </row>
    <row r="652" spans="1:11" x14ac:dyDescent="0.25">
      <c r="A652" t="str">
        <f t="shared" si="116"/>
        <v>06</v>
      </c>
      <c r="B652" t="s">
        <v>34</v>
      </c>
      <c r="C652" t="str">
        <f t="shared" si="114"/>
        <v>095</v>
      </c>
      <c r="D652" t="s">
        <v>130</v>
      </c>
      <c r="E652" t="str">
        <f t="shared" si="115"/>
        <v>01</v>
      </c>
      <c r="F652" t="str">
        <f>"007"</f>
        <v>007</v>
      </c>
      <c r="G652" t="str">
        <f>"01"</f>
        <v>01</v>
      </c>
      <c r="H652" t="s">
        <v>1</v>
      </c>
      <c r="I652" t="s">
        <v>943</v>
      </c>
      <c r="J652" t="s">
        <v>944</v>
      </c>
      <c r="K652" s="2" t="str">
        <f>"06106"</f>
        <v>06106</v>
      </c>
    </row>
    <row r="653" spans="1:11" x14ac:dyDescent="0.25">
      <c r="A653" t="str">
        <f t="shared" si="116"/>
        <v>06</v>
      </c>
      <c r="B653" t="s">
        <v>34</v>
      </c>
      <c r="C653" t="str">
        <f t="shared" si="114"/>
        <v>095</v>
      </c>
      <c r="D653" t="s">
        <v>130</v>
      </c>
      <c r="E653" t="str">
        <f t="shared" si="115"/>
        <v>01</v>
      </c>
      <c r="F653" t="str">
        <f>"007"</f>
        <v>007</v>
      </c>
      <c r="G653" t="str">
        <f>"02"</f>
        <v>02</v>
      </c>
      <c r="H653" t="s">
        <v>0</v>
      </c>
      <c r="I653" t="s">
        <v>945</v>
      </c>
      <c r="J653" t="s">
        <v>946</v>
      </c>
      <c r="K653" s="2" t="str">
        <f>"06108"</f>
        <v>06108</v>
      </c>
    </row>
    <row r="654" spans="1:11" x14ac:dyDescent="0.25">
      <c r="A654" t="str">
        <f t="shared" si="116"/>
        <v>06</v>
      </c>
      <c r="B654" t="s">
        <v>34</v>
      </c>
      <c r="C654" t="str">
        <f t="shared" si="114"/>
        <v>095</v>
      </c>
      <c r="D654" t="s">
        <v>130</v>
      </c>
      <c r="E654" t="str">
        <f t="shared" si="115"/>
        <v>01</v>
      </c>
      <c r="F654" t="str">
        <f>"008"</f>
        <v>008</v>
      </c>
      <c r="G654" t="str">
        <f>""</f>
        <v/>
      </c>
      <c r="H654" t="s">
        <v>1</v>
      </c>
      <c r="I654" t="s">
        <v>941</v>
      </c>
      <c r="J654" t="s">
        <v>942</v>
      </c>
      <c r="K654" s="2" t="str">
        <f>"06100"</f>
        <v>06100</v>
      </c>
    </row>
    <row r="655" spans="1:11" x14ac:dyDescent="0.25">
      <c r="A655" t="str">
        <f t="shared" si="116"/>
        <v>06</v>
      </c>
      <c r="B655" t="s">
        <v>34</v>
      </c>
      <c r="C655" t="str">
        <f t="shared" si="114"/>
        <v>095</v>
      </c>
      <c r="D655" t="s">
        <v>130</v>
      </c>
      <c r="E655" t="str">
        <f t="shared" si="115"/>
        <v>01</v>
      </c>
      <c r="F655" t="str">
        <f>"008"</f>
        <v>008</v>
      </c>
      <c r="G655" t="str">
        <f>""</f>
        <v/>
      </c>
      <c r="H655" t="s">
        <v>0</v>
      </c>
      <c r="I655" t="s">
        <v>941</v>
      </c>
      <c r="J655" t="s">
        <v>942</v>
      </c>
      <c r="K655" s="2" t="str">
        <f>"06100"</f>
        <v>06100</v>
      </c>
    </row>
    <row r="656" spans="1:11" x14ac:dyDescent="0.25">
      <c r="A656" t="str">
        <f t="shared" si="116"/>
        <v>06</v>
      </c>
      <c r="B656" t="s">
        <v>34</v>
      </c>
      <c r="C656" t="str">
        <f t="shared" si="114"/>
        <v>095</v>
      </c>
      <c r="D656" t="s">
        <v>130</v>
      </c>
      <c r="E656" t="str">
        <f t="shared" si="115"/>
        <v>01</v>
      </c>
      <c r="F656" t="str">
        <f>"009"</f>
        <v>009</v>
      </c>
      <c r="G656" t="str">
        <f>""</f>
        <v/>
      </c>
      <c r="H656" t="s">
        <v>1</v>
      </c>
      <c r="I656" t="s">
        <v>28</v>
      </c>
      <c r="J656" t="s">
        <v>938</v>
      </c>
      <c r="K656" s="2" t="str">
        <f>"06100"</f>
        <v>06100</v>
      </c>
    </row>
    <row r="657" spans="1:11" x14ac:dyDescent="0.25">
      <c r="A657" t="str">
        <f t="shared" si="116"/>
        <v>06</v>
      </c>
      <c r="B657" t="s">
        <v>34</v>
      </c>
      <c r="C657" t="str">
        <f t="shared" si="114"/>
        <v>095</v>
      </c>
      <c r="D657" t="s">
        <v>130</v>
      </c>
      <c r="E657" t="str">
        <f t="shared" si="115"/>
        <v>01</v>
      </c>
      <c r="F657" t="str">
        <f>"009"</f>
        <v>009</v>
      </c>
      <c r="G657" t="str">
        <f>""</f>
        <v/>
      </c>
      <c r="H657" t="s">
        <v>0</v>
      </c>
      <c r="I657" t="s">
        <v>28</v>
      </c>
      <c r="J657" t="s">
        <v>938</v>
      </c>
      <c r="K657" s="2" t="str">
        <f>"06100"</f>
        <v>06100</v>
      </c>
    </row>
    <row r="658" spans="1:11" x14ac:dyDescent="0.25">
      <c r="A658" t="str">
        <f t="shared" si="116"/>
        <v>06</v>
      </c>
      <c r="B658" t="s">
        <v>34</v>
      </c>
      <c r="C658" t="str">
        <f t="shared" si="114"/>
        <v>095</v>
      </c>
      <c r="D658" t="s">
        <v>130</v>
      </c>
      <c r="E658" t="str">
        <f t="shared" si="115"/>
        <v>01</v>
      </c>
      <c r="F658" t="str">
        <f>"009"</f>
        <v>009</v>
      </c>
      <c r="G658" t="str">
        <f>""</f>
        <v/>
      </c>
      <c r="H658" t="s">
        <v>2</v>
      </c>
      <c r="I658" t="s">
        <v>28</v>
      </c>
      <c r="J658" t="s">
        <v>938</v>
      </c>
      <c r="K658" s="2" t="str">
        <f>"06100"</f>
        <v>06100</v>
      </c>
    </row>
    <row r="659" spans="1:11" x14ac:dyDescent="0.25">
      <c r="A659" t="str">
        <f t="shared" si="116"/>
        <v>06</v>
      </c>
      <c r="B659" t="s">
        <v>34</v>
      </c>
      <c r="C659" t="str">
        <f>"096"</f>
        <v>096</v>
      </c>
      <c r="D659" t="s">
        <v>131</v>
      </c>
      <c r="E659" t="str">
        <f t="shared" si="115"/>
        <v>01</v>
      </c>
      <c r="F659" t="str">
        <f>"001"</f>
        <v>001</v>
      </c>
      <c r="G659" t="str">
        <f>""</f>
        <v/>
      </c>
      <c r="H659" t="s">
        <v>3</v>
      </c>
      <c r="I659" t="s">
        <v>28</v>
      </c>
      <c r="J659" t="s">
        <v>947</v>
      </c>
      <c r="K659" s="2" t="str">
        <f>"06750"</f>
        <v>06750</v>
      </c>
    </row>
    <row r="660" spans="1:11" x14ac:dyDescent="0.25">
      <c r="A660" t="str">
        <f t="shared" si="116"/>
        <v>06</v>
      </c>
      <c r="B660" t="s">
        <v>34</v>
      </c>
      <c r="C660" t="str">
        <f>"097"</f>
        <v>097</v>
      </c>
      <c r="D660" t="s">
        <v>132</v>
      </c>
      <c r="E660" t="str">
        <f t="shared" si="115"/>
        <v>01</v>
      </c>
      <c r="F660" t="str">
        <f>"001"</f>
        <v>001</v>
      </c>
      <c r="G660" t="str">
        <f>""</f>
        <v/>
      </c>
      <c r="H660" t="s">
        <v>1</v>
      </c>
      <c r="I660" t="s">
        <v>450</v>
      </c>
      <c r="J660" t="s">
        <v>948</v>
      </c>
      <c r="K660" s="2" t="str">
        <f>"06740"</f>
        <v>06740</v>
      </c>
    </row>
    <row r="661" spans="1:11" x14ac:dyDescent="0.25">
      <c r="A661" t="str">
        <f t="shared" si="116"/>
        <v>06</v>
      </c>
      <c r="B661" t="s">
        <v>34</v>
      </c>
      <c r="C661" t="str">
        <f>"097"</f>
        <v>097</v>
      </c>
      <c r="D661" t="s">
        <v>132</v>
      </c>
      <c r="E661" t="str">
        <f t="shared" si="115"/>
        <v>01</v>
      </c>
      <c r="F661" t="str">
        <f>"001"</f>
        <v>001</v>
      </c>
      <c r="G661" t="str">
        <f>""</f>
        <v/>
      </c>
      <c r="H661" t="s">
        <v>0</v>
      </c>
      <c r="I661" t="s">
        <v>450</v>
      </c>
      <c r="J661" t="s">
        <v>948</v>
      </c>
      <c r="K661" s="2" t="str">
        <f>"06740"</f>
        <v>06740</v>
      </c>
    </row>
    <row r="662" spans="1:11" x14ac:dyDescent="0.25">
      <c r="A662" t="str">
        <f t="shared" si="116"/>
        <v>06</v>
      </c>
      <c r="B662" t="s">
        <v>34</v>
      </c>
      <c r="C662" t="str">
        <f>"097"</f>
        <v>097</v>
      </c>
      <c r="D662" t="s">
        <v>132</v>
      </c>
      <c r="E662" t="str">
        <f t="shared" si="115"/>
        <v>01</v>
      </c>
      <c r="F662" t="str">
        <f>"002"</f>
        <v>002</v>
      </c>
      <c r="G662" t="str">
        <f>""</f>
        <v/>
      </c>
      <c r="H662" t="s">
        <v>1</v>
      </c>
      <c r="I662" t="s">
        <v>949</v>
      </c>
      <c r="J662" t="s">
        <v>950</v>
      </c>
      <c r="K662" s="2" t="str">
        <f>"06740"</f>
        <v>06740</v>
      </c>
    </row>
    <row r="663" spans="1:11" x14ac:dyDescent="0.25">
      <c r="A663" t="str">
        <f t="shared" si="116"/>
        <v>06</v>
      </c>
      <c r="B663" t="s">
        <v>34</v>
      </c>
      <c r="C663" t="str">
        <f>"097"</f>
        <v>097</v>
      </c>
      <c r="D663" t="s">
        <v>132</v>
      </c>
      <c r="E663" t="str">
        <f t="shared" si="115"/>
        <v>01</v>
      </c>
      <c r="F663" t="str">
        <f>"002"</f>
        <v>002</v>
      </c>
      <c r="G663" t="str">
        <f>""</f>
        <v/>
      </c>
      <c r="H663" t="s">
        <v>0</v>
      </c>
      <c r="I663" t="s">
        <v>949</v>
      </c>
      <c r="J663" t="s">
        <v>950</v>
      </c>
      <c r="K663" s="2" t="str">
        <f>"06740"</f>
        <v>06740</v>
      </c>
    </row>
    <row r="664" spans="1:11" x14ac:dyDescent="0.25">
      <c r="A664" t="str">
        <f t="shared" si="116"/>
        <v>06</v>
      </c>
      <c r="B664" t="s">
        <v>34</v>
      </c>
      <c r="C664" t="str">
        <f>"098"</f>
        <v>098</v>
      </c>
      <c r="D664" t="s">
        <v>133</v>
      </c>
      <c r="E664" t="str">
        <f t="shared" si="115"/>
        <v>01</v>
      </c>
      <c r="F664" t="str">
        <f t="shared" ref="F664:F672" si="117">"001"</f>
        <v>001</v>
      </c>
      <c r="G664" t="str">
        <f>""</f>
        <v/>
      </c>
      <c r="H664" t="s">
        <v>3</v>
      </c>
      <c r="I664" t="s">
        <v>951</v>
      </c>
      <c r="J664" t="s">
        <v>952</v>
      </c>
      <c r="K664" s="2" t="str">
        <f>"06476"</f>
        <v>06476</v>
      </c>
    </row>
    <row r="665" spans="1:11" x14ac:dyDescent="0.25">
      <c r="A665" t="str">
        <f t="shared" si="116"/>
        <v>06</v>
      </c>
      <c r="B665" t="s">
        <v>34</v>
      </c>
      <c r="C665" t="str">
        <f>"099"</f>
        <v>099</v>
      </c>
      <c r="D665" t="s">
        <v>134</v>
      </c>
      <c r="E665" t="str">
        <f t="shared" si="115"/>
        <v>01</v>
      </c>
      <c r="F665" t="str">
        <f t="shared" si="117"/>
        <v>001</v>
      </c>
      <c r="G665" t="str">
        <f>""</f>
        <v/>
      </c>
      <c r="H665" t="s">
        <v>1</v>
      </c>
      <c r="I665" t="s">
        <v>818</v>
      </c>
      <c r="J665" t="s">
        <v>953</v>
      </c>
      <c r="K665" s="2" t="str">
        <f>"06176"</f>
        <v>06176</v>
      </c>
    </row>
    <row r="666" spans="1:11" x14ac:dyDescent="0.25">
      <c r="A666" t="str">
        <f t="shared" si="116"/>
        <v>06</v>
      </c>
      <c r="B666" t="s">
        <v>34</v>
      </c>
      <c r="C666" t="str">
        <f>"099"</f>
        <v>099</v>
      </c>
      <c r="D666" t="s">
        <v>134</v>
      </c>
      <c r="E666" t="str">
        <f t="shared" si="115"/>
        <v>01</v>
      </c>
      <c r="F666" t="str">
        <f t="shared" si="117"/>
        <v>001</v>
      </c>
      <c r="G666" t="str">
        <f>""</f>
        <v/>
      </c>
      <c r="H666" t="s">
        <v>0</v>
      </c>
      <c r="I666" t="s">
        <v>818</v>
      </c>
      <c r="J666" t="s">
        <v>953</v>
      </c>
      <c r="K666" s="2" t="str">
        <f>"06176"</f>
        <v>06176</v>
      </c>
    </row>
    <row r="667" spans="1:11" x14ac:dyDescent="0.25">
      <c r="A667" t="str">
        <f t="shared" si="116"/>
        <v>06</v>
      </c>
      <c r="B667" t="s">
        <v>34</v>
      </c>
      <c r="C667" t="str">
        <f>"100"</f>
        <v>100</v>
      </c>
      <c r="D667" t="s">
        <v>135</v>
      </c>
      <c r="E667" t="str">
        <f t="shared" si="115"/>
        <v>01</v>
      </c>
      <c r="F667" t="str">
        <f t="shared" si="117"/>
        <v>001</v>
      </c>
      <c r="G667" t="str">
        <f>"01"</f>
        <v>01</v>
      </c>
      <c r="H667" t="s">
        <v>1</v>
      </c>
      <c r="I667" t="s">
        <v>954</v>
      </c>
      <c r="J667" t="s">
        <v>955</v>
      </c>
      <c r="K667" s="2" t="str">
        <f>"06610"</f>
        <v>06610</v>
      </c>
    </row>
    <row r="668" spans="1:11" x14ac:dyDescent="0.25">
      <c r="A668" t="str">
        <f t="shared" si="116"/>
        <v>06</v>
      </c>
      <c r="B668" t="s">
        <v>34</v>
      </c>
      <c r="C668" t="str">
        <f>"100"</f>
        <v>100</v>
      </c>
      <c r="D668" t="s">
        <v>135</v>
      </c>
      <c r="E668" t="str">
        <f t="shared" si="115"/>
        <v>01</v>
      </c>
      <c r="F668" t="str">
        <f t="shared" si="117"/>
        <v>001</v>
      </c>
      <c r="G668" t="str">
        <f>"02"</f>
        <v>02</v>
      </c>
      <c r="H668" t="s">
        <v>0</v>
      </c>
      <c r="I668" t="s">
        <v>28</v>
      </c>
      <c r="J668" t="s">
        <v>956</v>
      </c>
      <c r="K668" s="2" t="str">
        <f>"06610"</f>
        <v>06610</v>
      </c>
    </row>
    <row r="669" spans="1:11" x14ac:dyDescent="0.25">
      <c r="A669" t="str">
        <f t="shared" si="116"/>
        <v>06</v>
      </c>
      <c r="B669" t="s">
        <v>34</v>
      </c>
      <c r="C669" t="str">
        <f>"101"</f>
        <v>101</v>
      </c>
      <c r="D669" t="s">
        <v>136</v>
      </c>
      <c r="E669" t="str">
        <f t="shared" si="115"/>
        <v>01</v>
      </c>
      <c r="F669" t="str">
        <f t="shared" si="117"/>
        <v>001</v>
      </c>
      <c r="G669" t="str">
        <f>""</f>
        <v/>
      </c>
      <c r="H669" t="s">
        <v>3</v>
      </c>
      <c r="I669" t="s">
        <v>957</v>
      </c>
      <c r="J669" t="s">
        <v>958</v>
      </c>
      <c r="K669" s="2" t="str">
        <f>"06919"</f>
        <v>06919</v>
      </c>
    </row>
    <row r="670" spans="1:11" x14ac:dyDescent="0.25">
      <c r="A670" t="str">
        <f t="shared" si="116"/>
        <v>06</v>
      </c>
      <c r="B670" t="s">
        <v>34</v>
      </c>
      <c r="C670" t="str">
        <f>"102"</f>
        <v>102</v>
      </c>
      <c r="D670" t="s">
        <v>137</v>
      </c>
      <c r="E670" t="str">
        <f t="shared" si="115"/>
        <v>01</v>
      </c>
      <c r="F670" t="str">
        <f t="shared" si="117"/>
        <v>001</v>
      </c>
      <c r="G670" t="str">
        <f>""</f>
        <v/>
      </c>
      <c r="H670" t="s">
        <v>1</v>
      </c>
      <c r="I670" t="s">
        <v>28</v>
      </c>
      <c r="J670" t="s">
        <v>959</v>
      </c>
      <c r="K670" s="2" t="str">
        <f>"06630"</f>
        <v>06630</v>
      </c>
    </row>
    <row r="671" spans="1:11" x14ac:dyDescent="0.25">
      <c r="A671" t="str">
        <f t="shared" si="116"/>
        <v>06</v>
      </c>
      <c r="B671" t="s">
        <v>34</v>
      </c>
      <c r="C671" t="str">
        <f>"102"</f>
        <v>102</v>
      </c>
      <c r="D671" t="s">
        <v>137</v>
      </c>
      <c r="E671" t="str">
        <f t="shared" si="115"/>
        <v>01</v>
      </c>
      <c r="F671" t="str">
        <f t="shared" si="117"/>
        <v>001</v>
      </c>
      <c r="G671" t="str">
        <f>""</f>
        <v/>
      </c>
      <c r="H671" t="s">
        <v>0</v>
      </c>
      <c r="I671" t="s">
        <v>28</v>
      </c>
      <c r="J671" t="s">
        <v>959</v>
      </c>
      <c r="K671" s="2" t="str">
        <f>"06630"</f>
        <v>06630</v>
      </c>
    </row>
    <row r="672" spans="1:11" x14ac:dyDescent="0.25">
      <c r="A672" t="str">
        <f t="shared" si="116"/>
        <v>06</v>
      </c>
      <c r="B672" t="s">
        <v>34</v>
      </c>
      <c r="C672" t="str">
        <f t="shared" ref="C672:C678" si="118">"103"</f>
        <v>103</v>
      </c>
      <c r="D672" t="s">
        <v>138</v>
      </c>
      <c r="E672" t="str">
        <f t="shared" si="115"/>
        <v>01</v>
      </c>
      <c r="F672" t="str">
        <f t="shared" si="117"/>
        <v>001</v>
      </c>
      <c r="G672" t="str">
        <f>""</f>
        <v/>
      </c>
      <c r="H672" t="s">
        <v>1</v>
      </c>
      <c r="I672" t="s">
        <v>960</v>
      </c>
      <c r="J672" t="s">
        <v>961</v>
      </c>
      <c r="K672" s="2" t="str">
        <f t="shared" ref="K672:K678" si="119">"06490"</f>
        <v>06490</v>
      </c>
    </row>
    <row r="673" spans="1:11" x14ac:dyDescent="0.25">
      <c r="A673" t="str">
        <f t="shared" si="116"/>
        <v>06</v>
      </c>
      <c r="B673" t="s">
        <v>34</v>
      </c>
      <c r="C673" t="str">
        <f t="shared" si="118"/>
        <v>103</v>
      </c>
      <c r="D673" t="s">
        <v>138</v>
      </c>
      <c r="E673" t="str">
        <f t="shared" si="115"/>
        <v>01</v>
      </c>
      <c r="F673" t="str">
        <f>"002"</f>
        <v>002</v>
      </c>
      <c r="G673" t="str">
        <f>""</f>
        <v/>
      </c>
      <c r="H673" t="s">
        <v>0</v>
      </c>
      <c r="I673" t="s">
        <v>960</v>
      </c>
      <c r="J673" t="s">
        <v>961</v>
      </c>
      <c r="K673" s="2" t="str">
        <f t="shared" si="119"/>
        <v>06490</v>
      </c>
    </row>
    <row r="674" spans="1:11" x14ac:dyDescent="0.25">
      <c r="A674" t="str">
        <f t="shared" si="116"/>
        <v>06</v>
      </c>
      <c r="B674" t="s">
        <v>34</v>
      </c>
      <c r="C674" t="str">
        <f t="shared" si="118"/>
        <v>103</v>
      </c>
      <c r="D674" t="s">
        <v>138</v>
      </c>
      <c r="E674" t="str">
        <f t="shared" si="115"/>
        <v>01</v>
      </c>
      <c r="F674" t="str">
        <f>"002"</f>
        <v>002</v>
      </c>
      <c r="G674" t="str">
        <f>""</f>
        <v/>
      </c>
      <c r="H674" t="s">
        <v>2</v>
      </c>
      <c r="I674" t="s">
        <v>960</v>
      </c>
      <c r="J674" t="s">
        <v>961</v>
      </c>
      <c r="K674" s="2" t="str">
        <f t="shared" si="119"/>
        <v>06490</v>
      </c>
    </row>
    <row r="675" spans="1:11" x14ac:dyDescent="0.25">
      <c r="A675" t="str">
        <f t="shared" si="116"/>
        <v>06</v>
      </c>
      <c r="B675" t="s">
        <v>34</v>
      </c>
      <c r="C675" t="str">
        <f t="shared" si="118"/>
        <v>103</v>
      </c>
      <c r="D675" t="s">
        <v>138</v>
      </c>
      <c r="E675" t="str">
        <f>"02"</f>
        <v>02</v>
      </c>
      <c r="F675" t="str">
        <f>"001"</f>
        <v>001</v>
      </c>
      <c r="G675" t="str">
        <f>""</f>
        <v/>
      </c>
      <c r="H675" t="s">
        <v>4</v>
      </c>
      <c r="I675" t="s">
        <v>960</v>
      </c>
      <c r="J675" t="s">
        <v>961</v>
      </c>
      <c r="K675" s="2" t="str">
        <f t="shared" si="119"/>
        <v>06490</v>
      </c>
    </row>
    <row r="676" spans="1:11" x14ac:dyDescent="0.25">
      <c r="A676" t="str">
        <f t="shared" si="116"/>
        <v>06</v>
      </c>
      <c r="B676" t="s">
        <v>34</v>
      </c>
      <c r="C676" t="str">
        <f t="shared" si="118"/>
        <v>103</v>
      </c>
      <c r="D676" t="s">
        <v>138</v>
      </c>
      <c r="E676" t="str">
        <f>"02"</f>
        <v>02</v>
      </c>
      <c r="F676" t="str">
        <f>"001"</f>
        <v>001</v>
      </c>
      <c r="G676" t="str">
        <f>""</f>
        <v/>
      </c>
      <c r="H676" t="s">
        <v>5</v>
      </c>
      <c r="I676" t="s">
        <v>960</v>
      </c>
      <c r="J676" t="s">
        <v>961</v>
      </c>
      <c r="K676" s="2" t="str">
        <f t="shared" si="119"/>
        <v>06490</v>
      </c>
    </row>
    <row r="677" spans="1:11" x14ac:dyDescent="0.25">
      <c r="A677" t="str">
        <f t="shared" si="116"/>
        <v>06</v>
      </c>
      <c r="B677" t="s">
        <v>34</v>
      </c>
      <c r="C677" t="str">
        <f t="shared" si="118"/>
        <v>103</v>
      </c>
      <c r="D677" t="s">
        <v>138</v>
      </c>
      <c r="E677" t="str">
        <f>"02"</f>
        <v>02</v>
      </c>
      <c r="F677" t="str">
        <f>"002"</f>
        <v>002</v>
      </c>
      <c r="G677" t="str">
        <f>""</f>
        <v/>
      </c>
      <c r="H677" t="s">
        <v>41</v>
      </c>
      <c r="I677" t="s">
        <v>960</v>
      </c>
      <c r="J677" t="s">
        <v>961</v>
      </c>
      <c r="K677" s="2" t="str">
        <f t="shared" si="119"/>
        <v>06490</v>
      </c>
    </row>
    <row r="678" spans="1:11" x14ac:dyDescent="0.25">
      <c r="A678" t="str">
        <f t="shared" si="116"/>
        <v>06</v>
      </c>
      <c r="B678" t="s">
        <v>34</v>
      </c>
      <c r="C678" t="str">
        <f t="shared" si="118"/>
        <v>103</v>
      </c>
      <c r="D678" t="s">
        <v>138</v>
      </c>
      <c r="E678" t="str">
        <f>"02"</f>
        <v>02</v>
      </c>
      <c r="F678" t="str">
        <f>"002"</f>
        <v>002</v>
      </c>
      <c r="G678" t="str">
        <f>""</f>
        <v/>
      </c>
      <c r="H678" t="s">
        <v>42</v>
      </c>
      <c r="I678" t="s">
        <v>960</v>
      </c>
      <c r="J678" t="s">
        <v>961</v>
      </c>
      <c r="K678" s="2" t="str">
        <f t="shared" si="119"/>
        <v>06490</v>
      </c>
    </row>
    <row r="679" spans="1:11" x14ac:dyDescent="0.25">
      <c r="A679" t="str">
        <f t="shared" si="116"/>
        <v>06</v>
      </c>
      <c r="B679" t="s">
        <v>34</v>
      </c>
      <c r="C679" t="str">
        <f>"104"</f>
        <v>104</v>
      </c>
      <c r="D679" t="s">
        <v>139</v>
      </c>
      <c r="E679" t="str">
        <f t="shared" ref="E679:E707" si="120">"01"</f>
        <v>01</v>
      </c>
      <c r="F679" t="str">
        <f>"001"</f>
        <v>001</v>
      </c>
      <c r="G679" t="str">
        <f>""</f>
        <v/>
      </c>
      <c r="H679" t="s">
        <v>3</v>
      </c>
      <c r="I679" t="s">
        <v>962</v>
      </c>
      <c r="J679" t="s">
        <v>963</v>
      </c>
      <c r="K679" s="2" t="str">
        <f>"06477"</f>
        <v>06477</v>
      </c>
    </row>
    <row r="680" spans="1:11" x14ac:dyDescent="0.25">
      <c r="A680" t="str">
        <f t="shared" si="116"/>
        <v>06</v>
      </c>
      <c r="B680" t="s">
        <v>34</v>
      </c>
      <c r="C680" t="str">
        <f>"105"</f>
        <v>105</v>
      </c>
      <c r="D680" t="s">
        <v>140</v>
      </c>
      <c r="E680" t="str">
        <f t="shared" si="120"/>
        <v>01</v>
      </c>
      <c r="F680" t="str">
        <f>"001"</f>
        <v>001</v>
      </c>
      <c r="G680" t="str">
        <f>""</f>
        <v/>
      </c>
      <c r="H680" t="s">
        <v>3</v>
      </c>
      <c r="I680" t="s">
        <v>964</v>
      </c>
      <c r="J680" t="s">
        <v>965</v>
      </c>
      <c r="K680" s="2" t="str">
        <f>"06906"</f>
        <v>06906</v>
      </c>
    </row>
    <row r="681" spans="1:11" x14ac:dyDescent="0.25">
      <c r="A681" t="str">
        <f t="shared" si="116"/>
        <v>06</v>
      </c>
      <c r="B681" t="s">
        <v>34</v>
      </c>
      <c r="C681" t="str">
        <f>"106"</f>
        <v>106</v>
      </c>
      <c r="D681" t="s">
        <v>141</v>
      </c>
      <c r="E681" t="str">
        <f t="shared" si="120"/>
        <v>01</v>
      </c>
      <c r="F681" t="str">
        <f>"001"</f>
        <v>001</v>
      </c>
      <c r="G681" t="str">
        <f>""</f>
        <v/>
      </c>
      <c r="H681" t="s">
        <v>3</v>
      </c>
      <c r="I681" t="s">
        <v>966</v>
      </c>
      <c r="J681" t="s">
        <v>967</v>
      </c>
      <c r="K681" s="2" t="str">
        <f>"06229"</f>
        <v>06229</v>
      </c>
    </row>
    <row r="682" spans="1:11" x14ac:dyDescent="0.25">
      <c r="A682" t="str">
        <f t="shared" si="116"/>
        <v>06</v>
      </c>
      <c r="B682" t="s">
        <v>34</v>
      </c>
      <c r="C682" t="str">
        <f>"107"</f>
        <v>107</v>
      </c>
      <c r="D682" t="s">
        <v>142</v>
      </c>
      <c r="E682" t="str">
        <f t="shared" si="120"/>
        <v>01</v>
      </c>
      <c r="F682" t="str">
        <f>"001"</f>
        <v>001</v>
      </c>
      <c r="G682" t="str">
        <f>""</f>
        <v/>
      </c>
      <c r="H682" t="s">
        <v>3</v>
      </c>
      <c r="I682" t="s">
        <v>968</v>
      </c>
      <c r="J682" t="s">
        <v>969</v>
      </c>
      <c r="K682" s="2" t="str">
        <f>"06191"</f>
        <v>06191</v>
      </c>
    </row>
    <row r="683" spans="1:11" x14ac:dyDescent="0.25">
      <c r="A683" t="str">
        <f t="shared" si="116"/>
        <v>06</v>
      </c>
      <c r="B683" t="s">
        <v>34</v>
      </c>
      <c r="C683" t="str">
        <f>"107"</f>
        <v>107</v>
      </c>
      <c r="D683" t="s">
        <v>142</v>
      </c>
      <c r="E683" t="str">
        <f t="shared" si="120"/>
        <v>01</v>
      </c>
      <c r="F683" t="str">
        <f>"002"</f>
        <v>002</v>
      </c>
      <c r="G683" t="str">
        <f>""</f>
        <v/>
      </c>
      <c r="H683" t="s">
        <v>3</v>
      </c>
      <c r="I683" t="s">
        <v>968</v>
      </c>
      <c r="J683" t="s">
        <v>969</v>
      </c>
      <c r="K683" s="2" t="str">
        <f>"06191"</f>
        <v>06191</v>
      </c>
    </row>
    <row r="684" spans="1:11" x14ac:dyDescent="0.25">
      <c r="A684" t="str">
        <f t="shared" si="116"/>
        <v>06</v>
      </c>
      <c r="B684" t="s">
        <v>34</v>
      </c>
      <c r="C684" t="str">
        <f>"108"</f>
        <v>108</v>
      </c>
      <c r="D684" t="s">
        <v>143</v>
      </c>
      <c r="E684" t="str">
        <f t="shared" si="120"/>
        <v>01</v>
      </c>
      <c r="F684" t="str">
        <f>"001"</f>
        <v>001</v>
      </c>
      <c r="G684" t="str">
        <f>""</f>
        <v/>
      </c>
      <c r="H684" t="s">
        <v>1</v>
      </c>
      <c r="I684" t="s">
        <v>970</v>
      </c>
      <c r="J684" t="s">
        <v>971</v>
      </c>
      <c r="K684" s="2" t="str">
        <f>"06310"</f>
        <v>06310</v>
      </c>
    </row>
    <row r="685" spans="1:11" x14ac:dyDescent="0.25">
      <c r="A685" t="str">
        <f t="shared" si="116"/>
        <v>06</v>
      </c>
      <c r="B685" t="s">
        <v>34</v>
      </c>
      <c r="C685" t="str">
        <f>"108"</f>
        <v>108</v>
      </c>
      <c r="D685" t="s">
        <v>143</v>
      </c>
      <c r="E685" t="str">
        <f t="shared" si="120"/>
        <v>01</v>
      </c>
      <c r="F685" t="str">
        <f>"001"</f>
        <v>001</v>
      </c>
      <c r="G685" t="str">
        <f>""</f>
        <v/>
      </c>
      <c r="H685" t="s">
        <v>0</v>
      </c>
      <c r="I685" t="s">
        <v>970</v>
      </c>
      <c r="J685" t="s">
        <v>971</v>
      </c>
      <c r="K685" s="2" t="str">
        <f>"06310"</f>
        <v>06310</v>
      </c>
    </row>
    <row r="686" spans="1:11" x14ac:dyDescent="0.25">
      <c r="A686" t="str">
        <f t="shared" si="116"/>
        <v>06</v>
      </c>
      <c r="B686" t="s">
        <v>34</v>
      </c>
      <c r="C686" t="str">
        <f>"108"</f>
        <v>108</v>
      </c>
      <c r="D686" t="s">
        <v>143</v>
      </c>
      <c r="E686" t="str">
        <f t="shared" si="120"/>
        <v>01</v>
      </c>
      <c r="F686" t="str">
        <f>"002"</f>
        <v>002</v>
      </c>
      <c r="G686" t="str">
        <f>""</f>
        <v/>
      </c>
      <c r="H686" t="s">
        <v>1</v>
      </c>
      <c r="I686" t="s">
        <v>970</v>
      </c>
      <c r="J686" t="s">
        <v>971</v>
      </c>
      <c r="K686" s="2" t="str">
        <f>"06310"</f>
        <v>06310</v>
      </c>
    </row>
    <row r="687" spans="1:11" x14ac:dyDescent="0.25">
      <c r="A687" t="str">
        <f t="shared" si="116"/>
        <v>06</v>
      </c>
      <c r="B687" t="s">
        <v>34</v>
      </c>
      <c r="C687" t="str">
        <f>"108"</f>
        <v>108</v>
      </c>
      <c r="D687" t="s">
        <v>143</v>
      </c>
      <c r="E687" t="str">
        <f t="shared" si="120"/>
        <v>01</v>
      </c>
      <c r="F687" t="str">
        <f>"002"</f>
        <v>002</v>
      </c>
      <c r="G687" t="str">
        <f>""</f>
        <v/>
      </c>
      <c r="H687" t="s">
        <v>0</v>
      </c>
      <c r="I687" t="s">
        <v>970</v>
      </c>
      <c r="J687" t="s">
        <v>971</v>
      </c>
      <c r="K687" s="2" t="str">
        <f>"06310"</f>
        <v>06310</v>
      </c>
    </row>
    <row r="688" spans="1:11" x14ac:dyDescent="0.25">
      <c r="A688" t="str">
        <f t="shared" si="116"/>
        <v>06</v>
      </c>
      <c r="B688" t="s">
        <v>34</v>
      </c>
      <c r="C688" t="str">
        <f t="shared" ref="C688:C695" si="121">"109"</f>
        <v>109</v>
      </c>
      <c r="D688" t="s">
        <v>144</v>
      </c>
      <c r="E688" t="str">
        <f t="shared" si="120"/>
        <v>01</v>
      </c>
      <c r="F688" t="str">
        <f>"001"</f>
        <v>001</v>
      </c>
      <c r="G688" t="str">
        <f>""</f>
        <v/>
      </c>
      <c r="H688" t="s">
        <v>1</v>
      </c>
      <c r="I688" t="s">
        <v>972</v>
      </c>
      <c r="J688" t="s">
        <v>973</v>
      </c>
      <c r="K688" s="2" t="str">
        <f t="shared" ref="K688:K695" si="122">"06450"</f>
        <v>06450</v>
      </c>
    </row>
    <row r="689" spans="1:11" x14ac:dyDescent="0.25">
      <c r="A689" t="str">
        <f t="shared" si="116"/>
        <v>06</v>
      </c>
      <c r="B689" t="s">
        <v>34</v>
      </c>
      <c r="C689" t="str">
        <f t="shared" si="121"/>
        <v>109</v>
      </c>
      <c r="D689" t="s">
        <v>144</v>
      </c>
      <c r="E689" t="str">
        <f t="shared" si="120"/>
        <v>01</v>
      </c>
      <c r="F689" t="str">
        <f>"001"</f>
        <v>001</v>
      </c>
      <c r="G689" t="str">
        <f>""</f>
        <v/>
      </c>
      <c r="H689" t="s">
        <v>0</v>
      </c>
      <c r="I689" t="s">
        <v>972</v>
      </c>
      <c r="J689" t="s">
        <v>973</v>
      </c>
      <c r="K689" s="2" t="str">
        <f t="shared" si="122"/>
        <v>06450</v>
      </c>
    </row>
    <row r="690" spans="1:11" x14ac:dyDescent="0.25">
      <c r="A690" t="str">
        <f t="shared" si="116"/>
        <v>06</v>
      </c>
      <c r="B690" t="s">
        <v>34</v>
      </c>
      <c r="C690" t="str">
        <f t="shared" si="121"/>
        <v>109</v>
      </c>
      <c r="D690" t="s">
        <v>144</v>
      </c>
      <c r="E690" t="str">
        <f t="shared" si="120"/>
        <v>01</v>
      </c>
      <c r="F690" t="str">
        <f>"002"</f>
        <v>002</v>
      </c>
      <c r="G690" t="str">
        <f>""</f>
        <v/>
      </c>
      <c r="H690" t="s">
        <v>1</v>
      </c>
      <c r="I690" t="s">
        <v>974</v>
      </c>
      <c r="J690" t="s">
        <v>975</v>
      </c>
      <c r="K690" s="2" t="str">
        <f t="shared" si="122"/>
        <v>06450</v>
      </c>
    </row>
    <row r="691" spans="1:11" x14ac:dyDescent="0.25">
      <c r="A691" t="str">
        <f t="shared" si="116"/>
        <v>06</v>
      </c>
      <c r="B691" t="s">
        <v>34</v>
      </c>
      <c r="C691" t="str">
        <f t="shared" si="121"/>
        <v>109</v>
      </c>
      <c r="D691" t="s">
        <v>144</v>
      </c>
      <c r="E691" t="str">
        <f t="shared" si="120"/>
        <v>01</v>
      </c>
      <c r="F691" t="str">
        <f>"002"</f>
        <v>002</v>
      </c>
      <c r="G691" t="str">
        <f>""</f>
        <v/>
      </c>
      <c r="H691" t="s">
        <v>0</v>
      </c>
      <c r="I691" t="s">
        <v>974</v>
      </c>
      <c r="J691" t="s">
        <v>975</v>
      </c>
      <c r="K691" s="2" t="str">
        <f t="shared" si="122"/>
        <v>06450</v>
      </c>
    </row>
    <row r="692" spans="1:11" x14ac:dyDescent="0.25">
      <c r="A692" t="str">
        <f t="shared" si="116"/>
        <v>06</v>
      </c>
      <c r="B692" t="s">
        <v>34</v>
      </c>
      <c r="C692" t="str">
        <f t="shared" si="121"/>
        <v>109</v>
      </c>
      <c r="D692" t="s">
        <v>144</v>
      </c>
      <c r="E692" t="str">
        <f t="shared" si="120"/>
        <v>01</v>
      </c>
      <c r="F692" t="str">
        <f>"003"</f>
        <v>003</v>
      </c>
      <c r="G692" t="str">
        <f>""</f>
        <v/>
      </c>
      <c r="H692" t="s">
        <v>1</v>
      </c>
      <c r="I692" t="s">
        <v>28</v>
      </c>
      <c r="J692" t="s">
        <v>976</v>
      </c>
      <c r="K692" s="2" t="str">
        <f t="shared" si="122"/>
        <v>06450</v>
      </c>
    </row>
    <row r="693" spans="1:11" x14ac:dyDescent="0.25">
      <c r="A693" t="str">
        <f t="shared" si="116"/>
        <v>06</v>
      </c>
      <c r="B693" t="s">
        <v>34</v>
      </c>
      <c r="C693" t="str">
        <f t="shared" si="121"/>
        <v>109</v>
      </c>
      <c r="D693" t="s">
        <v>144</v>
      </c>
      <c r="E693" t="str">
        <f t="shared" si="120"/>
        <v>01</v>
      </c>
      <c r="F693" t="str">
        <f>"003"</f>
        <v>003</v>
      </c>
      <c r="G693" t="str">
        <f>""</f>
        <v/>
      </c>
      <c r="H693" t="s">
        <v>0</v>
      </c>
      <c r="I693" t="s">
        <v>28</v>
      </c>
      <c r="J693" t="s">
        <v>976</v>
      </c>
      <c r="K693" s="2" t="str">
        <f t="shared" si="122"/>
        <v>06450</v>
      </c>
    </row>
    <row r="694" spans="1:11" x14ac:dyDescent="0.25">
      <c r="A694" t="str">
        <f t="shared" si="116"/>
        <v>06</v>
      </c>
      <c r="B694" t="s">
        <v>34</v>
      </c>
      <c r="C694" t="str">
        <f t="shared" si="121"/>
        <v>109</v>
      </c>
      <c r="D694" t="s">
        <v>144</v>
      </c>
      <c r="E694" t="str">
        <f t="shared" si="120"/>
        <v>01</v>
      </c>
      <c r="F694" t="str">
        <f>"004"</f>
        <v>004</v>
      </c>
      <c r="G694" t="str">
        <f>""</f>
        <v/>
      </c>
      <c r="H694" t="s">
        <v>1</v>
      </c>
      <c r="I694" t="s">
        <v>977</v>
      </c>
      <c r="J694" t="s">
        <v>978</v>
      </c>
      <c r="K694" s="2" t="str">
        <f t="shared" si="122"/>
        <v>06450</v>
      </c>
    </row>
    <row r="695" spans="1:11" x14ac:dyDescent="0.25">
      <c r="A695" t="str">
        <f t="shared" si="116"/>
        <v>06</v>
      </c>
      <c r="B695" t="s">
        <v>34</v>
      </c>
      <c r="C695" t="str">
        <f t="shared" si="121"/>
        <v>109</v>
      </c>
      <c r="D695" t="s">
        <v>144</v>
      </c>
      <c r="E695" t="str">
        <f t="shared" si="120"/>
        <v>01</v>
      </c>
      <c r="F695" t="str">
        <f>"004"</f>
        <v>004</v>
      </c>
      <c r="G695" t="str">
        <f>""</f>
        <v/>
      </c>
      <c r="H695" t="s">
        <v>0</v>
      </c>
      <c r="I695" t="s">
        <v>977</v>
      </c>
      <c r="J695" t="s">
        <v>978</v>
      </c>
      <c r="K695" s="2" t="str">
        <f t="shared" si="122"/>
        <v>06450</v>
      </c>
    </row>
    <row r="696" spans="1:11" x14ac:dyDescent="0.25">
      <c r="A696" t="str">
        <f t="shared" si="116"/>
        <v>06</v>
      </c>
      <c r="B696" t="s">
        <v>34</v>
      </c>
      <c r="C696" t="str">
        <f>"110"</f>
        <v>110</v>
      </c>
      <c r="D696" t="s">
        <v>145</v>
      </c>
      <c r="E696" t="str">
        <f t="shared" si="120"/>
        <v>01</v>
      </c>
      <c r="F696" t="str">
        <f>"001"</f>
        <v>001</v>
      </c>
      <c r="G696" t="str">
        <f>""</f>
        <v/>
      </c>
      <c r="H696" t="s">
        <v>3</v>
      </c>
      <c r="I696" t="s">
        <v>31</v>
      </c>
      <c r="J696" t="s">
        <v>979</v>
      </c>
      <c r="K696" s="2" t="str">
        <f>"06970"</f>
        <v>06970</v>
      </c>
    </row>
    <row r="697" spans="1:11" x14ac:dyDescent="0.25">
      <c r="A697" t="str">
        <f t="shared" si="116"/>
        <v>06</v>
      </c>
      <c r="B697" t="s">
        <v>34</v>
      </c>
      <c r="C697" t="str">
        <f>"111"</f>
        <v>111</v>
      </c>
      <c r="D697" t="s">
        <v>146</v>
      </c>
      <c r="E697" t="str">
        <f t="shared" si="120"/>
        <v>01</v>
      </c>
      <c r="F697" t="str">
        <f>"001"</f>
        <v>001</v>
      </c>
      <c r="G697" t="str">
        <f>""</f>
        <v/>
      </c>
      <c r="H697" t="s">
        <v>3</v>
      </c>
      <c r="I697" t="s">
        <v>980</v>
      </c>
      <c r="J697" t="s">
        <v>981</v>
      </c>
      <c r="K697" s="2" t="str">
        <f>"06715"</f>
        <v>06715</v>
      </c>
    </row>
    <row r="698" spans="1:11" x14ac:dyDescent="0.25">
      <c r="A698" t="str">
        <f t="shared" si="116"/>
        <v>06</v>
      </c>
      <c r="B698" t="s">
        <v>34</v>
      </c>
      <c r="C698" t="str">
        <f>"112"</f>
        <v>112</v>
      </c>
      <c r="D698" t="s">
        <v>147</v>
      </c>
      <c r="E698" t="str">
        <f t="shared" si="120"/>
        <v>01</v>
      </c>
      <c r="F698" t="str">
        <f>"001"</f>
        <v>001</v>
      </c>
      <c r="G698" t="str">
        <f>""</f>
        <v/>
      </c>
      <c r="H698" t="s">
        <v>3</v>
      </c>
      <c r="I698" t="s">
        <v>437</v>
      </c>
      <c r="J698" t="s">
        <v>982</v>
      </c>
      <c r="K698" s="2" t="str">
        <f>"06442"</f>
        <v>06442</v>
      </c>
    </row>
    <row r="699" spans="1:11" x14ac:dyDescent="0.25">
      <c r="A699" t="str">
        <f t="shared" si="116"/>
        <v>06</v>
      </c>
      <c r="B699" t="s">
        <v>34</v>
      </c>
      <c r="C699" t="str">
        <f>"113"</f>
        <v>113</v>
      </c>
      <c r="D699" t="s">
        <v>148</v>
      </c>
      <c r="E699" t="str">
        <f t="shared" si="120"/>
        <v>01</v>
      </c>
      <c r="F699" t="str">
        <f>"001"</f>
        <v>001</v>
      </c>
      <c r="G699" t="str">
        <f>""</f>
        <v/>
      </c>
      <c r="H699" t="s">
        <v>3</v>
      </c>
      <c r="I699" t="s">
        <v>28</v>
      </c>
      <c r="J699" t="s">
        <v>983</v>
      </c>
      <c r="K699" s="2" t="str">
        <f>"06225"</f>
        <v>06225</v>
      </c>
    </row>
    <row r="700" spans="1:11" x14ac:dyDescent="0.25">
      <c r="A700" t="str">
        <f t="shared" si="116"/>
        <v>06</v>
      </c>
      <c r="B700" t="s">
        <v>34</v>
      </c>
      <c r="C700" t="str">
        <f>"113"</f>
        <v>113</v>
      </c>
      <c r="D700" t="s">
        <v>148</v>
      </c>
      <c r="E700" t="str">
        <f t="shared" si="120"/>
        <v>01</v>
      </c>
      <c r="F700" t="str">
        <f>"002"</f>
        <v>002</v>
      </c>
      <c r="G700" t="str">
        <f>""</f>
        <v/>
      </c>
      <c r="H700" t="s">
        <v>1</v>
      </c>
      <c r="I700" t="s">
        <v>984</v>
      </c>
      <c r="J700" t="s">
        <v>985</v>
      </c>
      <c r="K700" s="2" t="str">
        <f>"06225"</f>
        <v>06225</v>
      </c>
    </row>
    <row r="701" spans="1:11" x14ac:dyDescent="0.25">
      <c r="A701" t="str">
        <f t="shared" si="116"/>
        <v>06</v>
      </c>
      <c r="B701" t="s">
        <v>34</v>
      </c>
      <c r="C701" t="str">
        <f>"113"</f>
        <v>113</v>
      </c>
      <c r="D701" t="s">
        <v>148</v>
      </c>
      <c r="E701" t="str">
        <f t="shared" si="120"/>
        <v>01</v>
      </c>
      <c r="F701" t="str">
        <f>"002"</f>
        <v>002</v>
      </c>
      <c r="G701" t="str">
        <f>""</f>
        <v/>
      </c>
      <c r="H701" t="s">
        <v>0</v>
      </c>
      <c r="I701" t="s">
        <v>984</v>
      </c>
      <c r="J701" t="s">
        <v>985</v>
      </c>
      <c r="K701" s="2" t="str">
        <f>"06225"</f>
        <v>06225</v>
      </c>
    </row>
    <row r="702" spans="1:11" x14ac:dyDescent="0.25">
      <c r="A702" t="str">
        <f t="shared" si="116"/>
        <v>06</v>
      </c>
      <c r="B702" t="s">
        <v>34</v>
      </c>
      <c r="C702" t="str">
        <f>"113"</f>
        <v>113</v>
      </c>
      <c r="D702" t="s">
        <v>148</v>
      </c>
      <c r="E702" t="str">
        <f t="shared" si="120"/>
        <v>01</v>
      </c>
      <c r="F702" t="str">
        <f>"003"</f>
        <v>003</v>
      </c>
      <c r="G702" t="str">
        <f>""</f>
        <v/>
      </c>
      <c r="H702" t="s">
        <v>1</v>
      </c>
      <c r="I702" t="s">
        <v>986</v>
      </c>
      <c r="J702" t="s">
        <v>987</v>
      </c>
      <c r="K702" s="2" t="str">
        <f>"06225"</f>
        <v>06225</v>
      </c>
    </row>
    <row r="703" spans="1:11" x14ac:dyDescent="0.25">
      <c r="A703" t="str">
        <f t="shared" si="116"/>
        <v>06</v>
      </c>
      <c r="B703" t="s">
        <v>34</v>
      </c>
      <c r="C703" t="str">
        <f>"113"</f>
        <v>113</v>
      </c>
      <c r="D703" t="s">
        <v>148</v>
      </c>
      <c r="E703" t="str">
        <f t="shared" si="120"/>
        <v>01</v>
      </c>
      <c r="F703" t="str">
        <f>"003"</f>
        <v>003</v>
      </c>
      <c r="G703" t="str">
        <f>""</f>
        <v/>
      </c>
      <c r="H703" t="s">
        <v>0</v>
      </c>
      <c r="I703" t="s">
        <v>986</v>
      </c>
      <c r="J703" t="s">
        <v>987</v>
      </c>
      <c r="K703" s="2" t="str">
        <f>"06225"</f>
        <v>06225</v>
      </c>
    </row>
    <row r="704" spans="1:11" x14ac:dyDescent="0.25">
      <c r="A704" t="str">
        <f t="shared" si="116"/>
        <v>06</v>
      </c>
      <c r="B704" t="s">
        <v>34</v>
      </c>
      <c r="C704" t="str">
        <f>"114"</f>
        <v>114</v>
      </c>
      <c r="D704" t="s">
        <v>149</v>
      </c>
      <c r="E704" t="str">
        <f t="shared" si="120"/>
        <v>01</v>
      </c>
      <c r="F704" t="str">
        <f>"001"</f>
        <v>001</v>
      </c>
      <c r="G704" t="str">
        <f>""</f>
        <v/>
      </c>
      <c r="H704" t="s">
        <v>3</v>
      </c>
      <c r="I704" t="s">
        <v>23</v>
      </c>
      <c r="J704" t="s">
        <v>988</v>
      </c>
      <c r="K704" s="2" t="str">
        <f>"06657"</f>
        <v>06657</v>
      </c>
    </row>
    <row r="705" spans="1:11" x14ac:dyDescent="0.25">
      <c r="A705" t="str">
        <f t="shared" si="116"/>
        <v>06</v>
      </c>
      <c r="B705" t="s">
        <v>34</v>
      </c>
      <c r="C705" t="str">
        <f>"115"</f>
        <v>115</v>
      </c>
      <c r="D705" t="s">
        <v>150</v>
      </c>
      <c r="E705" t="str">
        <f t="shared" si="120"/>
        <v>01</v>
      </c>
      <c r="F705" t="str">
        <f>"001"</f>
        <v>001</v>
      </c>
      <c r="G705" t="str">
        <f>""</f>
        <v/>
      </c>
      <c r="H705" t="s">
        <v>3</v>
      </c>
      <c r="I705" t="s">
        <v>989</v>
      </c>
      <c r="J705" t="s">
        <v>990</v>
      </c>
      <c r="K705" s="2" t="str">
        <f>"06190"</f>
        <v>06190</v>
      </c>
    </row>
    <row r="706" spans="1:11" x14ac:dyDescent="0.25">
      <c r="A706" t="str">
        <f t="shared" si="116"/>
        <v>06</v>
      </c>
      <c r="B706" t="s">
        <v>34</v>
      </c>
      <c r="C706" t="str">
        <f>"115"</f>
        <v>115</v>
      </c>
      <c r="D706" t="s">
        <v>150</v>
      </c>
      <c r="E706" t="str">
        <f t="shared" si="120"/>
        <v>01</v>
      </c>
      <c r="F706" t="str">
        <f>"002"</f>
        <v>002</v>
      </c>
      <c r="G706" t="str">
        <f>""</f>
        <v/>
      </c>
      <c r="H706" t="s">
        <v>3</v>
      </c>
      <c r="I706" t="s">
        <v>989</v>
      </c>
      <c r="J706" t="s">
        <v>990</v>
      </c>
      <c r="K706" s="2" t="str">
        <f>"06190"</f>
        <v>06190</v>
      </c>
    </row>
    <row r="707" spans="1:11" x14ac:dyDescent="0.25">
      <c r="A707" t="str">
        <f t="shared" ref="A707:A770" si="123">"06"</f>
        <v>06</v>
      </c>
      <c r="B707" t="s">
        <v>34</v>
      </c>
      <c r="C707" t="str">
        <f>"116"</f>
        <v>116</v>
      </c>
      <c r="D707" t="s">
        <v>151</v>
      </c>
      <c r="E707" t="str">
        <f t="shared" si="120"/>
        <v>01</v>
      </c>
      <c r="F707" t="str">
        <f t="shared" ref="F707:F714" si="124">"001"</f>
        <v>001</v>
      </c>
      <c r="G707" t="str">
        <f>""</f>
        <v/>
      </c>
      <c r="H707" t="s">
        <v>3</v>
      </c>
      <c r="I707" t="s">
        <v>29</v>
      </c>
      <c r="J707" t="s">
        <v>991</v>
      </c>
      <c r="K707" s="2" t="str">
        <f>"06174"</f>
        <v>06174</v>
      </c>
    </row>
    <row r="708" spans="1:11" x14ac:dyDescent="0.25">
      <c r="A708" t="str">
        <f t="shared" si="123"/>
        <v>06</v>
      </c>
      <c r="B708" t="s">
        <v>34</v>
      </c>
      <c r="C708" t="str">
        <f>"116"</f>
        <v>116</v>
      </c>
      <c r="D708" t="s">
        <v>151</v>
      </c>
      <c r="E708" t="str">
        <f>"02"</f>
        <v>02</v>
      </c>
      <c r="F708" t="str">
        <f t="shared" si="124"/>
        <v>001</v>
      </c>
      <c r="G708" t="str">
        <f>""</f>
        <v/>
      </c>
      <c r="H708" t="s">
        <v>3</v>
      </c>
      <c r="I708" t="s">
        <v>28</v>
      </c>
      <c r="J708" t="s">
        <v>992</v>
      </c>
      <c r="K708" s="2" t="str">
        <f>"06174"</f>
        <v>06174</v>
      </c>
    </row>
    <row r="709" spans="1:11" x14ac:dyDescent="0.25">
      <c r="A709" t="str">
        <f t="shared" si="123"/>
        <v>06</v>
      </c>
      <c r="B709" t="s">
        <v>34</v>
      </c>
      <c r="C709" t="str">
        <f>"117"</f>
        <v>117</v>
      </c>
      <c r="D709" t="s">
        <v>152</v>
      </c>
      <c r="E709" t="str">
        <f>"01"</f>
        <v>01</v>
      </c>
      <c r="F709" t="str">
        <f t="shared" si="124"/>
        <v>001</v>
      </c>
      <c r="G709" t="str">
        <f>""</f>
        <v/>
      </c>
      <c r="H709" t="s">
        <v>3</v>
      </c>
      <c r="I709" t="s">
        <v>31</v>
      </c>
      <c r="J709" t="s">
        <v>636</v>
      </c>
      <c r="K709" s="2" t="str">
        <f>"06175"</f>
        <v>06175</v>
      </c>
    </row>
    <row r="710" spans="1:11" x14ac:dyDescent="0.25">
      <c r="A710" t="str">
        <f t="shared" si="123"/>
        <v>06</v>
      </c>
      <c r="B710" t="s">
        <v>34</v>
      </c>
      <c r="C710" t="str">
        <f>"117"</f>
        <v>117</v>
      </c>
      <c r="D710" t="s">
        <v>152</v>
      </c>
      <c r="E710" t="str">
        <f>"02"</f>
        <v>02</v>
      </c>
      <c r="F710" t="str">
        <f t="shared" si="124"/>
        <v>001</v>
      </c>
      <c r="G710" t="str">
        <f>""</f>
        <v/>
      </c>
      <c r="H710" t="s">
        <v>3</v>
      </c>
      <c r="I710" t="s">
        <v>993</v>
      </c>
      <c r="J710" t="s">
        <v>994</v>
      </c>
      <c r="K710" s="2" t="str">
        <f>"06175"</f>
        <v>06175</v>
      </c>
    </row>
    <row r="711" spans="1:11" x14ac:dyDescent="0.25">
      <c r="A711" t="str">
        <f t="shared" si="123"/>
        <v>06</v>
      </c>
      <c r="B711" t="s">
        <v>34</v>
      </c>
      <c r="C711" t="str">
        <f>"118"</f>
        <v>118</v>
      </c>
      <c r="D711" t="s">
        <v>153</v>
      </c>
      <c r="E711" t="str">
        <f t="shared" ref="E711:E721" si="125">"01"</f>
        <v>01</v>
      </c>
      <c r="F711" t="str">
        <f t="shared" si="124"/>
        <v>001</v>
      </c>
      <c r="G711" t="str">
        <f>""</f>
        <v/>
      </c>
      <c r="H711" t="s">
        <v>3</v>
      </c>
      <c r="I711" t="s">
        <v>31</v>
      </c>
      <c r="J711" t="s">
        <v>822</v>
      </c>
      <c r="K711" s="2" t="str">
        <f>"06655"</f>
        <v>06655</v>
      </c>
    </row>
    <row r="712" spans="1:11" x14ac:dyDescent="0.25">
      <c r="A712" t="str">
        <f t="shared" si="123"/>
        <v>06</v>
      </c>
      <c r="B712" t="s">
        <v>34</v>
      </c>
      <c r="C712" t="str">
        <f>"119"</f>
        <v>119</v>
      </c>
      <c r="D712" t="s">
        <v>154</v>
      </c>
      <c r="E712" t="str">
        <f t="shared" si="125"/>
        <v>01</v>
      </c>
      <c r="F712" t="str">
        <f t="shared" si="124"/>
        <v>001</v>
      </c>
      <c r="G712" t="str">
        <f>""</f>
        <v/>
      </c>
      <c r="H712" t="s">
        <v>3</v>
      </c>
      <c r="I712" t="s">
        <v>28</v>
      </c>
      <c r="J712" t="s">
        <v>995</v>
      </c>
      <c r="K712" s="2" t="str">
        <f>"06893"</f>
        <v>06893</v>
      </c>
    </row>
    <row r="713" spans="1:11" x14ac:dyDescent="0.25">
      <c r="A713" t="str">
        <f t="shared" si="123"/>
        <v>06</v>
      </c>
      <c r="B713" t="s">
        <v>34</v>
      </c>
      <c r="C713" t="str">
        <f t="shared" ref="C713:C718" si="126">"120"</f>
        <v>120</v>
      </c>
      <c r="D713" t="s">
        <v>155</v>
      </c>
      <c r="E713" t="str">
        <f t="shared" si="125"/>
        <v>01</v>
      </c>
      <c r="F713" t="str">
        <f t="shared" si="124"/>
        <v>001</v>
      </c>
      <c r="G713" t="str">
        <f>""</f>
        <v/>
      </c>
      <c r="H713" t="s">
        <v>1</v>
      </c>
      <c r="I713" t="s">
        <v>996</v>
      </c>
      <c r="J713" t="s">
        <v>997</v>
      </c>
      <c r="K713" s="2" t="str">
        <f t="shared" ref="K713:K718" si="127">"06410"</f>
        <v>06410</v>
      </c>
    </row>
    <row r="714" spans="1:11" x14ac:dyDescent="0.25">
      <c r="A714" t="str">
        <f t="shared" si="123"/>
        <v>06</v>
      </c>
      <c r="B714" t="s">
        <v>34</v>
      </c>
      <c r="C714" t="str">
        <f t="shared" si="126"/>
        <v>120</v>
      </c>
      <c r="D714" t="s">
        <v>155</v>
      </c>
      <c r="E714" t="str">
        <f t="shared" si="125"/>
        <v>01</v>
      </c>
      <c r="F714" t="str">
        <f t="shared" si="124"/>
        <v>001</v>
      </c>
      <c r="G714" t="str">
        <f>""</f>
        <v/>
      </c>
      <c r="H714" t="s">
        <v>0</v>
      </c>
      <c r="I714" t="s">
        <v>996</v>
      </c>
      <c r="J714" t="s">
        <v>997</v>
      </c>
      <c r="K714" s="2" t="str">
        <f t="shared" si="127"/>
        <v>06410</v>
      </c>
    </row>
    <row r="715" spans="1:11" x14ac:dyDescent="0.25">
      <c r="A715" t="str">
        <f t="shared" si="123"/>
        <v>06</v>
      </c>
      <c r="B715" t="s">
        <v>34</v>
      </c>
      <c r="C715" t="str">
        <f t="shared" si="126"/>
        <v>120</v>
      </c>
      <c r="D715" t="s">
        <v>155</v>
      </c>
      <c r="E715" t="str">
        <f t="shared" si="125"/>
        <v>01</v>
      </c>
      <c r="F715" t="str">
        <f>"002"</f>
        <v>002</v>
      </c>
      <c r="G715" t="str">
        <f>""</f>
        <v/>
      </c>
      <c r="H715" t="s">
        <v>1</v>
      </c>
      <c r="I715" t="s">
        <v>28</v>
      </c>
      <c r="J715" t="s">
        <v>998</v>
      </c>
      <c r="K715" s="2" t="str">
        <f t="shared" si="127"/>
        <v>06410</v>
      </c>
    </row>
    <row r="716" spans="1:11" x14ac:dyDescent="0.25">
      <c r="A716" t="str">
        <f t="shared" si="123"/>
        <v>06</v>
      </c>
      <c r="B716" t="s">
        <v>34</v>
      </c>
      <c r="C716" t="str">
        <f t="shared" si="126"/>
        <v>120</v>
      </c>
      <c r="D716" t="s">
        <v>155</v>
      </c>
      <c r="E716" t="str">
        <f t="shared" si="125"/>
        <v>01</v>
      </c>
      <c r="F716" t="str">
        <f>"002"</f>
        <v>002</v>
      </c>
      <c r="G716" t="str">
        <f>""</f>
        <v/>
      </c>
      <c r="H716" t="s">
        <v>0</v>
      </c>
      <c r="I716" t="s">
        <v>28</v>
      </c>
      <c r="J716" t="s">
        <v>998</v>
      </c>
      <c r="K716" s="2" t="str">
        <f t="shared" si="127"/>
        <v>06410</v>
      </c>
    </row>
    <row r="717" spans="1:11" x14ac:dyDescent="0.25">
      <c r="A717" t="str">
        <f t="shared" si="123"/>
        <v>06</v>
      </c>
      <c r="B717" t="s">
        <v>34</v>
      </c>
      <c r="C717" t="str">
        <f t="shared" si="126"/>
        <v>120</v>
      </c>
      <c r="D717" t="s">
        <v>155</v>
      </c>
      <c r="E717" t="str">
        <f t="shared" si="125"/>
        <v>01</v>
      </c>
      <c r="F717" t="str">
        <f>"003"</f>
        <v>003</v>
      </c>
      <c r="G717" t="str">
        <f>""</f>
        <v/>
      </c>
      <c r="H717" t="s">
        <v>1</v>
      </c>
      <c r="I717" t="s">
        <v>999</v>
      </c>
      <c r="J717" t="s">
        <v>1000</v>
      </c>
      <c r="K717" s="2" t="str">
        <f t="shared" si="127"/>
        <v>06410</v>
      </c>
    </row>
    <row r="718" spans="1:11" x14ac:dyDescent="0.25">
      <c r="A718" t="str">
        <f t="shared" si="123"/>
        <v>06</v>
      </c>
      <c r="B718" t="s">
        <v>34</v>
      </c>
      <c r="C718" t="str">
        <f t="shared" si="126"/>
        <v>120</v>
      </c>
      <c r="D718" t="s">
        <v>155</v>
      </c>
      <c r="E718" t="str">
        <f t="shared" si="125"/>
        <v>01</v>
      </c>
      <c r="F718" t="str">
        <f>"003"</f>
        <v>003</v>
      </c>
      <c r="G718" t="str">
        <f>""</f>
        <v/>
      </c>
      <c r="H718" t="s">
        <v>0</v>
      </c>
      <c r="I718" t="s">
        <v>999</v>
      </c>
      <c r="J718" t="s">
        <v>1000</v>
      </c>
      <c r="K718" s="2" t="str">
        <f t="shared" si="127"/>
        <v>06410</v>
      </c>
    </row>
    <row r="719" spans="1:11" x14ac:dyDescent="0.25">
      <c r="A719" t="str">
        <f t="shared" si="123"/>
        <v>06</v>
      </c>
      <c r="B719" t="s">
        <v>34</v>
      </c>
      <c r="C719" t="str">
        <f>"121"</f>
        <v>121</v>
      </c>
      <c r="D719" t="s">
        <v>156</v>
      </c>
      <c r="E719" t="str">
        <f t="shared" si="125"/>
        <v>01</v>
      </c>
      <c r="F719" t="str">
        <f>"001"</f>
        <v>001</v>
      </c>
      <c r="G719" t="str">
        <f>""</f>
        <v/>
      </c>
      <c r="H719" t="s">
        <v>3</v>
      </c>
      <c r="I719" t="s">
        <v>1001</v>
      </c>
      <c r="J719" t="s">
        <v>1002</v>
      </c>
      <c r="K719" s="2" t="str">
        <f>"06150"</f>
        <v>06150</v>
      </c>
    </row>
    <row r="720" spans="1:11" x14ac:dyDescent="0.25">
      <c r="A720" t="str">
        <f t="shared" si="123"/>
        <v>06</v>
      </c>
      <c r="B720" t="s">
        <v>34</v>
      </c>
      <c r="C720" t="str">
        <f>"121"</f>
        <v>121</v>
      </c>
      <c r="D720" t="s">
        <v>156</v>
      </c>
      <c r="E720" t="str">
        <f t="shared" si="125"/>
        <v>01</v>
      </c>
      <c r="F720" t="str">
        <f>"002"</f>
        <v>002</v>
      </c>
      <c r="G720" t="str">
        <f>""</f>
        <v/>
      </c>
      <c r="H720" t="s">
        <v>1</v>
      </c>
      <c r="I720" t="s">
        <v>1001</v>
      </c>
      <c r="J720" t="s">
        <v>1002</v>
      </c>
      <c r="K720" s="2" t="str">
        <f>"06150"</f>
        <v>06150</v>
      </c>
    </row>
    <row r="721" spans="1:11" x14ac:dyDescent="0.25">
      <c r="A721" t="str">
        <f t="shared" si="123"/>
        <v>06</v>
      </c>
      <c r="B721" t="s">
        <v>34</v>
      </c>
      <c r="C721" t="str">
        <f>"121"</f>
        <v>121</v>
      </c>
      <c r="D721" t="s">
        <v>156</v>
      </c>
      <c r="E721" t="str">
        <f t="shared" si="125"/>
        <v>01</v>
      </c>
      <c r="F721" t="str">
        <f>"002"</f>
        <v>002</v>
      </c>
      <c r="G721" t="str">
        <f>""</f>
        <v/>
      </c>
      <c r="H721" t="s">
        <v>0</v>
      </c>
      <c r="I721" t="s">
        <v>1001</v>
      </c>
      <c r="J721" t="s">
        <v>1002</v>
      </c>
      <c r="K721" s="2" t="str">
        <f>"06150"</f>
        <v>06150</v>
      </c>
    </row>
    <row r="722" spans="1:11" x14ac:dyDescent="0.25">
      <c r="A722" t="str">
        <f t="shared" si="123"/>
        <v>06</v>
      </c>
      <c r="B722" t="s">
        <v>34</v>
      </c>
      <c r="C722" t="str">
        <f>"121"</f>
        <v>121</v>
      </c>
      <c r="D722" t="s">
        <v>156</v>
      </c>
      <c r="E722" t="str">
        <f>"02"</f>
        <v>02</v>
      </c>
      <c r="F722" t="str">
        <f>"001"</f>
        <v>001</v>
      </c>
      <c r="G722" t="str">
        <f>""</f>
        <v/>
      </c>
      <c r="H722" t="s">
        <v>1</v>
      </c>
      <c r="I722" t="s">
        <v>1001</v>
      </c>
      <c r="J722" t="s">
        <v>1002</v>
      </c>
      <c r="K722" s="2" t="str">
        <f>"06150"</f>
        <v>06150</v>
      </c>
    </row>
    <row r="723" spans="1:11" x14ac:dyDescent="0.25">
      <c r="A723" t="str">
        <f t="shared" si="123"/>
        <v>06</v>
      </c>
      <c r="B723" t="s">
        <v>34</v>
      </c>
      <c r="C723" t="str">
        <f>"121"</f>
        <v>121</v>
      </c>
      <c r="D723" t="s">
        <v>156</v>
      </c>
      <c r="E723" t="str">
        <f>"02"</f>
        <v>02</v>
      </c>
      <c r="F723" t="str">
        <f>"001"</f>
        <v>001</v>
      </c>
      <c r="G723" t="str">
        <f>""</f>
        <v/>
      </c>
      <c r="H723" t="s">
        <v>0</v>
      </c>
      <c r="I723" t="s">
        <v>1001</v>
      </c>
      <c r="J723" t="s">
        <v>1002</v>
      </c>
      <c r="K723" s="2" t="str">
        <f>"06150"</f>
        <v>06150</v>
      </c>
    </row>
    <row r="724" spans="1:11" x14ac:dyDescent="0.25">
      <c r="A724" t="str">
        <f t="shared" si="123"/>
        <v>06</v>
      </c>
      <c r="B724" t="s">
        <v>34</v>
      </c>
      <c r="C724" t="str">
        <f t="shared" ref="C724:C734" si="128">"122"</f>
        <v>122</v>
      </c>
      <c r="D724" t="s">
        <v>157</v>
      </c>
      <c r="E724" t="str">
        <f>"01"</f>
        <v>01</v>
      </c>
      <c r="F724" t="str">
        <f>"001"</f>
        <v>001</v>
      </c>
      <c r="G724" t="str">
        <f>""</f>
        <v/>
      </c>
      <c r="H724" t="s">
        <v>1</v>
      </c>
      <c r="I724" t="s">
        <v>18</v>
      </c>
      <c r="J724" t="s">
        <v>1003</v>
      </c>
      <c r="K724" s="2" t="str">
        <f t="shared" ref="K724:K734" si="129">"06230"</f>
        <v>06230</v>
      </c>
    </row>
    <row r="725" spans="1:11" x14ac:dyDescent="0.25">
      <c r="A725" t="str">
        <f t="shared" si="123"/>
        <v>06</v>
      </c>
      <c r="B725" t="s">
        <v>34</v>
      </c>
      <c r="C725" t="str">
        <f t="shared" si="128"/>
        <v>122</v>
      </c>
      <c r="D725" t="s">
        <v>157</v>
      </c>
      <c r="E725" t="str">
        <f>"01"</f>
        <v>01</v>
      </c>
      <c r="F725" t="str">
        <f>"001"</f>
        <v>001</v>
      </c>
      <c r="G725" t="str">
        <f>""</f>
        <v/>
      </c>
      <c r="H725" t="s">
        <v>0</v>
      </c>
      <c r="I725" t="s">
        <v>18</v>
      </c>
      <c r="J725" t="s">
        <v>1003</v>
      </c>
      <c r="K725" s="2" t="str">
        <f t="shared" si="129"/>
        <v>06230</v>
      </c>
    </row>
    <row r="726" spans="1:11" x14ac:dyDescent="0.25">
      <c r="A726" t="str">
        <f t="shared" si="123"/>
        <v>06</v>
      </c>
      <c r="B726" t="s">
        <v>34</v>
      </c>
      <c r="C726" t="str">
        <f t="shared" si="128"/>
        <v>122</v>
      </c>
      <c r="D726" t="s">
        <v>157</v>
      </c>
      <c r="E726" t="str">
        <f>"01"</f>
        <v>01</v>
      </c>
      <c r="F726" t="str">
        <f>"002"</f>
        <v>002</v>
      </c>
      <c r="G726" t="str">
        <f>""</f>
        <v/>
      </c>
      <c r="H726" t="s">
        <v>3</v>
      </c>
      <c r="I726" t="s">
        <v>1004</v>
      </c>
      <c r="J726" t="s">
        <v>1005</v>
      </c>
      <c r="K726" s="2" t="str">
        <f t="shared" si="129"/>
        <v>06230</v>
      </c>
    </row>
    <row r="727" spans="1:11" x14ac:dyDescent="0.25">
      <c r="A727" t="str">
        <f t="shared" si="123"/>
        <v>06</v>
      </c>
      <c r="B727" t="s">
        <v>34</v>
      </c>
      <c r="C727" t="str">
        <f t="shared" si="128"/>
        <v>122</v>
      </c>
      <c r="D727" t="s">
        <v>157</v>
      </c>
      <c r="E727" t="str">
        <f>"02"</f>
        <v>02</v>
      </c>
      <c r="F727" t="str">
        <f>"001"</f>
        <v>001</v>
      </c>
      <c r="G727" t="str">
        <f>""</f>
        <v/>
      </c>
      <c r="H727" t="s">
        <v>1</v>
      </c>
      <c r="I727" t="s">
        <v>1006</v>
      </c>
      <c r="J727" t="s">
        <v>1007</v>
      </c>
      <c r="K727" s="2" t="str">
        <f t="shared" si="129"/>
        <v>06230</v>
      </c>
    </row>
    <row r="728" spans="1:11" x14ac:dyDescent="0.25">
      <c r="A728" t="str">
        <f t="shared" si="123"/>
        <v>06</v>
      </c>
      <c r="B728" t="s">
        <v>34</v>
      </c>
      <c r="C728" t="str">
        <f t="shared" si="128"/>
        <v>122</v>
      </c>
      <c r="D728" t="s">
        <v>157</v>
      </c>
      <c r="E728" t="str">
        <f>"02"</f>
        <v>02</v>
      </c>
      <c r="F728" t="str">
        <f>"001"</f>
        <v>001</v>
      </c>
      <c r="G728" t="str">
        <f>""</f>
        <v/>
      </c>
      <c r="H728" t="s">
        <v>0</v>
      </c>
      <c r="I728" t="s">
        <v>1006</v>
      </c>
      <c r="J728" t="s">
        <v>1007</v>
      </c>
      <c r="K728" s="2" t="str">
        <f t="shared" si="129"/>
        <v>06230</v>
      </c>
    </row>
    <row r="729" spans="1:11" x14ac:dyDescent="0.25">
      <c r="A729" t="str">
        <f t="shared" si="123"/>
        <v>06</v>
      </c>
      <c r="B729" t="s">
        <v>34</v>
      </c>
      <c r="C729" t="str">
        <f t="shared" si="128"/>
        <v>122</v>
      </c>
      <c r="D729" t="s">
        <v>157</v>
      </c>
      <c r="E729" t="str">
        <f>"02"</f>
        <v>02</v>
      </c>
      <c r="F729" t="str">
        <f>"002"</f>
        <v>002</v>
      </c>
      <c r="G729" t="str">
        <f>""</f>
        <v/>
      </c>
      <c r="H729" t="s">
        <v>1</v>
      </c>
      <c r="I729" t="s">
        <v>1008</v>
      </c>
      <c r="J729" t="s">
        <v>1009</v>
      </c>
      <c r="K729" s="2" t="str">
        <f t="shared" si="129"/>
        <v>06230</v>
      </c>
    </row>
    <row r="730" spans="1:11" x14ac:dyDescent="0.25">
      <c r="A730" t="str">
        <f t="shared" si="123"/>
        <v>06</v>
      </c>
      <c r="B730" t="s">
        <v>34</v>
      </c>
      <c r="C730" t="str">
        <f t="shared" si="128"/>
        <v>122</v>
      </c>
      <c r="D730" t="s">
        <v>157</v>
      </c>
      <c r="E730" t="str">
        <f>"02"</f>
        <v>02</v>
      </c>
      <c r="F730" t="str">
        <f>"002"</f>
        <v>002</v>
      </c>
      <c r="G730" t="str">
        <f>""</f>
        <v/>
      </c>
      <c r="H730" t="s">
        <v>0</v>
      </c>
      <c r="I730" t="s">
        <v>1008</v>
      </c>
      <c r="J730" t="s">
        <v>1009</v>
      </c>
      <c r="K730" s="2" t="str">
        <f t="shared" si="129"/>
        <v>06230</v>
      </c>
    </row>
    <row r="731" spans="1:11" x14ac:dyDescent="0.25">
      <c r="A731" t="str">
        <f t="shared" si="123"/>
        <v>06</v>
      </c>
      <c r="B731" t="s">
        <v>34</v>
      </c>
      <c r="C731" t="str">
        <f t="shared" si="128"/>
        <v>122</v>
      </c>
      <c r="D731" t="s">
        <v>157</v>
      </c>
      <c r="E731" t="str">
        <f>"03"</f>
        <v>03</v>
      </c>
      <c r="F731" t="str">
        <f>"001"</f>
        <v>001</v>
      </c>
      <c r="G731" t="str">
        <f>""</f>
        <v/>
      </c>
      <c r="H731" t="s">
        <v>1</v>
      </c>
      <c r="I731" t="s">
        <v>1010</v>
      </c>
      <c r="J731" t="s">
        <v>1011</v>
      </c>
      <c r="K731" s="2" t="str">
        <f t="shared" si="129"/>
        <v>06230</v>
      </c>
    </row>
    <row r="732" spans="1:11" x14ac:dyDescent="0.25">
      <c r="A732" t="str">
        <f t="shared" si="123"/>
        <v>06</v>
      </c>
      <c r="B732" t="s">
        <v>34</v>
      </c>
      <c r="C732" t="str">
        <f t="shared" si="128"/>
        <v>122</v>
      </c>
      <c r="D732" t="s">
        <v>157</v>
      </c>
      <c r="E732" t="str">
        <f>"03"</f>
        <v>03</v>
      </c>
      <c r="F732" t="str">
        <f>"001"</f>
        <v>001</v>
      </c>
      <c r="G732" t="str">
        <f>""</f>
        <v/>
      </c>
      <c r="H732" t="s">
        <v>0</v>
      </c>
      <c r="I732" t="s">
        <v>1010</v>
      </c>
      <c r="J732" t="s">
        <v>1011</v>
      </c>
      <c r="K732" s="2" t="str">
        <f t="shared" si="129"/>
        <v>06230</v>
      </c>
    </row>
    <row r="733" spans="1:11" x14ac:dyDescent="0.25">
      <c r="A733" t="str">
        <f t="shared" si="123"/>
        <v>06</v>
      </c>
      <c r="B733" t="s">
        <v>34</v>
      </c>
      <c r="C733" t="str">
        <f t="shared" si="128"/>
        <v>122</v>
      </c>
      <c r="D733" t="s">
        <v>157</v>
      </c>
      <c r="E733" t="str">
        <f>"03"</f>
        <v>03</v>
      </c>
      <c r="F733" t="str">
        <f>"002"</f>
        <v>002</v>
      </c>
      <c r="G733" t="str">
        <f>""</f>
        <v/>
      </c>
      <c r="H733" t="s">
        <v>1</v>
      </c>
      <c r="I733" t="s">
        <v>1012</v>
      </c>
      <c r="J733" t="s">
        <v>1013</v>
      </c>
      <c r="K733" s="2" t="str">
        <f t="shared" si="129"/>
        <v>06230</v>
      </c>
    </row>
    <row r="734" spans="1:11" x14ac:dyDescent="0.25">
      <c r="A734" t="str">
        <f t="shared" si="123"/>
        <v>06</v>
      </c>
      <c r="B734" t="s">
        <v>34</v>
      </c>
      <c r="C734" t="str">
        <f t="shared" si="128"/>
        <v>122</v>
      </c>
      <c r="D734" t="s">
        <v>157</v>
      </c>
      <c r="E734" t="str">
        <f>"03"</f>
        <v>03</v>
      </c>
      <c r="F734" t="str">
        <f>"002"</f>
        <v>002</v>
      </c>
      <c r="G734" t="str">
        <f>""</f>
        <v/>
      </c>
      <c r="H734" t="s">
        <v>0</v>
      </c>
      <c r="I734" t="s">
        <v>1012</v>
      </c>
      <c r="J734" t="s">
        <v>1013</v>
      </c>
      <c r="K734" s="2" t="str">
        <f t="shared" si="129"/>
        <v>06230</v>
      </c>
    </row>
    <row r="735" spans="1:11" x14ac:dyDescent="0.25">
      <c r="A735" t="str">
        <f t="shared" si="123"/>
        <v>06</v>
      </c>
      <c r="B735" t="s">
        <v>34</v>
      </c>
      <c r="C735" t="str">
        <f t="shared" ref="C735:C741" si="130">"123"</f>
        <v>123</v>
      </c>
      <c r="D735" t="s">
        <v>158</v>
      </c>
      <c r="E735" t="str">
        <f>"01"</f>
        <v>01</v>
      </c>
      <c r="F735" t="str">
        <f>"001"</f>
        <v>001</v>
      </c>
      <c r="G735" t="str">
        <f>""</f>
        <v/>
      </c>
      <c r="H735" t="s">
        <v>1</v>
      </c>
      <c r="I735" t="s">
        <v>1014</v>
      </c>
      <c r="J735" t="s">
        <v>1015</v>
      </c>
      <c r="K735" s="2" t="str">
        <f t="shared" ref="K735:K741" si="131">"06500"</f>
        <v>06500</v>
      </c>
    </row>
    <row r="736" spans="1:11" x14ac:dyDescent="0.25">
      <c r="A736" t="str">
        <f t="shared" si="123"/>
        <v>06</v>
      </c>
      <c r="B736" t="s">
        <v>34</v>
      </c>
      <c r="C736" t="str">
        <f t="shared" si="130"/>
        <v>123</v>
      </c>
      <c r="D736" t="s">
        <v>158</v>
      </c>
      <c r="E736" t="str">
        <f>"01"</f>
        <v>01</v>
      </c>
      <c r="F736" t="str">
        <f>"001"</f>
        <v>001</v>
      </c>
      <c r="G736" t="str">
        <f>""</f>
        <v/>
      </c>
      <c r="H736" t="s">
        <v>0</v>
      </c>
      <c r="I736" t="s">
        <v>1014</v>
      </c>
      <c r="J736" t="s">
        <v>1015</v>
      </c>
      <c r="K736" s="2" t="str">
        <f t="shared" si="131"/>
        <v>06500</v>
      </c>
    </row>
    <row r="737" spans="1:11" x14ac:dyDescent="0.25">
      <c r="A737" t="str">
        <f t="shared" si="123"/>
        <v>06</v>
      </c>
      <c r="B737" t="s">
        <v>34</v>
      </c>
      <c r="C737" t="str">
        <f t="shared" si="130"/>
        <v>123</v>
      </c>
      <c r="D737" t="s">
        <v>158</v>
      </c>
      <c r="E737" t="str">
        <f>"01"</f>
        <v>01</v>
      </c>
      <c r="F737" t="str">
        <f>"002"</f>
        <v>002</v>
      </c>
      <c r="G737" t="str">
        <f>""</f>
        <v/>
      </c>
      <c r="H737" t="s">
        <v>3</v>
      </c>
      <c r="I737" t="s">
        <v>1014</v>
      </c>
      <c r="J737" t="s">
        <v>1015</v>
      </c>
      <c r="K737" s="2" t="str">
        <f t="shared" si="131"/>
        <v>06500</v>
      </c>
    </row>
    <row r="738" spans="1:11" x14ac:dyDescent="0.25">
      <c r="A738" t="str">
        <f t="shared" si="123"/>
        <v>06</v>
      </c>
      <c r="B738" t="s">
        <v>34</v>
      </c>
      <c r="C738" t="str">
        <f t="shared" si="130"/>
        <v>123</v>
      </c>
      <c r="D738" t="s">
        <v>158</v>
      </c>
      <c r="E738" t="str">
        <f>"02"</f>
        <v>02</v>
      </c>
      <c r="F738" t="str">
        <f t="shared" ref="F738:F747" si="132">"001"</f>
        <v>001</v>
      </c>
      <c r="G738" t="str">
        <f>""</f>
        <v/>
      </c>
      <c r="H738" t="s">
        <v>1</v>
      </c>
      <c r="I738" t="s">
        <v>1014</v>
      </c>
      <c r="J738" t="s">
        <v>1015</v>
      </c>
      <c r="K738" s="2" t="str">
        <f t="shared" si="131"/>
        <v>06500</v>
      </c>
    </row>
    <row r="739" spans="1:11" x14ac:dyDescent="0.25">
      <c r="A739" t="str">
        <f t="shared" si="123"/>
        <v>06</v>
      </c>
      <c r="B739" t="s">
        <v>34</v>
      </c>
      <c r="C739" t="str">
        <f t="shared" si="130"/>
        <v>123</v>
      </c>
      <c r="D739" t="s">
        <v>158</v>
      </c>
      <c r="E739" t="str">
        <f>"02"</f>
        <v>02</v>
      </c>
      <c r="F739" t="str">
        <f t="shared" si="132"/>
        <v>001</v>
      </c>
      <c r="G739" t="str">
        <f>""</f>
        <v/>
      </c>
      <c r="H739" t="s">
        <v>0</v>
      </c>
      <c r="I739" t="s">
        <v>1014</v>
      </c>
      <c r="J739" t="s">
        <v>1015</v>
      </c>
      <c r="K739" s="2" t="str">
        <f t="shared" si="131"/>
        <v>06500</v>
      </c>
    </row>
    <row r="740" spans="1:11" x14ac:dyDescent="0.25">
      <c r="A740" t="str">
        <f t="shared" si="123"/>
        <v>06</v>
      </c>
      <c r="B740" t="s">
        <v>34</v>
      </c>
      <c r="C740" t="str">
        <f t="shared" si="130"/>
        <v>123</v>
      </c>
      <c r="D740" t="s">
        <v>158</v>
      </c>
      <c r="E740" t="str">
        <f>"03"</f>
        <v>03</v>
      </c>
      <c r="F740" t="str">
        <f t="shared" si="132"/>
        <v>001</v>
      </c>
      <c r="G740" t="str">
        <f>""</f>
        <v/>
      </c>
      <c r="H740" t="s">
        <v>1</v>
      </c>
      <c r="I740" t="s">
        <v>1014</v>
      </c>
      <c r="J740" t="s">
        <v>1015</v>
      </c>
      <c r="K740" s="2" t="str">
        <f t="shared" si="131"/>
        <v>06500</v>
      </c>
    </row>
    <row r="741" spans="1:11" x14ac:dyDescent="0.25">
      <c r="A741" t="str">
        <f t="shared" si="123"/>
        <v>06</v>
      </c>
      <c r="B741" t="s">
        <v>34</v>
      </c>
      <c r="C741" t="str">
        <f t="shared" si="130"/>
        <v>123</v>
      </c>
      <c r="D741" t="s">
        <v>158</v>
      </c>
      <c r="E741" t="str">
        <f>"03"</f>
        <v>03</v>
      </c>
      <c r="F741" t="str">
        <f t="shared" si="132"/>
        <v>001</v>
      </c>
      <c r="G741" t="str">
        <f>""</f>
        <v/>
      </c>
      <c r="H741" t="s">
        <v>0</v>
      </c>
      <c r="I741" t="s">
        <v>1014</v>
      </c>
      <c r="J741" t="s">
        <v>1015</v>
      </c>
      <c r="K741" s="2" t="str">
        <f t="shared" si="131"/>
        <v>06500</v>
      </c>
    </row>
    <row r="742" spans="1:11" x14ac:dyDescent="0.25">
      <c r="A742" t="str">
        <f t="shared" si="123"/>
        <v>06</v>
      </c>
      <c r="B742" t="s">
        <v>34</v>
      </c>
      <c r="C742" t="str">
        <f>"124"</f>
        <v>124</v>
      </c>
      <c r="D742" t="s">
        <v>159</v>
      </c>
      <c r="E742" t="str">
        <f>"01"</f>
        <v>01</v>
      </c>
      <c r="F742" t="str">
        <f t="shared" si="132"/>
        <v>001</v>
      </c>
      <c r="G742" t="str">
        <f>""</f>
        <v/>
      </c>
      <c r="H742" t="s">
        <v>3</v>
      </c>
      <c r="I742" t="s">
        <v>28</v>
      </c>
      <c r="J742" t="s">
        <v>1016</v>
      </c>
      <c r="K742" s="2" t="str">
        <f>"06270"</f>
        <v>06270</v>
      </c>
    </row>
    <row r="743" spans="1:11" x14ac:dyDescent="0.25">
      <c r="A743" t="str">
        <f t="shared" si="123"/>
        <v>06</v>
      </c>
      <c r="B743" t="s">
        <v>34</v>
      </c>
      <c r="C743" t="str">
        <f>"124"</f>
        <v>124</v>
      </c>
      <c r="D743" t="s">
        <v>159</v>
      </c>
      <c r="E743" t="str">
        <f>"02"</f>
        <v>02</v>
      </c>
      <c r="F743" t="str">
        <f t="shared" si="132"/>
        <v>001</v>
      </c>
      <c r="G743" t="str">
        <f>""</f>
        <v/>
      </c>
      <c r="H743" t="s">
        <v>3</v>
      </c>
      <c r="I743" t="s">
        <v>28</v>
      </c>
      <c r="J743" t="s">
        <v>1016</v>
      </c>
      <c r="K743" s="2" t="str">
        <f>"06270"</f>
        <v>06270</v>
      </c>
    </row>
    <row r="744" spans="1:11" x14ac:dyDescent="0.25">
      <c r="A744" t="str">
        <f t="shared" si="123"/>
        <v>06</v>
      </c>
      <c r="B744" t="s">
        <v>34</v>
      </c>
      <c r="C744" t="str">
        <f>"125"</f>
        <v>125</v>
      </c>
      <c r="D744" t="s">
        <v>160</v>
      </c>
      <c r="E744" t="str">
        <f>"01"</f>
        <v>01</v>
      </c>
      <c r="F744" t="str">
        <f t="shared" si="132"/>
        <v>001</v>
      </c>
      <c r="G744" t="str">
        <f>""</f>
        <v/>
      </c>
      <c r="H744" t="s">
        <v>3</v>
      </c>
      <c r="I744" t="s">
        <v>1017</v>
      </c>
      <c r="J744" t="s">
        <v>1018</v>
      </c>
      <c r="K744" s="2" t="str">
        <f>"06650"</f>
        <v>06650</v>
      </c>
    </row>
    <row r="745" spans="1:11" x14ac:dyDescent="0.25">
      <c r="A745" t="str">
        <f t="shared" si="123"/>
        <v>06</v>
      </c>
      <c r="B745" t="s">
        <v>34</v>
      </c>
      <c r="C745" t="str">
        <f>"125"</f>
        <v>125</v>
      </c>
      <c r="D745" t="s">
        <v>160</v>
      </c>
      <c r="E745" t="str">
        <f>"02"</f>
        <v>02</v>
      </c>
      <c r="F745" t="str">
        <f t="shared" si="132"/>
        <v>001</v>
      </c>
      <c r="G745" t="str">
        <f>""</f>
        <v/>
      </c>
      <c r="H745" t="s">
        <v>1</v>
      </c>
      <c r="I745" t="s">
        <v>1019</v>
      </c>
      <c r="J745" t="s">
        <v>1018</v>
      </c>
      <c r="K745" s="2" t="str">
        <f>"06650"</f>
        <v>06650</v>
      </c>
    </row>
    <row r="746" spans="1:11" x14ac:dyDescent="0.25">
      <c r="A746" t="str">
        <f t="shared" si="123"/>
        <v>06</v>
      </c>
      <c r="B746" t="s">
        <v>34</v>
      </c>
      <c r="C746" t="str">
        <f>"125"</f>
        <v>125</v>
      </c>
      <c r="D746" t="s">
        <v>160</v>
      </c>
      <c r="E746" t="str">
        <f>"02"</f>
        <v>02</v>
      </c>
      <c r="F746" t="str">
        <f t="shared" si="132"/>
        <v>001</v>
      </c>
      <c r="G746" t="str">
        <f>""</f>
        <v/>
      </c>
      <c r="H746" t="s">
        <v>0</v>
      </c>
      <c r="I746" t="s">
        <v>1020</v>
      </c>
      <c r="J746" t="s">
        <v>1018</v>
      </c>
      <c r="K746" s="2" t="str">
        <f>"06650"</f>
        <v>06650</v>
      </c>
    </row>
    <row r="747" spans="1:11" x14ac:dyDescent="0.25">
      <c r="A747" t="str">
        <f t="shared" si="123"/>
        <v>06</v>
      </c>
      <c r="B747" t="s">
        <v>34</v>
      </c>
      <c r="C747" t="str">
        <f>"126"</f>
        <v>126</v>
      </c>
      <c r="D747" t="s">
        <v>161</v>
      </c>
      <c r="E747" t="str">
        <f t="shared" ref="E747:E784" si="133">"01"</f>
        <v>01</v>
      </c>
      <c r="F747" t="str">
        <f t="shared" si="132"/>
        <v>001</v>
      </c>
      <c r="G747" t="str">
        <f>""</f>
        <v/>
      </c>
      <c r="H747" t="s">
        <v>3</v>
      </c>
      <c r="I747" t="s">
        <v>1021</v>
      </c>
      <c r="J747" t="s">
        <v>1022</v>
      </c>
      <c r="K747" s="2" t="str">
        <f>"06209"</f>
        <v>06209</v>
      </c>
    </row>
    <row r="748" spans="1:11" x14ac:dyDescent="0.25">
      <c r="A748" t="str">
        <f t="shared" si="123"/>
        <v>06</v>
      </c>
      <c r="B748" t="s">
        <v>34</v>
      </c>
      <c r="C748" t="str">
        <f>"126"</f>
        <v>126</v>
      </c>
      <c r="D748" t="s">
        <v>161</v>
      </c>
      <c r="E748" t="str">
        <f t="shared" si="133"/>
        <v>01</v>
      </c>
      <c r="F748" t="str">
        <f>"002"</f>
        <v>002</v>
      </c>
      <c r="G748" t="str">
        <f>"01"</f>
        <v>01</v>
      </c>
      <c r="H748" t="s">
        <v>1</v>
      </c>
      <c r="I748" t="s">
        <v>1021</v>
      </c>
      <c r="J748" t="s">
        <v>1022</v>
      </c>
      <c r="K748" s="2" t="str">
        <f>"06209"</f>
        <v>06209</v>
      </c>
    </row>
    <row r="749" spans="1:11" x14ac:dyDescent="0.25">
      <c r="A749" t="str">
        <f t="shared" si="123"/>
        <v>06</v>
      </c>
      <c r="B749" t="s">
        <v>34</v>
      </c>
      <c r="C749" t="str">
        <f>"126"</f>
        <v>126</v>
      </c>
      <c r="D749" t="s">
        <v>161</v>
      </c>
      <c r="E749" t="str">
        <f t="shared" si="133"/>
        <v>01</v>
      </c>
      <c r="F749" t="str">
        <f>"002"</f>
        <v>002</v>
      </c>
      <c r="G749" t="str">
        <f>"02"</f>
        <v>02</v>
      </c>
      <c r="H749" t="s">
        <v>0</v>
      </c>
      <c r="I749" t="s">
        <v>1023</v>
      </c>
      <c r="J749" t="s">
        <v>1024</v>
      </c>
      <c r="K749" s="2" t="str">
        <f>"06196"</f>
        <v>06196</v>
      </c>
    </row>
    <row r="750" spans="1:11" x14ac:dyDescent="0.25">
      <c r="A750" t="str">
        <f t="shared" si="123"/>
        <v>06</v>
      </c>
      <c r="B750" t="s">
        <v>34</v>
      </c>
      <c r="C750" t="str">
        <f>"127"</f>
        <v>127</v>
      </c>
      <c r="D750" t="s">
        <v>162</v>
      </c>
      <c r="E750" t="str">
        <f t="shared" si="133"/>
        <v>01</v>
      </c>
      <c r="F750" t="str">
        <f>"001"</f>
        <v>001</v>
      </c>
      <c r="G750" t="str">
        <f>""</f>
        <v/>
      </c>
      <c r="H750" t="s">
        <v>3</v>
      </c>
      <c r="I750" t="s">
        <v>1025</v>
      </c>
      <c r="J750" t="s">
        <v>1026</v>
      </c>
      <c r="K750" s="2" t="str">
        <f>"06640"</f>
        <v>06640</v>
      </c>
    </row>
    <row r="751" spans="1:11" x14ac:dyDescent="0.25">
      <c r="A751" t="str">
        <f t="shared" si="123"/>
        <v>06</v>
      </c>
      <c r="B751" t="s">
        <v>34</v>
      </c>
      <c r="C751" t="str">
        <f>"127"</f>
        <v>127</v>
      </c>
      <c r="D751" t="s">
        <v>162</v>
      </c>
      <c r="E751" t="str">
        <f t="shared" si="133"/>
        <v>01</v>
      </c>
      <c r="F751" t="str">
        <f>"002"</f>
        <v>002</v>
      </c>
      <c r="G751" t="str">
        <f>""</f>
        <v/>
      </c>
      <c r="H751" t="s">
        <v>3</v>
      </c>
      <c r="I751" t="s">
        <v>1027</v>
      </c>
      <c r="J751" t="s">
        <v>1028</v>
      </c>
      <c r="K751" s="2" t="str">
        <f>"06640"</f>
        <v>06640</v>
      </c>
    </row>
    <row r="752" spans="1:11" x14ac:dyDescent="0.25">
      <c r="A752" t="str">
        <f t="shared" si="123"/>
        <v>06</v>
      </c>
      <c r="B752" t="s">
        <v>34</v>
      </c>
      <c r="C752" t="str">
        <f>"127"</f>
        <v>127</v>
      </c>
      <c r="D752" t="s">
        <v>162</v>
      </c>
      <c r="E752" t="str">
        <f t="shared" si="133"/>
        <v>01</v>
      </c>
      <c r="F752" t="str">
        <f>"003"</f>
        <v>003</v>
      </c>
      <c r="G752" t="str">
        <f>""</f>
        <v/>
      </c>
      <c r="H752" t="s">
        <v>1</v>
      </c>
      <c r="I752" t="s">
        <v>1029</v>
      </c>
      <c r="J752" t="s">
        <v>1030</v>
      </c>
      <c r="K752" s="2" t="str">
        <f>"06640"</f>
        <v>06640</v>
      </c>
    </row>
    <row r="753" spans="1:11" x14ac:dyDescent="0.25">
      <c r="A753" t="str">
        <f t="shared" si="123"/>
        <v>06</v>
      </c>
      <c r="B753" t="s">
        <v>34</v>
      </c>
      <c r="C753" t="str">
        <f>"127"</f>
        <v>127</v>
      </c>
      <c r="D753" t="s">
        <v>162</v>
      </c>
      <c r="E753" t="str">
        <f t="shared" si="133"/>
        <v>01</v>
      </c>
      <c r="F753" t="str">
        <f>"003"</f>
        <v>003</v>
      </c>
      <c r="G753" t="str">
        <f>""</f>
        <v/>
      </c>
      <c r="H753" t="s">
        <v>0</v>
      </c>
      <c r="I753" t="s">
        <v>1029</v>
      </c>
      <c r="J753" t="s">
        <v>1030</v>
      </c>
      <c r="K753" s="2" t="str">
        <f>"06640"</f>
        <v>06640</v>
      </c>
    </row>
    <row r="754" spans="1:11" x14ac:dyDescent="0.25">
      <c r="A754" t="str">
        <f t="shared" si="123"/>
        <v>06</v>
      </c>
      <c r="B754" t="s">
        <v>34</v>
      </c>
      <c r="C754" t="str">
        <f t="shared" ref="C754:C759" si="134">"128"</f>
        <v>128</v>
      </c>
      <c r="D754" t="s">
        <v>163</v>
      </c>
      <c r="E754" t="str">
        <f t="shared" si="133"/>
        <v>01</v>
      </c>
      <c r="F754" t="str">
        <f>"001"</f>
        <v>001</v>
      </c>
      <c r="G754" t="str">
        <f>""</f>
        <v/>
      </c>
      <c r="H754" t="s">
        <v>3</v>
      </c>
      <c r="I754" t="s">
        <v>1031</v>
      </c>
      <c r="J754" t="s">
        <v>1032</v>
      </c>
      <c r="K754" s="2" t="str">
        <f t="shared" ref="K754:K759" si="135">"06140"</f>
        <v>06140</v>
      </c>
    </row>
    <row r="755" spans="1:11" x14ac:dyDescent="0.25">
      <c r="A755" t="str">
        <f t="shared" si="123"/>
        <v>06</v>
      </c>
      <c r="B755" t="s">
        <v>34</v>
      </c>
      <c r="C755" t="str">
        <f t="shared" si="134"/>
        <v>128</v>
      </c>
      <c r="D755" t="s">
        <v>163</v>
      </c>
      <c r="E755" t="str">
        <f t="shared" si="133"/>
        <v>01</v>
      </c>
      <c r="F755" t="str">
        <f>"002"</f>
        <v>002</v>
      </c>
      <c r="G755" t="str">
        <f>""</f>
        <v/>
      </c>
      <c r="H755" t="s">
        <v>1</v>
      </c>
      <c r="I755" t="s">
        <v>1033</v>
      </c>
      <c r="J755" t="s">
        <v>1034</v>
      </c>
      <c r="K755" s="2" t="str">
        <f t="shared" si="135"/>
        <v>06140</v>
      </c>
    </row>
    <row r="756" spans="1:11" x14ac:dyDescent="0.25">
      <c r="A756" t="str">
        <f t="shared" si="123"/>
        <v>06</v>
      </c>
      <c r="B756" t="s">
        <v>34</v>
      </c>
      <c r="C756" t="str">
        <f t="shared" si="134"/>
        <v>128</v>
      </c>
      <c r="D756" t="s">
        <v>163</v>
      </c>
      <c r="E756" t="str">
        <f t="shared" si="133"/>
        <v>01</v>
      </c>
      <c r="F756" t="str">
        <f>"002"</f>
        <v>002</v>
      </c>
      <c r="G756" t="str">
        <f>""</f>
        <v/>
      </c>
      <c r="H756" t="s">
        <v>0</v>
      </c>
      <c r="I756" t="s">
        <v>1033</v>
      </c>
      <c r="J756" t="s">
        <v>1034</v>
      </c>
      <c r="K756" s="2" t="str">
        <f t="shared" si="135"/>
        <v>06140</v>
      </c>
    </row>
    <row r="757" spans="1:11" x14ac:dyDescent="0.25">
      <c r="A757" t="str">
        <f t="shared" si="123"/>
        <v>06</v>
      </c>
      <c r="B757" t="s">
        <v>34</v>
      </c>
      <c r="C757" t="str">
        <f t="shared" si="134"/>
        <v>128</v>
      </c>
      <c r="D757" t="s">
        <v>163</v>
      </c>
      <c r="E757" t="str">
        <f t="shared" si="133"/>
        <v>01</v>
      </c>
      <c r="F757" t="str">
        <f>"003"</f>
        <v>003</v>
      </c>
      <c r="G757" t="str">
        <f>""</f>
        <v/>
      </c>
      <c r="H757" t="s">
        <v>1</v>
      </c>
      <c r="I757" t="s">
        <v>1035</v>
      </c>
      <c r="J757" t="s">
        <v>1036</v>
      </c>
      <c r="K757" s="2" t="str">
        <f t="shared" si="135"/>
        <v>06140</v>
      </c>
    </row>
    <row r="758" spans="1:11" x14ac:dyDescent="0.25">
      <c r="A758" t="str">
        <f t="shared" si="123"/>
        <v>06</v>
      </c>
      <c r="B758" t="s">
        <v>34</v>
      </c>
      <c r="C758" t="str">
        <f t="shared" si="134"/>
        <v>128</v>
      </c>
      <c r="D758" t="s">
        <v>163</v>
      </c>
      <c r="E758" t="str">
        <f t="shared" si="133"/>
        <v>01</v>
      </c>
      <c r="F758" t="str">
        <f>"003"</f>
        <v>003</v>
      </c>
      <c r="G758" t="str">
        <f>""</f>
        <v/>
      </c>
      <c r="H758" t="s">
        <v>0</v>
      </c>
      <c r="I758" t="s">
        <v>1035</v>
      </c>
      <c r="J758" t="s">
        <v>1036</v>
      </c>
      <c r="K758" s="2" t="str">
        <f t="shared" si="135"/>
        <v>06140</v>
      </c>
    </row>
    <row r="759" spans="1:11" x14ac:dyDescent="0.25">
      <c r="A759" t="str">
        <f t="shared" si="123"/>
        <v>06</v>
      </c>
      <c r="B759" t="s">
        <v>34</v>
      </c>
      <c r="C759" t="str">
        <f t="shared" si="134"/>
        <v>128</v>
      </c>
      <c r="D759" t="s">
        <v>163</v>
      </c>
      <c r="E759" t="str">
        <f t="shared" si="133"/>
        <v>01</v>
      </c>
      <c r="F759" t="str">
        <f>"004"</f>
        <v>004</v>
      </c>
      <c r="G759" t="str">
        <f>""</f>
        <v/>
      </c>
      <c r="H759" t="s">
        <v>3</v>
      </c>
      <c r="I759" t="s">
        <v>1031</v>
      </c>
      <c r="J759" t="s">
        <v>1032</v>
      </c>
      <c r="K759" s="2" t="str">
        <f t="shared" si="135"/>
        <v>06140</v>
      </c>
    </row>
    <row r="760" spans="1:11" x14ac:dyDescent="0.25">
      <c r="A760" t="str">
        <f t="shared" si="123"/>
        <v>06</v>
      </c>
      <c r="B760" t="s">
        <v>34</v>
      </c>
      <c r="C760" t="str">
        <f>"129"</f>
        <v>129</v>
      </c>
      <c r="D760" t="s">
        <v>164</v>
      </c>
      <c r="E760" t="str">
        <f t="shared" si="133"/>
        <v>01</v>
      </c>
      <c r="F760" t="str">
        <f t="shared" ref="F760:F771" si="136">"001"</f>
        <v>001</v>
      </c>
      <c r="G760" t="str">
        <f>""</f>
        <v/>
      </c>
      <c r="H760" t="s">
        <v>3</v>
      </c>
      <c r="I760" t="s">
        <v>28</v>
      </c>
      <c r="J760" t="s">
        <v>724</v>
      </c>
      <c r="K760" s="2" t="str">
        <f>"06133"</f>
        <v>06133</v>
      </c>
    </row>
    <row r="761" spans="1:11" x14ac:dyDescent="0.25">
      <c r="A761" t="str">
        <f t="shared" si="123"/>
        <v>06</v>
      </c>
      <c r="B761" t="s">
        <v>34</v>
      </c>
      <c r="C761" t="str">
        <f>"130"</f>
        <v>130</v>
      </c>
      <c r="D761" t="s">
        <v>165</v>
      </c>
      <c r="E761" t="str">
        <f t="shared" si="133"/>
        <v>01</v>
      </c>
      <c r="F761" t="str">
        <f t="shared" si="136"/>
        <v>001</v>
      </c>
      <c r="G761" t="str">
        <f>""</f>
        <v/>
      </c>
      <c r="H761" t="s">
        <v>3</v>
      </c>
      <c r="I761" t="s">
        <v>31</v>
      </c>
      <c r="J761" t="s">
        <v>1037</v>
      </c>
      <c r="K761" s="2" t="str">
        <f>"06658"</f>
        <v>06658</v>
      </c>
    </row>
    <row r="762" spans="1:11" x14ac:dyDescent="0.25">
      <c r="A762" t="str">
        <f t="shared" si="123"/>
        <v>06</v>
      </c>
      <c r="B762" t="s">
        <v>34</v>
      </c>
      <c r="C762" t="str">
        <f>"131"</f>
        <v>131</v>
      </c>
      <c r="D762" t="s">
        <v>166</v>
      </c>
      <c r="E762" t="str">
        <f t="shared" si="133"/>
        <v>01</v>
      </c>
      <c r="F762" t="str">
        <f t="shared" si="136"/>
        <v>001</v>
      </c>
      <c r="G762" t="str">
        <f>""</f>
        <v/>
      </c>
      <c r="H762" t="s">
        <v>1</v>
      </c>
      <c r="I762" t="s">
        <v>1038</v>
      </c>
      <c r="J762" t="s">
        <v>1039</v>
      </c>
      <c r="K762" s="2" t="str">
        <f>"06172"</f>
        <v>06172</v>
      </c>
    </row>
    <row r="763" spans="1:11" x14ac:dyDescent="0.25">
      <c r="A763" t="str">
        <f t="shared" si="123"/>
        <v>06</v>
      </c>
      <c r="B763" t="s">
        <v>34</v>
      </c>
      <c r="C763" t="str">
        <f>"131"</f>
        <v>131</v>
      </c>
      <c r="D763" t="s">
        <v>166</v>
      </c>
      <c r="E763" t="str">
        <f t="shared" si="133"/>
        <v>01</v>
      </c>
      <c r="F763" t="str">
        <f t="shared" si="136"/>
        <v>001</v>
      </c>
      <c r="G763" t="str">
        <f>""</f>
        <v/>
      </c>
      <c r="H763" t="s">
        <v>0</v>
      </c>
      <c r="I763" t="s">
        <v>1038</v>
      </c>
      <c r="J763" t="s">
        <v>1039</v>
      </c>
      <c r="K763" s="2" t="str">
        <f>"06172"</f>
        <v>06172</v>
      </c>
    </row>
    <row r="764" spans="1:11" x14ac:dyDescent="0.25">
      <c r="A764" t="str">
        <f t="shared" si="123"/>
        <v>06</v>
      </c>
      <c r="B764" t="s">
        <v>34</v>
      </c>
      <c r="C764" t="str">
        <f>"132"</f>
        <v>132</v>
      </c>
      <c r="D764" t="s">
        <v>167</v>
      </c>
      <c r="E764" t="str">
        <f t="shared" si="133"/>
        <v>01</v>
      </c>
      <c r="F764" t="str">
        <f t="shared" si="136"/>
        <v>001</v>
      </c>
      <c r="G764" t="str">
        <f>""</f>
        <v/>
      </c>
      <c r="H764" t="s">
        <v>3</v>
      </c>
      <c r="I764" t="s">
        <v>1040</v>
      </c>
      <c r="J764" t="s">
        <v>1041</v>
      </c>
      <c r="K764" s="2" t="str">
        <f>"06880"</f>
        <v>06880</v>
      </c>
    </row>
    <row r="765" spans="1:11" x14ac:dyDescent="0.25">
      <c r="A765" t="str">
        <f t="shared" si="123"/>
        <v>06</v>
      </c>
      <c r="B765" t="s">
        <v>34</v>
      </c>
      <c r="C765" t="str">
        <f>"133"</f>
        <v>133</v>
      </c>
      <c r="D765" t="s">
        <v>168</v>
      </c>
      <c r="E765" t="str">
        <f t="shared" si="133"/>
        <v>01</v>
      </c>
      <c r="F765" t="str">
        <f t="shared" si="136"/>
        <v>001</v>
      </c>
      <c r="G765" t="str">
        <f>""</f>
        <v/>
      </c>
      <c r="H765" t="s">
        <v>1</v>
      </c>
      <c r="I765" t="s">
        <v>1042</v>
      </c>
      <c r="J765" t="s">
        <v>1043</v>
      </c>
      <c r="K765" s="2" t="str">
        <f>"06210"</f>
        <v>06210</v>
      </c>
    </row>
    <row r="766" spans="1:11" x14ac:dyDescent="0.25">
      <c r="A766" t="str">
        <f t="shared" si="123"/>
        <v>06</v>
      </c>
      <c r="B766" t="s">
        <v>34</v>
      </c>
      <c r="C766" t="str">
        <f>"133"</f>
        <v>133</v>
      </c>
      <c r="D766" t="s">
        <v>168</v>
      </c>
      <c r="E766" t="str">
        <f t="shared" si="133"/>
        <v>01</v>
      </c>
      <c r="F766" t="str">
        <f t="shared" si="136"/>
        <v>001</v>
      </c>
      <c r="G766" t="str">
        <f>""</f>
        <v/>
      </c>
      <c r="H766" t="s">
        <v>0</v>
      </c>
      <c r="I766" t="s">
        <v>1042</v>
      </c>
      <c r="J766" t="s">
        <v>1043</v>
      </c>
      <c r="K766" s="2" t="str">
        <f>"06210"</f>
        <v>06210</v>
      </c>
    </row>
    <row r="767" spans="1:11" x14ac:dyDescent="0.25">
      <c r="A767" t="str">
        <f t="shared" si="123"/>
        <v>06</v>
      </c>
      <c r="B767" t="s">
        <v>34</v>
      </c>
      <c r="C767" t="str">
        <f>"133"</f>
        <v>133</v>
      </c>
      <c r="D767" t="s">
        <v>168</v>
      </c>
      <c r="E767" t="str">
        <f t="shared" si="133"/>
        <v>01</v>
      </c>
      <c r="F767" t="str">
        <f t="shared" si="136"/>
        <v>001</v>
      </c>
      <c r="G767" t="str">
        <f>""</f>
        <v/>
      </c>
      <c r="H767" t="s">
        <v>2</v>
      </c>
      <c r="I767" t="s">
        <v>1042</v>
      </c>
      <c r="J767" t="s">
        <v>1043</v>
      </c>
      <c r="K767" s="2" t="str">
        <f>"06210"</f>
        <v>06210</v>
      </c>
    </row>
    <row r="768" spans="1:11" x14ac:dyDescent="0.25">
      <c r="A768" t="str">
        <f t="shared" si="123"/>
        <v>06</v>
      </c>
      <c r="B768" t="s">
        <v>34</v>
      </c>
      <c r="C768" t="str">
        <f>"134"</f>
        <v>134</v>
      </c>
      <c r="D768" t="s">
        <v>169</v>
      </c>
      <c r="E768" t="str">
        <f t="shared" si="133"/>
        <v>01</v>
      </c>
      <c r="F768" t="str">
        <f t="shared" si="136"/>
        <v>001</v>
      </c>
      <c r="G768" t="str">
        <f>""</f>
        <v/>
      </c>
      <c r="H768" t="s">
        <v>3</v>
      </c>
      <c r="I768" t="s">
        <v>1044</v>
      </c>
      <c r="J768" t="s">
        <v>1045</v>
      </c>
      <c r="K768" s="2" t="str">
        <f>"06909"</f>
        <v>06909</v>
      </c>
    </row>
    <row r="769" spans="1:11" x14ac:dyDescent="0.25">
      <c r="A769" t="str">
        <f t="shared" si="123"/>
        <v>06</v>
      </c>
      <c r="B769" t="s">
        <v>34</v>
      </c>
      <c r="C769" t="str">
        <f>"135"</f>
        <v>135</v>
      </c>
      <c r="D769" t="s">
        <v>170</v>
      </c>
      <c r="E769" t="str">
        <f t="shared" si="133"/>
        <v>01</v>
      </c>
      <c r="F769" t="str">
        <f t="shared" si="136"/>
        <v>001</v>
      </c>
      <c r="G769" t="str">
        <f>""</f>
        <v/>
      </c>
      <c r="H769" t="s">
        <v>1</v>
      </c>
      <c r="I769" t="s">
        <v>28</v>
      </c>
      <c r="J769" t="s">
        <v>1046</v>
      </c>
      <c r="K769" s="2" t="str">
        <f>"06892"</f>
        <v>06892</v>
      </c>
    </row>
    <row r="770" spans="1:11" x14ac:dyDescent="0.25">
      <c r="A770" t="str">
        <f t="shared" si="123"/>
        <v>06</v>
      </c>
      <c r="B770" t="s">
        <v>34</v>
      </c>
      <c r="C770" t="str">
        <f>"135"</f>
        <v>135</v>
      </c>
      <c r="D770" t="s">
        <v>170</v>
      </c>
      <c r="E770" t="str">
        <f t="shared" si="133"/>
        <v>01</v>
      </c>
      <c r="F770" t="str">
        <f t="shared" si="136"/>
        <v>001</v>
      </c>
      <c r="G770" t="str">
        <f>""</f>
        <v/>
      </c>
      <c r="H770" t="s">
        <v>0</v>
      </c>
      <c r="I770" t="s">
        <v>28</v>
      </c>
      <c r="J770" t="s">
        <v>1046</v>
      </c>
      <c r="K770" s="2" t="str">
        <f>"06892"</f>
        <v>06892</v>
      </c>
    </row>
    <row r="771" spans="1:11" x14ac:dyDescent="0.25">
      <c r="A771" t="str">
        <f t="shared" ref="A771:A834" si="137">"06"</f>
        <v>06</v>
      </c>
      <c r="B771" t="s">
        <v>34</v>
      </c>
      <c r="C771" t="str">
        <f>"136"</f>
        <v>136</v>
      </c>
      <c r="D771" t="s">
        <v>171</v>
      </c>
      <c r="E771" t="str">
        <f t="shared" si="133"/>
        <v>01</v>
      </c>
      <c r="F771" t="str">
        <f t="shared" si="136"/>
        <v>001</v>
      </c>
      <c r="G771" t="str">
        <f>""</f>
        <v/>
      </c>
      <c r="H771" t="s">
        <v>3</v>
      </c>
      <c r="I771" t="s">
        <v>1047</v>
      </c>
      <c r="J771" t="s">
        <v>1048</v>
      </c>
      <c r="K771" s="2" t="str">
        <f>"06290"</f>
        <v>06290</v>
      </c>
    </row>
    <row r="772" spans="1:11" x14ac:dyDescent="0.25">
      <c r="A772" t="str">
        <f t="shared" si="137"/>
        <v>06</v>
      </c>
      <c r="B772" t="s">
        <v>34</v>
      </c>
      <c r="C772" t="str">
        <f>"136"</f>
        <v>136</v>
      </c>
      <c r="D772" t="s">
        <v>171</v>
      </c>
      <c r="E772" t="str">
        <f t="shared" si="133"/>
        <v>01</v>
      </c>
      <c r="F772" t="str">
        <f>"002"</f>
        <v>002</v>
      </c>
      <c r="G772" t="str">
        <f>""</f>
        <v/>
      </c>
      <c r="H772" t="s">
        <v>3</v>
      </c>
      <c r="I772" t="s">
        <v>1047</v>
      </c>
      <c r="J772" t="s">
        <v>1048</v>
      </c>
      <c r="K772" s="2" t="str">
        <f>"06290"</f>
        <v>06290</v>
      </c>
    </row>
    <row r="773" spans="1:11" x14ac:dyDescent="0.25">
      <c r="A773" t="str">
        <f t="shared" si="137"/>
        <v>06</v>
      </c>
      <c r="B773" t="s">
        <v>34</v>
      </c>
      <c r="C773" t="str">
        <f>"137"</f>
        <v>137</v>
      </c>
      <c r="D773" t="s">
        <v>172</v>
      </c>
      <c r="E773" t="str">
        <f t="shared" si="133"/>
        <v>01</v>
      </c>
      <c r="F773" t="str">
        <f t="shared" ref="F773:F779" si="138">"001"</f>
        <v>001</v>
      </c>
      <c r="G773" t="str">
        <f>""</f>
        <v/>
      </c>
      <c r="H773" t="s">
        <v>1</v>
      </c>
      <c r="I773" t="s">
        <v>1049</v>
      </c>
      <c r="J773" t="s">
        <v>1050</v>
      </c>
      <c r="K773" s="2" t="str">
        <f>"06689"</f>
        <v>06689</v>
      </c>
    </row>
    <row r="774" spans="1:11" x14ac:dyDescent="0.25">
      <c r="A774" t="str">
        <f t="shared" si="137"/>
        <v>06</v>
      </c>
      <c r="B774" t="s">
        <v>34</v>
      </c>
      <c r="C774" t="str">
        <f>"137"</f>
        <v>137</v>
      </c>
      <c r="D774" t="s">
        <v>172</v>
      </c>
      <c r="E774" t="str">
        <f t="shared" si="133"/>
        <v>01</v>
      </c>
      <c r="F774" t="str">
        <f t="shared" si="138"/>
        <v>001</v>
      </c>
      <c r="G774" t="str">
        <f>""</f>
        <v/>
      </c>
      <c r="H774" t="s">
        <v>0</v>
      </c>
      <c r="I774" t="s">
        <v>1049</v>
      </c>
      <c r="J774" t="s">
        <v>1050</v>
      </c>
      <c r="K774" s="2" t="str">
        <f>"06689"</f>
        <v>06689</v>
      </c>
    </row>
    <row r="775" spans="1:11" x14ac:dyDescent="0.25">
      <c r="A775" t="str">
        <f t="shared" si="137"/>
        <v>06</v>
      </c>
      <c r="B775" t="s">
        <v>34</v>
      </c>
      <c r="C775" t="str">
        <f>"138"</f>
        <v>138</v>
      </c>
      <c r="D775" t="s">
        <v>173</v>
      </c>
      <c r="E775" t="str">
        <f t="shared" si="133"/>
        <v>01</v>
      </c>
      <c r="F775" t="str">
        <f t="shared" si="138"/>
        <v>001</v>
      </c>
      <c r="G775" t="str">
        <f>""</f>
        <v/>
      </c>
      <c r="H775" t="s">
        <v>1</v>
      </c>
      <c r="I775" t="s">
        <v>1051</v>
      </c>
      <c r="J775" t="s">
        <v>1052</v>
      </c>
      <c r="K775" s="2" t="str">
        <f>"06474"</f>
        <v>06474</v>
      </c>
    </row>
    <row r="776" spans="1:11" x14ac:dyDescent="0.25">
      <c r="A776" t="str">
        <f t="shared" si="137"/>
        <v>06</v>
      </c>
      <c r="B776" t="s">
        <v>34</v>
      </c>
      <c r="C776" t="str">
        <f>"138"</f>
        <v>138</v>
      </c>
      <c r="D776" t="s">
        <v>173</v>
      </c>
      <c r="E776" t="str">
        <f t="shared" si="133"/>
        <v>01</v>
      </c>
      <c r="F776" t="str">
        <f t="shared" si="138"/>
        <v>001</v>
      </c>
      <c r="G776" t="str">
        <f>""</f>
        <v/>
      </c>
      <c r="H776" t="s">
        <v>0</v>
      </c>
      <c r="I776" t="s">
        <v>1051</v>
      </c>
      <c r="J776" t="s">
        <v>1052</v>
      </c>
      <c r="K776" s="2" t="str">
        <f>"06474"</f>
        <v>06474</v>
      </c>
    </row>
    <row r="777" spans="1:11" x14ac:dyDescent="0.25">
      <c r="A777" t="str">
        <f t="shared" si="137"/>
        <v>06</v>
      </c>
      <c r="B777" t="s">
        <v>34</v>
      </c>
      <c r="C777" t="str">
        <f>"139"</f>
        <v>139</v>
      </c>
      <c r="D777" t="s">
        <v>174</v>
      </c>
      <c r="E777" t="str">
        <f t="shared" si="133"/>
        <v>01</v>
      </c>
      <c r="F777" t="str">
        <f t="shared" si="138"/>
        <v>001</v>
      </c>
      <c r="G777" t="str">
        <f>""</f>
        <v/>
      </c>
      <c r="H777" t="s">
        <v>3</v>
      </c>
      <c r="I777" t="s">
        <v>31</v>
      </c>
      <c r="J777" t="s">
        <v>636</v>
      </c>
      <c r="K777" s="2" t="str">
        <f>"06444"</f>
        <v>06444</v>
      </c>
    </row>
    <row r="778" spans="1:11" x14ac:dyDescent="0.25">
      <c r="A778" t="str">
        <f t="shared" si="137"/>
        <v>06</v>
      </c>
      <c r="B778" t="s">
        <v>34</v>
      </c>
      <c r="C778" t="str">
        <f>"140"</f>
        <v>140</v>
      </c>
      <c r="D778" t="s">
        <v>175</v>
      </c>
      <c r="E778" t="str">
        <f t="shared" si="133"/>
        <v>01</v>
      </c>
      <c r="F778" t="str">
        <f t="shared" si="138"/>
        <v>001</v>
      </c>
      <c r="G778" t="str">
        <f>""</f>
        <v/>
      </c>
      <c r="H778" t="s">
        <v>3</v>
      </c>
      <c r="I778" t="s">
        <v>31</v>
      </c>
      <c r="J778" t="s">
        <v>636</v>
      </c>
      <c r="K778" s="2" t="str">
        <f>"06134"</f>
        <v>06134</v>
      </c>
    </row>
    <row r="779" spans="1:11" x14ac:dyDescent="0.25">
      <c r="A779" t="str">
        <f t="shared" si="137"/>
        <v>06</v>
      </c>
      <c r="B779" t="s">
        <v>34</v>
      </c>
      <c r="C779" t="str">
        <f>"141"</f>
        <v>141</v>
      </c>
      <c r="D779" t="s">
        <v>176</v>
      </c>
      <c r="E779" t="str">
        <f t="shared" si="133"/>
        <v>01</v>
      </c>
      <c r="F779" t="str">
        <f t="shared" si="138"/>
        <v>001</v>
      </c>
      <c r="G779" t="str">
        <f>""</f>
        <v/>
      </c>
      <c r="H779" t="s">
        <v>3</v>
      </c>
      <c r="I779" t="s">
        <v>1053</v>
      </c>
      <c r="J779" t="s">
        <v>981</v>
      </c>
      <c r="K779" s="2" t="str">
        <f>"06330"</f>
        <v>06330</v>
      </c>
    </row>
    <row r="780" spans="1:11" x14ac:dyDescent="0.25">
      <c r="A780" t="str">
        <f t="shared" si="137"/>
        <v>06</v>
      </c>
      <c r="B780" t="s">
        <v>34</v>
      </c>
      <c r="C780" t="str">
        <f>"141"</f>
        <v>141</v>
      </c>
      <c r="D780" t="s">
        <v>176</v>
      </c>
      <c r="E780" t="str">
        <f t="shared" si="133"/>
        <v>01</v>
      </c>
      <c r="F780" t="str">
        <f>"002"</f>
        <v>002</v>
      </c>
      <c r="G780" t="str">
        <f>""</f>
        <v/>
      </c>
      <c r="H780" t="s">
        <v>1</v>
      </c>
      <c r="I780" t="s">
        <v>1053</v>
      </c>
      <c r="J780" t="s">
        <v>981</v>
      </c>
      <c r="K780" s="2" t="str">
        <f>"06330"</f>
        <v>06330</v>
      </c>
    </row>
    <row r="781" spans="1:11" x14ac:dyDescent="0.25">
      <c r="A781" t="str">
        <f t="shared" si="137"/>
        <v>06</v>
      </c>
      <c r="B781" t="s">
        <v>34</v>
      </c>
      <c r="C781" t="str">
        <f>"141"</f>
        <v>141</v>
      </c>
      <c r="D781" t="s">
        <v>176</v>
      </c>
      <c r="E781" t="str">
        <f t="shared" si="133"/>
        <v>01</v>
      </c>
      <c r="F781" t="str">
        <f>"002"</f>
        <v>002</v>
      </c>
      <c r="G781" t="str">
        <f>""</f>
        <v/>
      </c>
      <c r="H781" t="s">
        <v>0</v>
      </c>
      <c r="I781" t="s">
        <v>1053</v>
      </c>
      <c r="J781" t="s">
        <v>981</v>
      </c>
      <c r="K781" s="2" t="str">
        <f>"06330"</f>
        <v>06330</v>
      </c>
    </row>
    <row r="782" spans="1:11" x14ac:dyDescent="0.25">
      <c r="A782" t="str">
        <f t="shared" si="137"/>
        <v>06</v>
      </c>
      <c r="B782" t="s">
        <v>34</v>
      </c>
      <c r="C782" t="str">
        <f>"142"</f>
        <v>142</v>
      </c>
      <c r="D782" t="s">
        <v>177</v>
      </c>
      <c r="E782" t="str">
        <f t="shared" si="133"/>
        <v>01</v>
      </c>
      <c r="F782" t="str">
        <f>"001"</f>
        <v>001</v>
      </c>
      <c r="G782" t="str">
        <f>""</f>
        <v/>
      </c>
      <c r="H782" t="s">
        <v>3</v>
      </c>
      <c r="I782" t="s">
        <v>1054</v>
      </c>
      <c r="J782" t="s">
        <v>1055</v>
      </c>
      <c r="K782" s="2" t="str">
        <f>"06378"</f>
        <v>06378</v>
      </c>
    </row>
    <row r="783" spans="1:11" x14ac:dyDescent="0.25">
      <c r="A783" t="str">
        <f t="shared" si="137"/>
        <v>06</v>
      </c>
      <c r="B783" t="s">
        <v>34</v>
      </c>
      <c r="C783" t="str">
        <f t="shared" ref="C783:C788" si="139">"143"</f>
        <v>143</v>
      </c>
      <c r="D783" t="s">
        <v>178</v>
      </c>
      <c r="E783" t="str">
        <f t="shared" si="133"/>
        <v>01</v>
      </c>
      <c r="F783" t="str">
        <f>"001"</f>
        <v>001</v>
      </c>
      <c r="G783" t="str">
        <f>""</f>
        <v/>
      </c>
      <c r="H783" t="s">
        <v>1</v>
      </c>
      <c r="I783" t="s">
        <v>487</v>
      </c>
      <c r="J783" t="s">
        <v>1056</v>
      </c>
      <c r="K783" s="2" t="str">
        <f t="shared" ref="K783:K788" si="140">"06130"</f>
        <v>06130</v>
      </c>
    </row>
    <row r="784" spans="1:11" x14ac:dyDescent="0.25">
      <c r="A784" t="str">
        <f t="shared" si="137"/>
        <v>06</v>
      </c>
      <c r="B784" t="s">
        <v>34</v>
      </c>
      <c r="C784" t="str">
        <f t="shared" si="139"/>
        <v>143</v>
      </c>
      <c r="D784" t="s">
        <v>178</v>
      </c>
      <c r="E784" t="str">
        <f t="shared" si="133"/>
        <v>01</v>
      </c>
      <c r="F784" t="str">
        <f>"001"</f>
        <v>001</v>
      </c>
      <c r="G784" t="str">
        <f>""</f>
        <v/>
      </c>
      <c r="H784" t="s">
        <v>0</v>
      </c>
      <c r="I784" t="s">
        <v>487</v>
      </c>
      <c r="J784" t="s">
        <v>1056</v>
      </c>
      <c r="K784" s="2" t="str">
        <f t="shared" si="140"/>
        <v>06130</v>
      </c>
    </row>
    <row r="785" spans="1:11" x14ac:dyDescent="0.25">
      <c r="A785" t="str">
        <f t="shared" si="137"/>
        <v>06</v>
      </c>
      <c r="B785" t="s">
        <v>34</v>
      </c>
      <c r="C785" t="str">
        <f t="shared" si="139"/>
        <v>143</v>
      </c>
      <c r="D785" t="s">
        <v>178</v>
      </c>
      <c r="E785" t="str">
        <f>"02"</f>
        <v>02</v>
      </c>
      <c r="F785" t="str">
        <f>"001"</f>
        <v>001</v>
      </c>
      <c r="G785" t="str">
        <f>""</f>
        <v/>
      </c>
      <c r="H785" t="s">
        <v>1</v>
      </c>
      <c r="I785" t="s">
        <v>28</v>
      </c>
      <c r="J785" t="s">
        <v>1057</v>
      </c>
      <c r="K785" s="2" t="str">
        <f t="shared" si="140"/>
        <v>06130</v>
      </c>
    </row>
    <row r="786" spans="1:11" x14ac:dyDescent="0.25">
      <c r="A786" t="str">
        <f t="shared" si="137"/>
        <v>06</v>
      </c>
      <c r="B786" t="s">
        <v>34</v>
      </c>
      <c r="C786" t="str">
        <f t="shared" si="139"/>
        <v>143</v>
      </c>
      <c r="D786" t="s">
        <v>178</v>
      </c>
      <c r="E786" t="str">
        <f>"02"</f>
        <v>02</v>
      </c>
      <c r="F786" t="str">
        <f>"001"</f>
        <v>001</v>
      </c>
      <c r="G786" t="str">
        <f>""</f>
        <v/>
      </c>
      <c r="H786" t="s">
        <v>0</v>
      </c>
      <c r="I786" t="s">
        <v>28</v>
      </c>
      <c r="J786" t="s">
        <v>1057</v>
      </c>
      <c r="K786" s="2" t="str">
        <f t="shared" si="140"/>
        <v>06130</v>
      </c>
    </row>
    <row r="787" spans="1:11" x14ac:dyDescent="0.25">
      <c r="A787" t="str">
        <f t="shared" si="137"/>
        <v>06</v>
      </c>
      <c r="B787" t="s">
        <v>34</v>
      </c>
      <c r="C787" t="str">
        <f t="shared" si="139"/>
        <v>143</v>
      </c>
      <c r="D787" t="s">
        <v>178</v>
      </c>
      <c r="E787" t="str">
        <f>"02"</f>
        <v>02</v>
      </c>
      <c r="F787" t="str">
        <f>"002"</f>
        <v>002</v>
      </c>
      <c r="G787" t="str">
        <f>""</f>
        <v/>
      </c>
      <c r="H787" t="s">
        <v>1</v>
      </c>
      <c r="I787" t="s">
        <v>1058</v>
      </c>
      <c r="J787" t="s">
        <v>1059</v>
      </c>
      <c r="K787" s="2" t="str">
        <f t="shared" si="140"/>
        <v>06130</v>
      </c>
    </row>
    <row r="788" spans="1:11" x14ac:dyDescent="0.25">
      <c r="A788" t="str">
        <f t="shared" si="137"/>
        <v>06</v>
      </c>
      <c r="B788" t="s">
        <v>34</v>
      </c>
      <c r="C788" t="str">
        <f t="shared" si="139"/>
        <v>143</v>
      </c>
      <c r="D788" t="s">
        <v>178</v>
      </c>
      <c r="E788" t="str">
        <f>"02"</f>
        <v>02</v>
      </c>
      <c r="F788" t="str">
        <f>"002"</f>
        <v>002</v>
      </c>
      <c r="G788" t="str">
        <f>""</f>
        <v/>
      </c>
      <c r="H788" t="s">
        <v>0</v>
      </c>
      <c r="I788" t="s">
        <v>1058</v>
      </c>
      <c r="J788" t="s">
        <v>1059</v>
      </c>
      <c r="K788" s="2" t="str">
        <f t="shared" si="140"/>
        <v>06130</v>
      </c>
    </row>
    <row r="789" spans="1:11" x14ac:dyDescent="0.25">
      <c r="A789" t="str">
        <f t="shared" si="137"/>
        <v>06</v>
      </c>
      <c r="B789" t="s">
        <v>34</v>
      </c>
      <c r="C789" t="str">
        <f>"144"</f>
        <v>144</v>
      </c>
      <c r="D789" t="s">
        <v>179</v>
      </c>
      <c r="E789" t="str">
        <f t="shared" ref="E789:E799" si="141">"01"</f>
        <v>01</v>
      </c>
      <c r="F789" t="str">
        <f t="shared" ref="F789:F798" si="142">"001"</f>
        <v>001</v>
      </c>
      <c r="G789" t="str">
        <f>""</f>
        <v/>
      </c>
      <c r="H789" t="s">
        <v>3</v>
      </c>
      <c r="I789" t="s">
        <v>1060</v>
      </c>
      <c r="J789" t="s">
        <v>1061</v>
      </c>
      <c r="K789" s="2" t="str">
        <f>"06927"</f>
        <v>06927</v>
      </c>
    </row>
    <row r="790" spans="1:11" x14ac:dyDescent="0.25">
      <c r="A790" t="str">
        <f t="shared" si="137"/>
        <v>06</v>
      </c>
      <c r="B790" t="s">
        <v>34</v>
      </c>
      <c r="C790" t="str">
        <f>"145"</f>
        <v>145</v>
      </c>
      <c r="D790" t="s">
        <v>180</v>
      </c>
      <c r="E790" t="str">
        <f t="shared" si="141"/>
        <v>01</v>
      </c>
      <c r="F790" t="str">
        <f t="shared" si="142"/>
        <v>001</v>
      </c>
      <c r="G790" t="str">
        <f>""</f>
        <v/>
      </c>
      <c r="H790" t="s">
        <v>1</v>
      </c>
      <c r="I790" t="s">
        <v>31</v>
      </c>
      <c r="J790" t="s">
        <v>636</v>
      </c>
      <c r="K790" s="2" t="str">
        <f>"06890"</f>
        <v>06890</v>
      </c>
    </row>
    <row r="791" spans="1:11" x14ac:dyDescent="0.25">
      <c r="A791" t="str">
        <f t="shared" si="137"/>
        <v>06</v>
      </c>
      <c r="B791" t="s">
        <v>34</v>
      </c>
      <c r="C791" t="str">
        <f>"145"</f>
        <v>145</v>
      </c>
      <c r="D791" t="s">
        <v>180</v>
      </c>
      <c r="E791" t="str">
        <f t="shared" si="141"/>
        <v>01</v>
      </c>
      <c r="F791" t="str">
        <f t="shared" si="142"/>
        <v>001</v>
      </c>
      <c r="G791" t="str">
        <f>""</f>
        <v/>
      </c>
      <c r="H791" t="s">
        <v>0</v>
      </c>
      <c r="I791" t="s">
        <v>31</v>
      </c>
      <c r="J791" t="s">
        <v>636</v>
      </c>
      <c r="K791" s="2" t="str">
        <f>"06890"</f>
        <v>06890</v>
      </c>
    </row>
    <row r="792" spans="1:11" x14ac:dyDescent="0.25">
      <c r="A792" t="str">
        <f t="shared" si="137"/>
        <v>06</v>
      </c>
      <c r="B792" t="s">
        <v>34</v>
      </c>
      <c r="C792" t="str">
        <f>"146"</f>
        <v>146</v>
      </c>
      <c r="D792" t="s">
        <v>181</v>
      </c>
      <c r="E792" t="str">
        <f t="shared" si="141"/>
        <v>01</v>
      </c>
      <c r="F792" t="str">
        <f t="shared" si="142"/>
        <v>001</v>
      </c>
      <c r="G792" t="str">
        <f>""</f>
        <v/>
      </c>
      <c r="H792" t="s">
        <v>1</v>
      </c>
      <c r="I792" t="s">
        <v>28</v>
      </c>
      <c r="J792" t="s">
        <v>1062</v>
      </c>
      <c r="K792" s="2" t="str">
        <f>"06458"</f>
        <v>06458</v>
      </c>
    </row>
    <row r="793" spans="1:11" x14ac:dyDescent="0.25">
      <c r="A793" t="str">
        <f t="shared" si="137"/>
        <v>06</v>
      </c>
      <c r="B793" t="s">
        <v>34</v>
      </c>
      <c r="C793" t="str">
        <f>"146"</f>
        <v>146</v>
      </c>
      <c r="D793" t="s">
        <v>181</v>
      </c>
      <c r="E793" t="str">
        <f t="shared" si="141"/>
        <v>01</v>
      </c>
      <c r="F793" t="str">
        <f t="shared" si="142"/>
        <v>001</v>
      </c>
      <c r="G793" t="str">
        <f>""</f>
        <v/>
      </c>
      <c r="H793" t="s">
        <v>0</v>
      </c>
      <c r="I793" t="s">
        <v>1063</v>
      </c>
      <c r="J793" t="s">
        <v>1064</v>
      </c>
      <c r="K793" s="2" t="str">
        <f>"06458"</f>
        <v>06458</v>
      </c>
    </row>
    <row r="794" spans="1:11" x14ac:dyDescent="0.25">
      <c r="A794" t="str">
        <f t="shared" si="137"/>
        <v>06</v>
      </c>
      <c r="B794" t="s">
        <v>34</v>
      </c>
      <c r="C794" t="str">
        <f>"147"</f>
        <v>147</v>
      </c>
      <c r="D794" t="s">
        <v>182</v>
      </c>
      <c r="E794" t="str">
        <f t="shared" si="141"/>
        <v>01</v>
      </c>
      <c r="F794" t="str">
        <f t="shared" si="142"/>
        <v>001</v>
      </c>
      <c r="G794" t="str">
        <f>""</f>
        <v/>
      </c>
      <c r="H794" t="s">
        <v>3</v>
      </c>
      <c r="I794" t="s">
        <v>31</v>
      </c>
      <c r="J794" t="s">
        <v>724</v>
      </c>
      <c r="K794" s="2" t="str">
        <f>"06177"</f>
        <v>06177</v>
      </c>
    </row>
    <row r="795" spans="1:11" x14ac:dyDescent="0.25">
      <c r="A795" t="str">
        <f t="shared" si="137"/>
        <v>06</v>
      </c>
      <c r="B795" t="s">
        <v>34</v>
      </c>
      <c r="C795" t="str">
        <f>"148"</f>
        <v>148</v>
      </c>
      <c r="D795" t="s">
        <v>183</v>
      </c>
      <c r="E795" t="str">
        <f t="shared" si="141"/>
        <v>01</v>
      </c>
      <c r="F795" t="str">
        <f t="shared" si="142"/>
        <v>001</v>
      </c>
      <c r="G795" t="str">
        <f>""</f>
        <v/>
      </c>
      <c r="H795" t="s">
        <v>1</v>
      </c>
      <c r="I795" t="s">
        <v>1065</v>
      </c>
      <c r="J795" t="s">
        <v>1066</v>
      </c>
      <c r="K795" s="2" t="str">
        <f>"06178"</f>
        <v>06178</v>
      </c>
    </row>
    <row r="796" spans="1:11" x14ac:dyDescent="0.25">
      <c r="A796" t="str">
        <f t="shared" si="137"/>
        <v>06</v>
      </c>
      <c r="B796" t="s">
        <v>34</v>
      </c>
      <c r="C796" t="str">
        <f>"148"</f>
        <v>148</v>
      </c>
      <c r="D796" t="s">
        <v>183</v>
      </c>
      <c r="E796" t="str">
        <f t="shared" si="141"/>
        <v>01</v>
      </c>
      <c r="F796" t="str">
        <f t="shared" si="142"/>
        <v>001</v>
      </c>
      <c r="G796" t="str">
        <f>""</f>
        <v/>
      </c>
      <c r="H796" t="s">
        <v>0</v>
      </c>
      <c r="I796" t="s">
        <v>1065</v>
      </c>
      <c r="J796" t="s">
        <v>1066</v>
      </c>
      <c r="K796" s="2" t="str">
        <f>"06178"</f>
        <v>06178</v>
      </c>
    </row>
    <row r="797" spans="1:11" x14ac:dyDescent="0.25">
      <c r="A797" t="str">
        <f t="shared" si="137"/>
        <v>06</v>
      </c>
      <c r="B797" t="s">
        <v>34</v>
      </c>
      <c r="C797" t="str">
        <f t="shared" ref="C797:C812" si="143">"149"</f>
        <v>149</v>
      </c>
      <c r="D797" t="s">
        <v>184</v>
      </c>
      <c r="E797" t="str">
        <f t="shared" si="141"/>
        <v>01</v>
      </c>
      <c r="F797" t="str">
        <f t="shared" si="142"/>
        <v>001</v>
      </c>
      <c r="G797" t="str">
        <f>""</f>
        <v/>
      </c>
      <c r="H797" t="s">
        <v>1</v>
      </c>
      <c r="I797" t="s">
        <v>31</v>
      </c>
      <c r="J797" t="s">
        <v>431</v>
      </c>
      <c r="K797" s="2" t="str">
        <f t="shared" ref="K797:K812" si="144">"06220"</f>
        <v>06220</v>
      </c>
    </row>
    <row r="798" spans="1:11" x14ac:dyDescent="0.25">
      <c r="A798" t="str">
        <f t="shared" si="137"/>
        <v>06</v>
      </c>
      <c r="B798" t="s">
        <v>34</v>
      </c>
      <c r="C798" t="str">
        <f t="shared" si="143"/>
        <v>149</v>
      </c>
      <c r="D798" t="s">
        <v>184</v>
      </c>
      <c r="E798" t="str">
        <f t="shared" si="141"/>
        <v>01</v>
      </c>
      <c r="F798" t="str">
        <f t="shared" si="142"/>
        <v>001</v>
      </c>
      <c r="G798" t="str">
        <f>""</f>
        <v/>
      </c>
      <c r="H798" t="s">
        <v>0</v>
      </c>
      <c r="I798" t="s">
        <v>31</v>
      </c>
      <c r="J798" t="s">
        <v>431</v>
      </c>
      <c r="K798" s="2" t="str">
        <f t="shared" si="144"/>
        <v>06220</v>
      </c>
    </row>
    <row r="799" spans="1:11" x14ac:dyDescent="0.25">
      <c r="A799" t="str">
        <f t="shared" si="137"/>
        <v>06</v>
      </c>
      <c r="B799" t="s">
        <v>34</v>
      </c>
      <c r="C799" t="str">
        <f t="shared" si="143"/>
        <v>149</v>
      </c>
      <c r="D799" t="s">
        <v>184</v>
      </c>
      <c r="E799" t="str">
        <f t="shared" si="141"/>
        <v>01</v>
      </c>
      <c r="F799" t="str">
        <f>"002"</f>
        <v>002</v>
      </c>
      <c r="G799" t="str">
        <f>""</f>
        <v/>
      </c>
      <c r="H799" t="s">
        <v>3</v>
      </c>
      <c r="I799" t="s">
        <v>1067</v>
      </c>
      <c r="J799" t="s">
        <v>1068</v>
      </c>
      <c r="K799" s="2" t="str">
        <f t="shared" si="144"/>
        <v>06220</v>
      </c>
    </row>
    <row r="800" spans="1:11" x14ac:dyDescent="0.25">
      <c r="A800" t="str">
        <f t="shared" si="137"/>
        <v>06</v>
      </c>
      <c r="B800" t="s">
        <v>34</v>
      </c>
      <c r="C800" t="str">
        <f t="shared" si="143"/>
        <v>149</v>
      </c>
      <c r="D800" t="s">
        <v>184</v>
      </c>
      <c r="E800" t="str">
        <f>"02"</f>
        <v>02</v>
      </c>
      <c r="F800" t="str">
        <f>"001"</f>
        <v>001</v>
      </c>
      <c r="G800" t="str">
        <f>""</f>
        <v/>
      </c>
      <c r="H800" t="s">
        <v>3</v>
      </c>
      <c r="I800" t="s">
        <v>1069</v>
      </c>
      <c r="J800" t="s">
        <v>1070</v>
      </c>
      <c r="K800" s="2" t="str">
        <f t="shared" si="144"/>
        <v>06220</v>
      </c>
    </row>
    <row r="801" spans="1:11" x14ac:dyDescent="0.25">
      <c r="A801" t="str">
        <f t="shared" si="137"/>
        <v>06</v>
      </c>
      <c r="B801" t="s">
        <v>34</v>
      </c>
      <c r="C801" t="str">
        <f t="shared" si="143"/>
        <v>149</v>
      </c>
      <c r="D801" t="s">
        <v>184</v>
      </c>
      <c r="E801" t="str">
        <f>"02"</f>
        <v>02</v>
      </c>
      <c r="F801" t="str">
        <f>"002"</f>
        <v>002</v>
      </c>
      <c r="G801" t="str">
        <f>""</f>
        <v/>
      </c>
      <c r="H801" t="s">
        <v>1</v>
      </c>
      <c r="I801" t="s">
        <v>1071</v>
      </c>
      <c r="J801" t="s">
        <v>1072</v>
      </c>
      <c r="K801" s="2" t="str">
        <f t="shared" si="144"/>
        <v>06220</v>
      </c>
    </row>
    <row r="802" spans="1:11" x14ac:dyDescent="0.25">
      <c r="A802" t="str">
        <f t="shared" si="137"/>
        <v>06</v>
      </c>
      <c r="B802" t="s">
        <v>34</v>
      </c>
      <c r="C802" t="str">
        <f t="shared" si="143"/>
        <v>149</v>
      </c>
      <c r="D802" t="s">
        <v>184</v>
      </c>
      <c r="E802" t="str">
        <f>"02"</f>
        <v>02</v>
      </c>
      <c r="F802" t="str">
        <f>"002"</f>
        <v>002</v>
      </c>
      <c r="G802" t="str">
        <f>""</f>
        <v/>
      </c>
      <c r="H802" t="s">
        <v>0</v>
      </c>
      <c r="I802" t="s">
        <v>1071</v>
      </c>
      <c r="J802" t="s">
        <v>1072</v>
      </c>
      <c r="K802" s="2" t="str">
        <f t="shared" si="144"/>
        <v>06220</v>
      </c>
    </row>
    <row r="803" spans="1:11" x14ac:dyDescent="0.25">
      <c r="A803" t="str">
        <f t="shared" si="137"/>
        <v>06</v>
      </c>
      <c r="B803" t="s">
        <v>34</v>
      </c>
      <c r="C803" t="str">
        <f t="shared" si="143"/>
        <v>149</v>
      </c>
      <c r="D803" t="s">
        <v>184</v>
      </c>
      <c r="E803" t="str">
        <f>"02"</f>
        <v>02</v>
      </c>
      <c r="F803" t="str">
        <f>"003"</f>
        <v>003</v>
      </c>
      <c r="G803" t="str">
        <f>""</f>
        <v/>
      </c>
      <c r="H803" t="s">
        <v>3</v>
      </c>
      <c r="I803" t="s">
        <v>1069</v>
      </c>
      <c r="J803" t="s">
        <v>1070</v>
      </c>
      <c r="K803" s="2" t="str">
        <f t="shared" si="144"/>
        <v>06220</v>
      </c>
    </row>
    <row r="804" spans="1:11" x14ac:dyDescent="0.25">
      <c r="A804" t="str">
        <f t="shared" si="137"/>
        <v>06</v>
      </c>
      <c r="B804" t="s">
        <v>34</v>
      </c>
      <c r="C804" t="str">
        <f t="shared" si="143"/>
        <v>149</v>
      </c>
      <c r="D804" t="s">
        <v>184</v>
      </c>
      <c r="E804" t="str">
        <f>"03"</f>
        <v>03</v>
      </c>
      <c r="F804" t="str">
        <f>"001"</f>
        <v>001</v>
      </c>
      <c r="G804" t="str">
        <f>""</f>
        <v/>
      </c>
      <c r="H804" t="s">
        <v>3</v>
      </c>
      <c r="I804" t="s">
        <v>1073</v>
      </c>
      <c r="J804" t="s">
        <v>1074</v>
      </c>
      <c r="K804" s="2" t="str">
        <f t="shared" si="144"/>
        <v>06220</v>
      </c>
    </row>
    <row r="805" spans="1:11" x14ac:dyDescent="0.25">
      <c r="A805" t="str">
        <f t="shared" si="137"/>
        <v>06</v>
      </c>
      <c r="B805" t="s">
        <v>34</v>
      </c>
      <c r="C805" t="str">
        <f t="shared" si="143"/>
        <v>149</v>
      </c>
      <c r="D805" t="s">
        <v>184</v>
      </c>
      <c r="E805" t="str">
        <f>"03"</f>
        <v>03</v>
      </c>
      <c r="F805" t="str">
        <f>"002"</f>
        <v>002</v>
      </c>
      <c r="G805" t="str">
        <f>""</f>
        <v/>
      </c>
      <c r="H805" t="s">
        <v>1</v>
      </c>
      <c r="I805" t="s">
        <v>1075</v>
      </c>
      <c r="J805" t="s">
        <v>1076</v>
      </c>
      <c r="K805" s="2" t="str">
        <f t="shared" si="144"/>
        <v>06220</v>
      </c>
    </row>
    <row r="806" spans="1:11" x14ac:dyDescent="0.25">
      <c r="A806" t="str">
        <f t="shared" si="137"/>
        <v>06</v>
      </c>
      <c r="B806" t="s">
        <v>34</v>
      </c>
      <c r="C806" t="str">
        <f t="shared" si="143"/>
        <v>149</v>
      </c>
      <c r="D806" t="s">
        <v>184</v>
      </c>
      <c r="E806" t="str">
        <f>"03"</f>
        <v>03</v>
      </c>
      <c r="F806" t="str">
        <f>"002"</f>
        <v>002</v>
      </c>
      <c r="G806" t="str">
        <f>""</f>
        <v/>
      </c>
      <c r="H806" t="s">
        <v>0</v>
      </c>
      <c r="I806" t="s">
        <v>1075</v>
      </c>
      <c r="J806" t="s">
        <v>1076</v>
      </c>
      <c r="K806" s="2" t="str">
        <f t="shared" si="144"/>
        <v>06220</v>
      </c>
    </row>
    <row r="807" spans="1:11" x14ac:dyDescent="0.25">
      <c r="A807" t="str">
        <f t="shared" si="137"/>
        <v>06</v>
      </c>
      <c r="B807" t="s">
        <v>34</v>
      </c>
      <c r="C807" t="str">
        <f t="shared" si="143"/>
        <v>149</v>
      </c>
      <c r="D807" t="s">
        <v>184</v>
      </c>
      <c r="E807" t="str">
        <f>"03"</f>
        <v>03</v>
      </c>
      <c r="F807" t="str">
        <f>"003"</f>
        <v>003</v>
      </c>
      <c r="G807" t="str">
        <f>""</f>
        <v/>
      </c>
      <c r="H807" t="s">
        <v>1</v>
      </c>
      <c r="I807" t="s">
        <v>1073</v>
      </c>
      <c r="J807" t="s">
        <v>1074</v>
      </c>
      <c r="K807" s="2" t="str">
        <f t="shared" si="144"/>
        <v>06220</v>
      </c>
    </row>
    <row r="808" spans="1:11" x14ac:dyDescent="0.25">
      <c r="A808" t="str">
        <f t="shared" si="137"/>
        <v>06</v>
      </c>
      <c r="B808" t="s">
        <v>34</v>
      </c>
      <c r="C808" t="str">
        <f t="shared" si="143"/>
        <v>149</v>
      </c>
      <c r="D808" t="s">
        <v>184</v>
      </c>
      <c r="E808" t="str">
        <f>"03"</f>
        <v>03</v>
      </c>
      <c r="F808" t="str">
        <f>"003"</f>
        <v>003</v>
      </c>
      <c r="G808" t="str">
        <f>""</f>
        <v/>
      </c>
      <c r="H808" t="s">
        <v>0</v>
      </c>
      <c r="I808" t="s">
        <v>1073</v>
      </c>
      <c r="J808" t="s">
        <v>1074</v>
      </c>
      <c r="K808" s="2" t="str">
        <f t="shared" si="144"/>
        <v>06220</v>
      </c>
    </row>
    <row r="809" spans="1:11" x14ac:dyDescent="0.25">
      <c r="A809" t="str">
        <f t="shared" si="137"/>
        <v>06</v>
      </c>
      <c r="B809" t="s">
        <v>34</v>
      </c>
      <c r="C809" t="str">
        <f t="shared" si="143"/>
        <v>149</v>
      </c>
      <c r="D809" t="s">
        <v>184</v>
      </c>
      <c r="E809" t="str">
        <f>"04"</f>
        <v>04</v>
      </c>
      <c r="F809" t="str">
        <f>"001"</f>
        <v>001</v>
      </c>
      <c r="G809" t="str">
        <f>""</f>
        <v/>
      </c>
      <c r="H809" t="s">
        <v>1</v>
      </c>
      <c r="I809" t="s">
        <v>1077</v>
      </c>
      <c r="J809" t="s">
        <v>1078</v>
      </c>
      <c r="K809" s="2" t="str">
        <f t="shared" si="144"/>
        <v>06220</v>
      </c>
    </row>
    <row r="810" spans="1:11" x14ac:dyDescent="0.25">
      <c r="A810" t="str">
        <f t="shared" si="137"/>
        <v>06</v>
      </c>
      <c r="B810" t="s">
        <v>34</v>
      </c>
      <c r="C810" t="str">
        <f t="shared" si="143"/>
        <v>149</v>
      </c>
      <c r="D810" t="s">
        <v>184</v>
      </c>
      <c r="E810" t="str">
        <f>"04"</f>
        <v>04</v>
      </c>
      <c r="F810" t="str">
        <f>"001"</f>
        <v>001</v>
      </c>
      <c r="G810" t="str">
        <f>""</f>
        <v/>
      </c>
      <c r="H810" t="s">
        <v>0</v>
      </c>
      <c r="I810" t="s">
        <v>1077</v>
      </c>
      <c r="J810" t="s">
        <v>1078</v>
      </c>
      <c r="K810" s="2" t="str">
        <f t="shared" si="144"/>
        <v>06220</v>
      </c>
    </row>
    <row r="811" spans="1:11" x14ac:dyDescent="0.25">
      <c r="A811" t="str">
        <f t="shared" si="137"/>
        <v>06</v>
      </c>
      <c r="B811" t="s">
        <v>34</v>
      </c>
      <c r="C811" t="str">
        <f t="shared" si="143"/>
        <v>149</v>
      </c>
      <c r="D811" t="s">
        <v>184</v>
      </c>
      <c r="E811" t="str">
        <f>"04"</f>
        <v>04</v>
      </c>
      <c r="F811" t="str">
        <f>"002"</f>
        <v>002</v>
      </c>
      <c r="G811" t="str">
        <f>""</f>
        <v/>
      </c>
      <c r="H811" t="s">
        <v>1</v>
      </c>
      <c r="I811" t="s">
        <v>1079</v>
      </c>
      <c r="J811" t="s">
        <v>1080</v>
      </c>
      <c r="K811" s="2" t="str">
        <f t="shared" si="144"/>
        <v>06220</v>
      </c>
    </row>
    <row r="812" spans="1:11" x14ac:dyDescent="0.25">
      <c r="A812" t="str">
        <f t="shared" si="137"/>
        <v>06</v>
      </c>
      <c r="B812" t="s">
        <v>34</v>
      </c>
      <c r="C812" t="str">
        <f t="shared" si="143"/>
        <v>149</v>
      </c>
      <c r="D812" t="s">
        <v>184</v>
      </c>
      <c r="E812" t="str">
        <f>"04"</f>
        <v>04</v>
      </c>
      <c r="F812" t="str">
        <f>"002"</f>
        <v>002</v>
      </c>
      <c r="G812" t="str">
        <f>""</f>
        <v/>
      </c>
      <c r="H812" t="s">
        <v>0</v>
      </c>
      <c r="I812" t="s">
        <v>1079</v>
      </c>
      <c r="J812" t="s">
        <v>1080</v>
      </c>
      <c r="K812" s="2" t="str">
        <f t="shared" si="144"/>
        <v>06220</v>
      </c>
    </row>
    <row r="813" spans="1:11" x14ac:dyDescent="0.25">
      <c r="A813" t="str">
        <f t="shared" si="137"/>
        <v>06</v>
      </c>
      <c r="B813" t="s">
        <v>34</v>
      </c>
      <c r="C813" t="str">
        <f>"150"</f>
        <v>150</v>
      </c>
      <c r="D813" t="s">
        <v>185</v>
      </c>
      <c r="E813" t="str">
        <f t="shared" ref="E813:E824" si="145">"01"</f>
        <v>01</v>
      </c>
      <c r="F813" t="str">
        <f>"001"</f>
        <v>001</v>
      </c>
      <c r="G813" t="str">
        <f>""</f>
        <v/>
      </c>
      <c r="H813" t="s">
        <v>3</v>
      </c>
      <c r="I813" t="s">
        <v>18</v>
      </c>
      <c r="J813" t="s">
        <v>1081</v>
      </c>
      <c r="K813" s="2" t="str">
        <f>"06950"</f>
        <v>06950</v>
      </c>
    </row>
    <row r="814" spans="1:11" x14ac:dyDescent="0.25">
      <c r="A814" t="str">
        <f t="shared" si="137"/>
        <v>06</v>
      </c>
      <c r="B814" t="s">
        <v>34</v>
      </c>
      <c r="C814" t="str">
        <f>"151"</f>
        <v>151</v>
      </c>
      <c r="D814" t="s">
        <v>186</v>
      </c>
      <c r="E814" t="str">
        <f t="shared" si="145"/>
        <v>01</v>
      </c>
      <c r="F814" t="str">
        <f>"001"</f>
        <v>001</v>
      </c>
      <c r="G814" t="str">
        <f>""</f>
        <v/>
      </c>
      <c r="H814" t="s">
        <v>1</v>
      </c>
      <c r="I814" t="s">
        <v>28</v>
      </c>
      <c r="J814" t="s">
        <v>1082</v>
      </c>
      <c r="K814" s="2" t="str">
        <f>"06473"</f>
        <v>06473</v>
      </c>
    </row>
    <row r="815" spans="1:11" x14ac:dyDescent="0.25">
      <c r="A815" t="str">
        <f t="shared" si="137"/>
        <v>06</v>
      </c>
      <c r="B815" t="s">
        <v>34</v>
      </c>
      <c r="C815" t="str">
        <f>"151"</f>
        <v>151</v>
      </c>
      <c r="D815" t="s">
        <v>186</v>
      </c>
      <c r="E815" t="str">
        <f t="shared" si="145"/>
        <v>01</v>
      </c>
      <c r="F815" t="str">
        <f>"001"</f>
        <v>001</v>
      </c>
      <c r="G815" t="str">
        <f>""</f>
        <v/>
      </c>
      <c r="H815" t="s">
        <v>0</v>
      </c>
      <c r="I815" t="s">
        <v>28</v>
      </c>
      <c r="J815" t="s">
        <v>1082</v>
      </c>
      <c r="K815" s="2" t="str">
        <f>"06473"</f>
        <v>06473</v>
      </c>
    </row>
    <row r="816" spans="1:11" x14ac:dyDescent="0.25">
      <c r="A816" t="str">
        <f t="shared" si="137"/>
        <v>06</v>
      </c>
      <c r="B816" t="s">
        <v>34</v>
      </c>
      <c r="C816" t="str">
        <f>"152"</f>
        <v>152</v>
      </c>
      <c r="D816" t="s">
        <v>187</v>
      </c>
      <c r="E816" t="str">
        <f t="shared" si="145"/>
        <v>01</v>
      </c>
      <c r="F816" t="str">
        <f>"001"</f>
        <v>001</v>
      </c>
      <c r="G816" t="str">
        <f>""</f>
        <v/>
      </c>
      <c r="H816" t="s">
        <v>3</v>
      </c>
      <c r="I816" t="s">
        <v>28</v>
      </c>
      <c r="J816" t="s">
        <v>646</v>
      </c>
      <c r="K816" s="2" t="str">
        <f>"06208"</f>
        <v>06208</v>
      </c>
    </row>
    <row r="817" spans="1:11" x14ac:dyDescent="0.25">
      <c r="A817" t="str">
        <f t="shared" si="137"/>
        <v>06</v>
      </c>
      <c r="B817" t="s">
        <v>34</v>
      </c>
      <c r="C817" t="str">
        <f>"152"</f>
        <v>152</v>
      </c>
      <c r="D817" t="s">
        <v>187</v>
      </c>
      <c r="E817" t="str">
        <f t="shared" si="145"/>
        <v>01</v>
      </c>
      <c r="F817" t="str">
        <f>"002"</f>
        <v>002</v>
      </c>
      <c r="G817" t="str">
        <f>""</f>
        <v/>
      </c>
      <c r="H817" t="s">
        <v>3</v>
      </c>
      <c r="I817" t="s">
        <v>28</v>
      </c>
      <c r="J817" t="s">
        <v>646</v>
      </c>
      <c r="K817" s="2" t="str">
        <f>"06208"</f>
        <v>06208</v>
      </c>
    </row>
    <row r="818" spans="1:11" x14ac:dyDescent="0.25">
      <c r="A818" t="str">
        <f t="shared" si="137"/>
        <v>06</v>
      </c>
      <c r="B818" t="s">
        <v>34</v>
      </c>
      <c r="C818" t="str">
        <f t="shared" ref="C818:C849" si="146">"153"</f>
        <v>153</v>
      </c>
      <c r="D818" t="s">
        <v>188</v>
      </c>
      <c r="E818" t="str">
        <f t="shared" si="145"/>
        <v>01</v>
      </c>
      <c r="F818" t="str">
        <f>"001"</f>
        <v>001</v>
      </c>
      <c r="G818" t="str">
        <f>""</f>
        <v/>
      </c>
      <c r="H818" t="s">
        <v>3</v>
      </c>
      <c r="I818" t="s">
        <v>1083</v>
      </c>
      <c r="J818" t="s">
        <v>453</v>
      </c>
      <c r="K818" s="2" t="str">
        <f t="shared" ref="K818:K845" si="147">"06700"</f>
        <v>06700</v>
      </c>
    </row>
    <row r="819" spans="1:11" x14ac:dyDescent="0.25">
      <c r="A819" t="str">
        <f t="shared" si="137"/>
        <v>06</v>
      </c>
      <c r="B819" t="s">
        <v>34</v>
      </c>
      <c r="C819" t="str">
        <f t="shared" si="146"/>
        <v>153</v>
      </c>
      <c r="D819" t="s">
        <v>188</v>
      </c>
      <c r="E819" t="str">
        <f t="shared" si="145"/>
        <v>01</v>
      </c>
      <c r="F819" t="str">
        <f>"002"</f>
        <v>002</v>
      </c>
      <c r="G819" t="str">
        <f>""</f>
        <v/>
      </c>
      <c r="H819" t="s">
        <v>1</v>
      </c>
      <c r="I819" t="s">
        <v>1084</v>
      </c>
      <c r="J819" t="s">
        <v>1085</v>
      </c>
      <c r="K819" s="2" t="str">
        <f t="shared" si="147"/>
        <v>06700</v>
      </c>
    </row>
    <row r="820" spans="1:11" x14ac:dyDescent="0.25">
      <c r="A820" t="str">
        <f t="shared" si="137"/>
        <v>06</v>
      </c>
      <c r="B820" t="s">
        <v>34</v>
      </c>
      <c r="C820" t="str">
        <f t="shared" si="146"/>
        <v>153</v>
      </c>
      <c r="D820" t="s">
        <v>188</v>
      </c>
      <c r="E820" t="str">
        <f t="shared" si="145"/>
        <v>01</v>
      </c>
      <c r="F820" t="str">
        <f>"002"</f>
        <v>002</v>
      </c>
      <c r="G820" t="str">
        <f>""</f>
        <v/>
      </c>
      <c r="H820" t="s">
        <v>0</v>
      </c>
      <c r="I820" t="s">
        <v>1084</v>
      </c>
      <c r="J820" t="s">
        <v>1085</v>
      </c>
      <c r="K820" s="2" t="str">
        <f t="shared" si="147"/>
        <v>06700</v>
      </c>
    </row>
    <row r="821" spans="1:11" x14ac:dyDescent="0.25">
      <c r="A821" t="str">
        <f t="shared" si="137"/>
        <v>06</v>
      </c>
      <c r="B821" t="s">
        <v>34</v>
      </c>
      <c r="C821" t="str">
        <f t="shared" si="146"/>
        <v>153</v>
      </c>
      <c r="D821" t="s">
        <v>188</v>
      </c>
      <c r="E821" t="str">
        <f t="shared" si="145"/>
        <v>01</v>
      </c>
      <c r="F821" t="str">
        <f>"003"</f>
        <v>003</v>
      </c>
      <c r="G821" t="str">
        <f>""</f>
        <v/>
      </c>
      <c r="H821" t="s">
        <v>1</v>
      </c>
      <c r="I821" t="s">
        <v>1086</v>
      </c>
      <c r="J821" t="s">
        <v>1087</v>
      </c>
      <c r="K821" s="2" t="str">
        <f t="shared" si="147"/>
        <v>06700</v>
      </c>
    </row>
    <row r="822" spans="1:11" x14ac:dyDescent="0.25">
      <c r="A822" t="str">
        <f t="shared" si="137"/>
        <v>06</v>
      </c>
      <c r="B822" t="s">
        <v>34</v>
      </c>
      <c r="C822" t="str">
        <f t="shared" si="146"/>
        <v>153</v>
      </c>
      <c r="D822" t="s">
        <v>188</v>
      </c>
      <c r="E822" t="str">
        <f t="shared" si="145"/>
        <v>01</v>
      </c>
      <c r="F822" t="str">
        <f>"003"</f>
        <v>003</v>
      </c>
      <c r="G822" t="str">
        <f>""</f>
        <v/>
      </c>
      <c r="H822" t="s">
        <v>0</v>
      </c>
      <c r="I822" t="s">
        <v>1086</v>
      </c>
      <c r="J822" t="s">
        <v>1087</v>
      </c>
      <c r="K822" s="2" t="str">
        <f t="shared" si="147"/>
        <v>06700</v>
      </c>
    </row>
    <row r="823" spans="1:11" x14ac:dyDescent="0.25">
      <c r="A823" t="str">
        <f t="shared" si="137"/>
        <v>06</v>
      </c>
      <c r="B823" t="s">
        <v>34</v>
      </c>
      <c r="C823" t="str">
        <f t="shared" si="146"/>
        <v>153</v>
      </c>
      <c r="D823" t="s">
        <v>188</v>
      </c>
      <c r="E823" t="str">
        <f t="shared" si="145"/>
        <v>01</v>
      </c>
      <c r="F823" t="str">
        <f>"004"</f>
        <v>004</v>
      </c>
      <c r="G823" t="str">
        <f>""</f>
        <v/>
      </c>
      <c r="H823" t="s">
        <v>1</v>
      </c>
      <c r="I823" t="s">
        <v>1088</v>
      </c>
      <c r="J823" t="s">
        <v>1089</v>
      </c>
      <c r="K823" s="2" t="str">
        <f t="shared" si="147"/>
        <v>06700</v>
      </c>
    </row>
    <row r="824" spans="1:11" x14ac:dyDescent="0.25">
      <c r="A824" t="str">
        <f t="shared" si="137"/>
        <v>06</v>
      </c>
      <c r="B824" t="s">
        <v>34</v>
      </c>
      <c r="C824" t="str">
        <f t="shared" si="146"/>
        <v>153</v>
      </c>
      <c r="D824" t="s">
        <v>188</v>
      </c>
      <c r="E824" t="str">
        <f t="shared" si="145"/>
        <v>01</v>
      </c>
      <c r="F824" t="str">
        <f>"004"</f>
        <v>004</v>
      </c>
      <c r="G824" t="str">
        <f>""</f>
        <v/>
      </c>
      <c r="H824" t="s">
        <v>0</v>
      </c>
      <c r="I824" t="s">
        <v>1088</v>
      </c>
      <c r="J824" t="s">
        <v>1089</v>
      </c>
      <c r="K824" s="2" t="str">
        <f t="shared" si="147"/>
        <v>06700</v>
      </c>
    </row>
    <row r="825" spans="1:11" x14ac:dyDescent="0.25">
      <c r="A825" t="str">
        <f t="shared" si="137"/>
        <v>06</v>
      </c>
      <c r="B825" t="s">
        <v>34</v>
      </c>
      <c r="C825" t="str">
        <f t="shared" si="146"/>
        <v>153</v>
      </c>
      <c r="D825" t="s">
        <v>188</v>
      </c>
      <c r="E825" t="str">
        <f t="shared" ref="E825:E835" si="148">"02"</f>
        <v>02</v>
      </c>
      <c r="F825" t="str">
        <f>"001"</f>
        <v>001</v>
      </c>
      <c r="G825" t="str">
        <f>""</f>
        <v/>
      </c>
      <c r="H825" t="s">
        <v>1</v>
      </c>
      <c r="I825" t="s">
        <v>1090</v>
      </c>
      <c r="J825" t="s">
        <v>1091</v>
      </c>
      <c r="K825" s="2" t="str">
        <f t="shared" si="147"/>
        <v>06700</v>
      </c>
    </row>
    <row r="826" spans="1:11" x14ac:dyDescent="0.25">
      <c r="A826" t="str">
        <f t="shared" si="137"/>
        <v>06</v>
      </c>
      <c r="B826" t="s">
        <v>34</v>
      </c>
      <c r="C826" t="str">
        <f t="shared" si="146"/>
        <v>153</v>
      </c>
      <c r="D826" t="s">
        <v>188</v>
      </c>
      <c r="E826" t="str">
        <f t="shared" si="148"/>
        <v>02</v>
      </c>
      <c r="F826" t="str">
        <f>"001"</f>
        <v>001</v>
      </c>
      <c r="G826" t="str">
        <f>""</f>
        <v/>
      </c>
      <c r="H826" t="s">
        <v>0</v>
      </c>
      <c r="I826" t="s">
        <v>1090</v>
      </c>
      <c r="J826" t="s">
        <v>1091</v>
      </c>
      <c r="K826" s="2" t="str">
        <f t="shared" si="147"/>
        <v>06700</v>
      </c>
    </row>
    <row r="827" spans="1:11" x14ac:dyDescent="0.25">
      <c r="A827" t="str">
        <f t="shared" si="137"/>
        <v>06</v>
      </c>
      <c r="B827" t="s">
        <v>34</v>
      </c>
      <c r="C827" t="str">
        <f t="shared" si="146"/>
        <v>153</v>
      </c>
      <c r="D827" t="s">
        <v>188</v>
      </c>
      <c r="E827" t="str">
        <f t="shared" si="148"/>
        <v>02</v>
      </c>
      <c r="F827" t="str">
        <f>"002"</f>
        <v>002</v>
      </c>
      <c r="G827" t="str">
        <f>""</f>
        <v/>
      </c>
      <c r="H827" t="s">
        <v>1</v>
      </c>
      <c r="I827" t="s">
        <v>28</v>
      </c>
      <c r="J827" t="s">
        <v>1092</v>
      </c>
      <c r="K827" s="2" t="str">
        <f t="shared" si="147"/>
        <v>06700</v>
      </c>
    </row>
    <row r="828" spans="1:11" x14ac:dyDescent="0.25">
      <c r="A828" t="str">
        <f t="shared" si="137"/>
        <v>06</v>
      </c>
      <c r="B828" t="s">
        <v>34</v>
      </c>
      <c r="C828" t="str">
        <f t="shared" si="146"/>
        <v>153</v>
      </c>
      <c r="D828" t="s">
        <v>188</v>
      </c>
      <c r="E828" t="str">
        <f t="shared" si="148"/>
        <v>02</v>
      </c>
      <c r="F828" t="str">
        <f>"002"</f>
        <v>002</v>
      </c>
      <c r="G828" t="str">
        <f>""</f>
        <v/>
      </c>
      <c r="H828" t="s">
        <v>0</v>
      </c>
      <c r="I828" t="s">
        <v>28</v>
      </c>
      <c r="J828" t="s">
        <v>1092</v>
      </c>
      <c r="K828" s="2" t="str">
        <f t="shared" si="147"/>
        <v>06700</v>
      </c>
    </row>
    <row r="829" spans="1:11" x14ac:dyDescent="0.25">
      <c r="A829" t="str">
        <f t="shared" si="137"/>
        <v>06</v>
      </c>
      <c r="B829" t="s">
        <v>34</v>
      </c>
      <c r="C829" t="str">
        <f t="shared" si="146"/>
        <v>153</v>
      </c>
      <c r="D829" t="s">
        <v>188</v>
      </c>
      <c r="E829" t="str">
        <f t="shared" si="148"/>
        <v>02</v>
      </c>
      <c r="F829" t="str">
        <f>"003"</f>
        <v>003</v>
      </c>
      <c r="G829" t="str">
        <f>""</f>
        <v/>
      </c>
      <c r="H829" t="s">
        <v>1</v>
      </c>
      <c r="I829" t="s">
        <v>1093</v>
      </c>
      <c r="J829" t="s">
        <v>1094</v>
      </c>
      <c r="K829" s="2" t="str">
        <f t="shared" si="147"/>
        <v>06700</v>
      </c>
    </row>
    <row r="830" spans="1:11" x14ac:dyDescent="0.25">
      <c r="A830" t="str">
        <f t="shared" si="137"/>
        <v>06</v>
      </c>
      <c r="B830" t="s">
        <v>34</v>
      </c>
      <c r="C830" t="str">
        <f t="shared" si="146"/>
        <v>153</v>
      </c>
      <c r="D830" t="s">
        <v>188</v>
      </c>
      <c r="E830" t="str">
        <f t="shared" si="148"/>
        <v>02</v>
      </c>
      <c r="F830" t="str">
        <f>"003"</f>
        <v>003</v>
      </c>
      <c r="G830" t="str">
        <f>""</f>
        <v/>
      </c>
      <c r="H830" t="s">
        <v>0</v>
      </c>
      <c r="I830" t="s">
        <v>1093</v>
      </c>
      <c r="J830" t="s">
        <v>1094</v>
      </c>
      <c r="K830" s="2" t="str">
        <f t="shared" si="147"/>
        <v>06700</v>
      </c>
    </row>
    <row r="831" spans="1:11" x14ac:dyDescent="0.25">
      <c r="A831" t="str">
        <f t="shared" si="137"/>
        <v>06</v>
      </c>
      <c r="B831" t="s">
        <v>34</v>
      </c>
      <c r="C831" t="str">
        <f t="shared" si="146"/>
        <v>153</v>
      </c>
      <c r="D831" t="s">
        <v>188</v>
      </c>
      <c r="E831" t="str">
        <f t="shared" si="148"/>
        <v>02</v>
      </c>
      <c r="F831" t="str">
        <f>"004"</f>
        <v>004</v>
      </c>
      <c r="G831" t="str">
        <f>""</f>
        <v/>
      </c>
      <c r="H831" t="s">
        <v>1</v>
      </c>
      <c r="I831" t="s">
        <v>1093</v>
      </c>
      <c r="J831" t="s">
        <v>1094</v>
      </c>
      <c r="K831" s="2" t="str">
        <f t="shared" si="147"/>
        <v>06700</v>
      </c>
    </row>
    <row r="832" spans="1:11" x14ac:dyDescent="0.25">
      <c r="A832" t="str">
        <f t="shared" si="137"/>
        <v>06</v>
      </c>
      <c r="B832" t="s">
        <v>34</v>
      </c>
      <c r="C832" t="str">
        <f t="shared" si="146"/>
        <v>153</v>
      </c>
      <c r="D832" t="s">
        <v>188</v>
      </c>
      <c r="E832" t="str">
        <f t="shared" si="148"/>
        <v>02</v>
      </c>
      <c r="F832" t="str">
        <f>"004"</f>
        <v>004</v>
      </c>
      <c r="G832" t="str">
        <f>""</f>
        <v/>
      </c>
      <c r="H832" t="s">
        <v>0</v>
      </c>
      <c r="I832" t="s">
        <v>1093</v>
      </c>
      <c r="J832" t="s">
        <v>1094</v>
      </c>
      <c r="K832" s="2" t="str">
        <f t="shared" si="147"/>
        <v>06700</v>
      </c>
    </row>
    <row r="833" spans="1:11" x14ac:dyDescent="0.25">
      <c r="A833" t="str">
        <f t="shared" si="137"/>
        <v>06</v>
      </c>
      <c r="B833" t="s">
        <v>34</v>
      </c>
      <c r="C833" t="str">
        <f t="shared" si="146"/>
        <v>153</v>
      </c>
      <c r="D833" t="s">
        <v>188</v>
      </c>
      <c r="E833" t="str">
        <f t="shared" si="148"/>
        <v>02</v>
      </c>
      <c r="F833" t="str">
        <f>"005"</f>
        <v>005</v>
      </c>
      <c r="G833" t="str">
        <f>""</f>
        <v/>
      </c>
      <c r="H833" t="s">
        <v>3</v>
      </c>
      <c r="I833" t="s">
        <v>1095</v>
      </c>
      <c r="J833" t="s">
        <v>1092</v>
      </c>
      <c r="K833" s="2" t="str">
        <f t="shared" si="147"/>
        <v>06700</v>
      </c>
    </row>
    <row r="834" spans="1:11" x14ac:dyDescent="0.25">
      <c r="A834" t="str">
        <f t="shared" si="137"/>
        <v>06</v>
      </c>
      <c r="B834" t="s">
        <v>34</v>
      </c>
      <c r="C834" t="str">
        <f t="shared" si="146"/>
        <v>153</v>
      </c>
      <c r="D834" t="s">
        <v>188</v>
      </c>
      <c r="E834" t="str">
        <f t="shared" si="148"/>
        <v>02</v>
      </c>
      <c r="F834" t="str">
        <f>"006"</f>
        <v>006</v>
      </c>
      <c r="G834" t="str">
        <f>""</f>
        <v/>
      </c>
      <c r="H834" t="s">
        <v>1</v>
      </c>
      <c r="I834" t="s">
        <v>1096</v>
      </c>
      <c r="J834" t="s">
        <v>1097</v>
      </c>
      <c r="K834" s="2" t="str">
        <f t="shared" si="147"/>
        <v>06700</v>
      </c>
    </row>
    <row r="835" spans="1:11" x14ac:dyDescent="0.25">
      <c r="A835" t="str">
        <f t="shared" ref="A835:A898" si="149">"06"</f>
        <v>06</v>
      </c>
      <c r="B835" t="s">
        <v>34</v>
      </c>
      <c r="C835" t="str">
        <f t="shared" si="146"/>
        <v>153</v>
      </c>
      <c r="D835" t="s">
        <v>188</v>
      </c>
      <c r="E835" t="str">
        <f t="shared" si="148"/>
        <v>02</v>
      </c>
      <c r="F835" t="str">
        <f>"006"</f>
        <v>006</v>
      </c>
      <c r="G835" t="str">
        <f>""</f>
        <v/>
      </c>
      <c r="H835" t="s">
        <v>0</v>
      </c>
      <c r="I835" t="s">
        <v>1096</v>
      </c>
      <c r="J835" t="s">
        <v>1097</v>
      </c>
      <c r="K835" s="2" t="str">
        <f t="shared" si="147"/>
        <v>06700</v>
      </c>
    </row>
    <row r="836" spans="1:11" x14ac:dyDescent="0.25">
      <c r="A836" t="str">
        <f t="shared" si="149"/>
        <v>06</v>
      </c>
      <c r="B836" t="s">
        <v>34</v>
      </c>
      <c r="C836" t="str">
        <f t="shared" si="146"/>
        <v>153</v>
      </c>
      <c r="D836" t="s">
        <v>188</v>
      </c>
      <c r="E836" t="str">
        <f t="shared" ref="E836:E845" si="150">"03"</f>
        <v>03</v>
      </c>
      <c r="F836" t="str">
        <f>"001"</f>
        <v>001</v>
      </c>
      <c r="G836" t="str">
        <f>""</f>
        <v/>
      </c>
      <c r="H836" t="s">
        <v>1</v>
      </c>
      <c r="I836" t="s">
        <v>1098</v>
      </c>
      <c r="J836" t="s">
        <v>431</v>
      </c>
      <c r="K836" s="2" t="str">
        <f t="shared" si="147"/>
        <v>06700</v>
      </c>
    </row>
    <row r="837" spans="1:11" x14ac:dyDescent="0.25">
      <c r="A837" t="str">
        <f t="shared" si="149"/>
        <v>06</v>
      </c>
      <c r="B837" t="s">
        <v>34</v>
      </c>
      <c r="C837" t="str">
        <f t="shared" si="146"/>
        <v>153</v>
      </c>
      <c r="D837" t="s">
        <v>188</v>
      </c>
      <c r="E837" t="str">
        <f t="shared" si="150"/>
        <v>03</v>
      </c>
      <c r="F837" t="str">
        <f>"001"</f>
        <v>001</v>
      </c>
      <c r="G837" t="str">
        <f>""</f>
        <v/>
      </c>
      <c r="H837" t="s">
        <v>0</v>
      </c>
      <c r="I837" t="s">
        <v>1098</v>
      </c>
      <c r="J837" t="s">
        <v>431</v>
      </c>
      <c r="K837" s="2" t="str">
        <f t="shared" si="147"/>
        <v>06700</v>
      </c>
    </row>
    <row r="838" spans="1:11" x14ac:dyDescent="0.25">
      <c r="A838" t="str">
        <f t="shared" si="149"/>
        <v>06</v>
      </c>
      <c r="B838" t="s">
        <v>34</v>
      </c>
      <c r="C838" t="str">
        <f t="shared" si="146"/>
        <v>153</v>
      </c>
      <c r="D838" t="s">
        <v>188</v>
      </c>
      <c r="E838" t="str">
        <f t="shared" si="150"/>
        <v>03</v>
      </c>
      <c r="F838" t="str">
        <f>"002"</f>
        <v>002</v>
      </c>
      <c r="G838" t="str">
        <f>""</f>
        <v/>
      </c>
      <c r="H838" t="s">
        <v>1</v>
      </c>
      <c r="I838" t="s">
        <v>1099</v>
      </c>
      <c r="J838" t="s">
        <v>1100</v>
      </c>
      <c r="K838" s="2" t="str">
        <f t="shared" si="147"/>
        <v>06700</v>
      </c>
    </row>
    <row r="839" spans="1:11" x14ac:dyDescent="0.25">
      <c r="A839" t="str">
        <f t="shared" si="149"/>
        <v>06</v>
      </c>
      <c r="B839" t="s">
        <v>34</v>
      </c>
      <c r="C839" t="str">
        <f t="shared" si="146"/>
        <v>153</v>
      </c>
      <c r="D839" t="s">
        <v>188</v>
      </c>
      <c r="E839" t="str">
        <f t="shared" si="150"/>
        <v>03</v>
      </c>
      <c r="F839" t="str">
        <f>"002"</f>
        <v>002</v>
      </c>
      <c r="G839" t="str">
        <f>""</f>
        <v/>
      </c>
      <c r="H839" t="s">
        <v>0</v>
      </c>
      <c r="I839" t="s">
        <v>1099</v>
      </c>
      <c r="J839" t="s">
        <v>1100</v>
      </c>
      <c r="K839" s="2" t="str">
        <f t="shared" si="147"/>
        <v>06700</v>
      </c>
    </row>
    <row r="840" spans="1:11" x14ac:dyDescent="0.25">
      <c r="A840" t="str">
        <f t="shared" si="149"/>
        <v>06</v>
      </c>
      <c r="B840" t="s">
        <v>34</v>
      </c>
      <c r="C840" t="str">
        <f t="shared" si="146"/>
        <v>153</v>
      </c>
      <c r="D840" t="s">
        <v>188</v>
      </c>
      <c r="E840" t="str">
        <f t="shared" si="150"/>
        <v>03</v>
      </c>
      <c r="F840" t="str">
        <f>"003"</f>
        <v>003</v>
      </c>
      <c r="G840" t="str">
        <f>""</f>
        <v/>
      </c>
      <c r="H840" t="s">
        <v>1</v>
      </c>
      <c r="I840" t="s">
        <v>678</v>
      </c>
      <c r="J840" t="s">
        <v>1101</v>
      </c>
      <c r="K840" s="2" t="str">
        <f t="shared" si="147"/>
        <v>06700</v>
      </c>
    </row>
    <row r="841" spans="1:11" x14ac:dyDescent="0.25">
      <c r="A841" t="str">
        <f t="shared" si="149"/>
        <v>06</v>
      </c>
      <c r="B841" t="s">
        <v>34</v>
      </c>
      <c r="C841" t="str">
        <f t="shared" si="146"/>
        <v>153</v>
      </c>
      <c r="D841" t="s">
        <v>188</v>
      </c>
      <c r="E841" t="str">
        <f t="shared" si="150"/>
        <v>03</v>
      </c>
      <c r="F841" t="str">
        <f>"003"</f>
        <v>003</v>
      </c>
      <c r="G841" t="str">
        <f>""</f>
        <v/>
      </c>
      <c r="H841" t="s">
        <v>0</v>
      </c>
      <c r="I841" t="s">
        <v>678</v>
      </c>
      <c r="J841" t="s">
        <v>1101</v>
      </c>
      <c r="K841" s="2" t="str">
        <f t="shared" si="147"/>
        <v>06700</v>
      </c>
    </row>
    <row r="842" spans="1:11" x14ac:dyDescent="0.25">
      <c r="A842" t="str">
        <f t="shared" si="149"/>
        <v>06</v>
      </c>
      <c r="B842" t="s">
        <v>34</v>
      </c>
      <c r="C842" t="str">
        <f t="shared" si="146"/>
        <v>153</v>
      </c>
      <c r="D842" t="s">
        <v>188</v>
      </c>
      <c r="E842" t="str">
        <f t="shared" si="150"/>
        <v>03</v>
      </c>
      <c r="F842" t="str">
        <f>"004"</f>
        <v>004</v>
      </c>
      <c r="G842" t="str">
        <f>""</f>
        <v/>
      </c>
      <c r="H842" t="s">
        <v>1</v>
      </c>
      <c r="I842" t="s">
        <v>1102</v>
      </c>
      <c r="J842" t="s">
        <v>1103</v>
      </c>
      <c r="K842" s="2" t="str">
        <f t="shared" si="147"/>
        <v>06700</v>
      </c>
    </row>
    <row r="843" spans="1:11" x14ac:dyDescent="0.25">
      <c r="A843" t="str">
        <f t="shared" si="149"/>
        <v>06</v>
      </c>
      <c r="B843" t="s">
        <v>34</v>
      </c>
      <c r="C843" t="str">
        <f t="shared" si="146"/>
        <v>153</v>
      </c>
      <c r="D843" t="s">
        <v>188</v>
      </c>
      <c r="E843" t="str">
        <f t="shared" si="150"/>
        <v>03</v>
      </c>
      <c r="F843" t="str">
        <f>"004"</f>
        <v>004</v>
      </c>
      <c r="G843" t="str">
        <f>""</f>
        <v/>
      </c>
      <c r="H843" t="s">
        <v>0</v>
      </c>
      <c r="I843" t="s">
        <v>1102</v>
      </c>
      <c r="J843" t="s">
        <v>1103</v>
      </c>
      <c r="K843" s="2" t="str">
        <f t="shared" si="147"/>
        <v>06700</v>
      </c>
    </row>
    <row r="844" spans="1:11" x14ac:dyDescent="0.25">
      <c r="A844" t="str">
        <f t="shared" si="149"/>
        <v>06</v>
      </c>
      <c r="B844" t="s">
        <v>34</v>
      </c>
      <c r="C844" t="str">
        <f t="shared" si="146"/>
        <v>153</v>
      </c>
      <c r="D844" t="s">
        <v>188</v>
      </c>
      <c r="E844" t="str">
        <f t="shared" si="150"/>
        <v>03</v>
      </c>
      <c r="F844" t="str">
        <f>"005"</f>
        <v>005</v>
      </c>
      <c r="G844" t="str">
        <f>""</f>
        <v/>
      </c>
      <c r="H844" t="s">
        <v>1</v>
      </c>
      <c r="I844" t="s">
        <v>853</v>
      </c>
      <c r="J844" t="s">
        <v>1104</v>
      </c>
      <c r="K844" s="2" t="str">
        <f t="shared" si="147"/>
        <v>06700</v>
      </c>
    </row>
    <row r="845" spans="1:11" x14ac:dyDescent="0.25">
      <c r="A845" t="str">
        <f t="shared" si="149"/>
        <v>06</v>
      </c>
      <c r="B845" t="s">
        <v>34</v>
      </c>
      <c r="C845" t="str">
        <f t="shared" si="146"/>
        <v>153</v>
      </c>
      <c r="D845" t="s">
        <v>188</v>
      </c>
      <c r="E845" t="str">
        <f t="shared" si="150"/>
        <v>03</v>
      </c>
      <c r="F845" t="str">
        <f>"005"</f>
        <v>005</v>
      </c>
      <c r="G845" t="str">
        <f>""</f>
        <v/>
      </c>
      <c r="H845" t="s">
        <v>0</v>
      </c>
      <c r="I845" t="s">
        <v>853</v>
      </c>
      <c r="J845" t="s">
        <v>1104</v>
      </c>
      <c r="K845" s="2" t="str">
        <f t="shared" si="147"/>
        <v>06700</v>
      </c>
    </row>
    <row r="846" spans="1:11" x14ac:dyDescent="0.25">
      <c r="A846" t="str">
        <f t="shared" si="149"/>
        <v>06</v>
      </c>
      <c r="B846" t="s">
        <v>34</v>
      </c>
      <c r="C846" t="str">
        <f t="shared" si="146"/>
        <v>153</v>
      </c>
      <c r="D846" t="s">
        <v>188</v>
      </c>
      <c r="E846" t="str">
        <f>"04"</f>
        <v>04</v>
      </c>
      <c r="F846" t="str">
        <f>"001"</f>
        <v>001</v>
      </c>
      <c r="G846" t="str">
        <f>""</f>
        <v/>
      </c>
      <c r="H846" t="s">
        <v>3</v>
      </c>
      <c r="I846" t="s">
        <v>21</v>
      </c>
      <c r="J846" t="s">
        <v>1105</v>
      </c>
      <c r="K846" s="2" t="str">
        <f>"06710"</f>
        <v>06710</v>
      </c>
    </row>
    <row r="847" spans="1:11" x14ac:dyDescent="0.25">
      <c r="A847" t="str">
        <f t="shared" si="149"/>
        <v>06</v>
      </c>
      <c r="B847" t="s">
        <v>34</v>
      </c>
      <c r="C847" t="str">
        <f t="shared" si="146"/>
        <v>153</v>
      </c>
      <c r="D847" t="s">
        <v>188</v>
      </c>
      <c r="E847" t="str">
        <f>"04"</f>
        <v>04</v>
      </c>
      <c r="F847" t="str">
        <f>"002"</f>
        <v>002</v>
      </c>
      <c r="G847" t="str">
        <f>""</f>
        <v/>
      </c>
      <c r="H847" t="s">
        <v>3</v>
      </c>
      <c r="I847" t="s">
        <v>1106</v>
      </c>
      <c r="J847" t="s">
        <v>1107</v>
      </c>
      <c r="K847" s="2" t="str">
        <f>"06720"</f>
        <v>06720</v>
      </c>
    </row>
    <row r="848" spans="1:11" x14ac:dyDescent="0.25">
      <c r="A848" t="str">
        <f t="shared" si="149"/>
        <v>06</v>
      </c>
      <c r="B848" t="s">
        <v>34</v>
      </c>
      <c r="C848" t="str">
        <f t="shared" si="146"/>
        <v>153</v>
      </c>
      <c r="D848" t="s">
        <v>188</v>
      </c>
      <c r="E848" t="str">
        <f>"04"</f>
        <v>04</v>
      </c>
      <c r="F848" t="str">
        <f>"003"</f>
        <v>003</v>
      </c>
      <c r="G848" t="str">
        <f>""</f>
        <v/>
      </c>
      <c r="H848" t="s">
        <v>3</v>
      </c>
      <c r="I848" t="s">
        <v>1108</v>
      </c>
      <c r="J848" t="s">
        <v>1109</v>
      </c>
      <c r="K848" s="2" t="str">
        <f>"06720"</f>
        <v>06720</v>
      </c>
    </row>
    <row r="849" spans="1:11" x14ac:dyDescent="0.25">
      <c r="A849" t="str">
        <f t="shared" si="149"/>
        <v>06</v>
      </c>
      <c r="B849" t="s">
        <v>34</v>
      </c>
      <c r="C849" t="str">
        <f t="shared" si="146"/>
        <v>153</v>
      </c>
      <c r="D849" t="s">
        <v>188</v>
      </c>
      <c r="E849" t="str">
        <f>"04"</f>
        <v>04</v>
      </c>
      <c r="F849" t="str">
        <f>"004"</f>
        <v>004</v>
      </c>
      <c r="G849" t="str">
        <f>""</f>
        <v/>
      </c>
      <c r="H849" t="s">
        <v>3</v>
      </c>
      <c r="I849" t="s">
        <v>1110</v>
      </c>
      <c r="J849" t="s">
        <v>1111</v>
      </c>
      <c r="K849" s="2" t="str">
        <f>"06712"</f>
        <v>06712</v>
      </c>
    </row>
    <row r="850" spans="1:11" x14ac:dyDescent="0.25">
      <c r="A850" t="str">
        <f t="shared" si="149"/>
        <v>06</v>
      </c>
      <c r="B850" t="s">
        <v>34</v>
      </c>
      <c r="C850" t="str">
        <f>"154"</f>
        <v>154</v>
      </c>
      <c r="D850" t="s">
        <v>189</v>
      </c>
      <c r="E850" t="str">
        <f t="shared" ref="E850:E872" si="151">"01"</f>
        <v>01</v>
      </c>
      <c r="F850" t="str">
        <f>"001"</f>
        <v>001</v>
      </c>
      <c r="G850" t="str">
        <f>""</f>
        <v/>
      </c>
      <c r="H850" t="s">
        <v>3</v>
      </c>
      <c r="I850" t="s">
        <v>1112</v>
      </c>
      <c r="J850" t="s">
        <v>1113</v>
      </c>
      <c r="K850" s="2" t="str">
        <f>"06110"</f>
        <v>06110</v>
      </c>
    </row>
    <row r="851" spans="1:11" x14ac:dyDescent="0.25">
      <c r="A851" t="str">
        <f t="shared" si="149"/>
        <v>06</v>
      </c>
      <c r="B851" t="s">
        <v>34</v>
      </c>
      <c r="C851" t="str">
        <f>"154"</f>
        <v>154</v>
      </c>
      <c r="D851" t="s">
        <v>189</v>
      </c>
      <c r="E851" t="str">
        <f t="shared" si="151"/>
        <v>01</v>
      </c>
      <c r="F851" t="str">
        <f>"002"</f>
        <v>002</v>
      </c>
      <c r="G851" t="str">
        <f>""</f>
        <v/>
      </c>
      <c r="H851" t="s">
        <v>1</v>
      </c>
      <c r="I851" t="s">
        <v>1112</v>
      </c>
      <c r="J851" t="s">
        <v>1113</v>
      </c>
      <c r="K851" s="2" t="str">
        <f>"06110"</f>
        <v>06110</v>
      </c>
    </row>
    <row r="852" spans="1:11" x14ac:dyDescent="0.25">
      <c r="A852" t="str">
        <f t="shared" si="149"/>
        <v>06</v>
      </c>
      <c r="B852" t="s">
        <v>34</v>
      </c>
      <c r="C852" t="str">
        <f>"154"</f>
        <v>154</v>
      </c>
      <c r="D852" t="s">
        <v>189</v>
      </c>
      <c r="E852" t="str">
        <f t="shared" si="151"/>
        <v>01</v>
      </c>
      <c r="F852" t="str">
        <f>"002"</f>
        <v>002</v>
      </c>
      <c r="G852" t="str">
        <f>""</f>
        <v/>
      </c>
      <c r="H852" t="s">
        <v>0</v>
      </c>
      <c r="I852" t="s">
        <v>1112</v>
      </c>
      <c r="J852" t="s">
        <v>1113</v>
      </c>
      <c r="K852" s="2" t="str">
        <f>"06110"</f>
        <v>06110</v>
      </c>
    </row>
    <row r="853" spans="1:11" x14ac:dyDescent="0.25">
      <c r="A853" t="str">
        <f t="shared" si="149"/>
        <v>06</v>
      </c>
      <c r="B853" t="s">
        <v>34</v>
      </c>
      <c r="C853" t="str">
        <f>"154"</f>
        <v>154</v>
      </c>
      <c r="D853" t="s">
        <v>189</v>
      </c>
      <c r="E853" t="str">
        <f t="shared" si="151"/>
        <v>01</v>
      </c>
      <c r="F853" t="str">
        <f>"003"</f>
        <v>003</v>
      </c>
      <c r="G853" t="str">
        <f>""</f>
        <v/>
      </c>
      <c r="H853" t="s">
        <v>1</v>
      </c>
      <c r="I853" t="s">
        <v>1112</v>
      </c>
      <c r="J853" t="s">
        <v>1113</v>
      </c>
      <c r="K853" s="2" t="str">
        <f>"06110"</f>
        <v>06110</v>
      </c>
    </row>
    <row r="854" spans="1:11" x14ac:dyDescent="0.25">
      <c r="A854" t="str">
        <f t="shared" si="149"/>
        <v>06</v>
      </c>
      <c r="B854" t="s">
        <v>34</v>
      </c>
      <c r="C854" t="str">
        <f>"154"</f>
        <v>154</v>
      </c>
      <c r="D854" t="s">
        <v>189</v>
      </c>
      <c r="E854" t="str">
        <f t="shared" si="151"/>
        <v>01</v>
      </c>
      <c r="F854" t="str">
        <f>"003"</f>
        <v>003</v>
      </c>
      <c r="G854" t="str">
        <f>""</f>
        <v/>
      </c>
      <c r="H854" t="s">
        <v>0</v>
      </c>
      <c r="I854" t="s">
        <v>1112</v>
      </c>
      <c r="J854" t="s">
        <v>1113</v>
      </c>
      <c r="K854" s="2" t="str">
        <f>"06110"</f>
        <v>06110</v>
      </c>
    </row>
    <row r="855" spans="1:11" x14ac:dyDescent="0.25">
      <c r="A855" t="str">
        <f t="shared" si="149"/>
        <v>06</v>
      </c>
      <c r="B855" t="s">
        <v>34</v>
      </c>
      <c r="C855" t="str">
        <f>"155"</f>
        <v>155</v>
      </c>
      <c r="D855" t="s">
        <v>190</v>
      </c>
      <c r="E855" t="str">
        <f t="shared" si="151"/>
        <v>01</v>
      </c>
      <c r="F855" t="str">
        <f>"001"</f>
        <v>001</v>
      </c>
      <c r="G855" t="str">
        <f>""</f>
        <v/>
      </c>
      <c r="H855" t="s">
        <v>3</v>
      </c>
      <c r="I855" t="s">
        <v>33</v>
      </c>
      <c r="J855" t="s">
        <v>1114</v>
      </c>
      <c r="K855" s="2" t="str">
        <f>"06192"</f>
        <v>06192</v>
      </c>
    </row>
    <row r="856" spans="1:11" x14ac:dyDescent="0.25">
      <c r="A856" t="str">
        <f t="shared" si="149"/>
        <v>06</v>
      </c>
      <c r="B856" t="s">
        <v>34</v>
      </c>
      <c r="C856" t="str">
        <f>"155"</f>
        <v>155</v>
      </c>
      <c r="D856" t="s">
        <v>190</v>
      </c>
      <c r="E856" t="str">
        <f t="shared" si="151"/>
        <v>01</v>
      </c>
      <c r="F856" t="str">
        <f>"002"</f>
        <v>002</v>
      </c>
      <c r="G856" t="str">
        <f>""</f>
        <v/>
      </c>
      <c r="H856" t="s">
        <v>1</v>
      </c>
      <c r="I856" t="s">
        <v>609</v>
      </c>
      <c r="J856" t="s">
        <v>1115</v>
      </c>
      <c r="K856" s="2" t="str">
        <f>"06192"</f>
        <v>06192</v>
      </c>
    </row>
    <row r="857" spans="1:11" x14ac:dyDescent="0.25">
      <c r="A857" t="str">
        <f t="shared" si="149"/>
        <v>06</v>
      </c>
      <c r="B857" t="s">
        <v>34</v>
      </c>
      <c r="C857" t="str">
        <f>"155"</f>
        <v>155</v>
      </c>
      <c r="D857" t="s">
        <v>190</v>
      </c>
      <c r="E857" t="str">
        <f t="shared" si="151"/>
        <v>01</v>
      </c>
      <c r="F857" t="str">
        <f>"002"</f>
        <v>002</v>
      </c>
      <c r="G857" t="str">
        <f>""</f>
        <v/>
      </c>
      <c r="H857" t="s">
        <v>0</v>
      </c>
      <c r="I857" t="s">
        <v>609</v>
      </c>
      <c r="J857" t="s">
        <v>1115</v>
      </c>
      <c r="K857" s="2" t="str">
        <f>"06192"</f>
        <v>06192</v>
      </c>
    </row>
    <row r="858" spans="1:11" x14ac:dyDescent="0.25">
      <c r="A858" t="str">
        <f t="shared" si="149"/>
        <v>06</v>
      </c>
      <c r="B858" t="s">
        <v>34</v>
      </c>
      <c r="C858" t="str">
        <f>"156"</f>
        <v>156</v>
      </c>
      <c r="D858" t="s">
        <v>191</v>
      </c>
      <c r="E858" t="str">
        <f t="shared" si="151"/>
        <v>01</v>
      </c>
      <c r="F858" t="str">
        <f t="shared" ref="F858:F863" si="152">"001"</f>
        <v>001</v>
      </c>
      <c r="G858" t="str">
        <f>"01"</f>
        <v>01</v>
      </c>
      <c r="H858" t="s">
        <v>1</v>
      </c>
      <c r="I858" t="s">
        <v>1116</v>
      </c>
      <c r="J858" t="s">
        <v>1117</v>
      </c>
      <c r="K858" s="2" t="str">
        <f>"06716"</f>
        <v>06716</v>
      </c>
    </row>
    <row r="859" spans="1:11" x14ac:dyDescent="0.25">
      <c r="A859" t="str">
        <f t="shared" si="149"/>
        <v>06</v>
      </c>
      <c r="B859" t="s">
        <v>34</v>
      </c>
      <c r="C859" t="str">
        <f>"156"</f>
        <v>156</v>
      </c>
      <c r="D859" t="s">
        <v>191</v>
      </c>
      <c r="E859" t="str">
        <f t="shared" si="151"/>
        <v>01</v>
      </c>
      <c r="F859" t="str">
        <f t="shared" si="152"/>
        <v>001</v>
      </c>
      <c r="G859" t="str">
        <f>"02"</f>
        <v>02</v>
      </c>
      <c r="H859" t="s">
        <v>0</v>
      </c>
      <c r="I859" t="s">
        <v>1118</v>
      </c>
      <c r="J859" t="s">
        <v>1119</v>
      </c>
      <c r="K859" s="2" t="str">
        <f>"06717"</f>
        <v>06717</v>
      </c>
    </row>
    <row r="860" spans="1:11" x14ac:dyDescent="0.25">
      <c r="A860" t="str">
        <f t="shared" si="149"/>
        <v>06</v>
      </c>
      <c r="B860" t="s">
        <v>34</v>
      </c>
      <c r="C860" t="str">
        <f>"156"</f>
        <v>156</v>
      </c>
      <c r="D860" t="s">
        <v>191</v>
      </c>
      <c r="E860" t="str">
        <f t="shared" si="151"/>
        <v>01</v>
      </c>
      <c r="F860" t="str">
        <f t="shared" si="152"/>
        <v>001</v>
      </c>
      <c r="G860" t="str">
        <f>"03"</f>
        <v>03</v>
      </c>
      <c r="H860" t="s">
        <v>2</v>
      </c>
      <c r="I860" t="s">
        <v>1120</v>
      </c>
      <c r="J860" t="s">
        <v>1121</v>
      </c>
      <c r="K860" s="2" t="str">
        <f>"06717"</f>
        <v>06717</v>
      </c>
    </row>
    <row r="861" spans="1:11" x14ac:dyDescent="0.25">
      <c r="A861" t="str">
        <f t="shared" si="149"/>
        <v>06</v>
      </c>
      <c r="B861" t="s">
        <v>34</v>
      </c>
      <c r="C861" t="str">
        <f>"157"</f>
        <v>157</v>
      </c>
      <c r="D861" t="s">
        <v>192</v>
      </c>
      <c r="E861" t="str">
        <f t="shared" si="151"/>
        <v>01</v>
      </c>
      <c r="F861" t="str">
        <f t="shared" si="152"/>
        <v>001</v>
      </c>
      <c r="G861" t="str">
        <f>""</f>
        <v/>
      </c>
      <c r="H861" t="s">
        <v>3</v>
      </c>
      <c r="I861" t="s">
        <v>1122</v>
      </c>
      <c r="J861" t="s">
        <v>1123</v>
      </c>
      <c r="K861" s="2" t="str">
        <f>"06678"</f>
        <v>06678</v>
      </c>
    </row>
    <row r="862" spans="1:11" x14ac:dyDescent="0.25">
      <c r="A862" t="str">
        <f t="shared" si="149"/>
        <v>06</v>
      </c>
      <c r="B862" t="s">
        <v>34</v>
      </c>
      <c r="C862" t="str">
        <f t="shared" ref="C862:C882" si="153">"158"</f>
        <v>158</v>
      </c>
      <c r="D862" t="s">
        <v>193</v>
      </c>
      <c r="E862" t="str">
        <f t="shared" si="151"/>
        <v>01</v>
      </c>
      <c r="F862" t="str">
        <f t="shared" si="152"/>
        <v>001</v>
      </c>
      <c r="G862" t="str">
        <f>""</f>
        <v/>
      </c>
      <c r="H862" t="s">
        <v>1</v>
      </c>
      <c r="I862" t="s">
        <v>1124</v>
      </c>
      <c r="J862" t="s">
        <v>1125</v>
      </c>
      <c r="K862" s="2" t="str">
        <f t="shared" ref="K862:K882" si="154">"06300"</f>
        <v>06300</v>
      </c>
    </row>
    <row r="863" spans="1:11" x14ac:dyDescent="0.25">
      <c r="A863" t="str">
        <f t="shared" si="149"/>
        <v>06</v>
      </c>
      <c r="B863" t="s">
        <v>34</v>
      </c>
      <c r="C863" t="str">
        <f t="shared" si="153"/>
        <v>158</v>
      </c>
      <c r="D863" t="s">
        <v>193</v>
      </c>
      <c r="E863" t="str">
        <f t="shared" si="151"/>
        <v>01</v>
      </c>
      <c r="F863" t="str">
        <f t="shared" si="152"/>
        <v>001</v>
      </c>
      <c r="G863" t="str">
        <f>""</f>
        <v/>
      </c>
      <c r="H863" t="s">
        <v>0</v>
      </c>
      <c r="I863" t="s">
        <v>1124</v>
      </c>
      <c r="J863" t="s">
        <v>1125</v>
      </c>
      <c r="K863" s="2" t="str">
        <f t="shared" si="154"/>
        <v>06300</v>
      </c>
    </row>
    <row r="864" spans="1:11" x14ac:dyDescent="0.25">
      <c r="A864" t="str">
        <f t="shared" si="149"/>
        <v>06</v>
      </c>
      <c r="B864" t="s">
        <v>34</v>
      </c>
      <c r="C864" t="str">
        <f t="shared" si="153"/>
        <v>158</v>
      </c>
      <c r="D864" t="s">
        <v>193</v>
      </c>
      <c r="E864" t="str">
        <f t="shared" si="151"/>
        <v>01</v>
      </c>
      <c r="F864" t="str">
        <f>"002"</f>
        <v>002</v>
      </c>
      <c r="G864" t="str">
        <f>""</f>
        <v/>
      </c>
      <c r="H864" t="s">
        <v>3</v>
      </c>
      <c r="I864" t="s">
        <v>1126</v>
      </c>
      <c r="J864" t="s">
        <v>1127</v>
      </c>
      <c r="K864" s="2" t="str">
        <f t="shared" si="154"/>
        <v>06300</v>
      </c>
    </row>
    <row r="865" spans="1:11" x14ac:dyDescent="0.25">
      <c r="A865" t="str">
        <f t="shared" si="149"/>
        <v>06</v>
      </c>
      <c r="B865" t="s">
        <v>34</v>
      </c>
      <c r="C865" t="str">
        <f t="shared" si="153"/>
        <v>158</v>
      </c>
      <c r="D865" t="s">
        <v>193</v>
      </c>
      <c r="E865" t="str">
        <f t="shared" si="151"/>
        <v>01</v>
      </c>
      <c r="F865" t="str">
        <f>"003"</f>
        <v>003</v>
      </c>
      <c r="G865" t="str">
        <f>""</f>
        <v/>
      </c>
      <c r="H865" t="s">
        <v>1</v>
      </c>
      <c r="I865" t="s">
        <v>31</v>
      </c>
      <c r="J865" t="s">
        <v>1128</v>
      </c>
      <c r="K865" s="2" t="str">
        <f t="shared" si="154"/>
        <v>06300</v>
      </c>
    </row>
    <row r="866" spans="1:11" x14ac:dyDescent="0.25">
      <c r="A866" t="str">
        <f t="shared" si="149"/>
        <v>06</v>
      </c>
      <c r="B866" t="s">
        <v>34</v>
      </c>
      <c r="C866" t="str">
        <f t="shared" si="153"/>
        <v>158</v>
      </c>
      <c r="D866" t="s">
        <v>193</v>
      </c>
      <c r="E866" t="str">
        <f t="shared" si="151"/>
        <v>01</v>
      </c>
      <c r="F866" t="str">
        <f>"003"</f>
        <v>003</v>
      </c>
      <c r="G866" t="str">
        <f>""</f>
        <v/>
      </c>
      <c r="H866" t="s">
        <v>0</v>
      </c>
      <c r="I866" t="s">
        <v>31</v>
      </c>
      <c r="J866" t="s">
        <v>1128</v>
      </c>
      <c r="K866" s="2" t="str">
        <f t="shared" si="154"/>
        <v>06300</v>
      </c>
    </row>
    <row r="867" spans="1:11" x14ac:dyDescent="0.25">
      <c r="A867" t="str">
        <f t="shared" si="149"/>
        <v>06</v>
      </c>
      <c r="B867" t="s">
        <v>34</v>
      </c>
      <c r="C867" t="str">
        <f t="shared" si="153"/>
        <v>158</v>
      </c>
      <c r="D867" t="s">
        <v>193</v>
      </c>
      <c r="E867" t="str">
        <f t="shared" si="151"/>
        <v>01</v>
      </c>
      <c r="F867" t="str">
        <f>"004"</f>
        <v>004</v>
      </c>
      <c r="G867" t="str">
        <f>""</f>
        <v/>
      </c>
      <c r="H867" t="s">
        <v>1</v>
      </c>
      <c r="I867" t="s">
        <v>1124</v>
      </c>
      <c r="J867" t="s">
        <v>1125</v>
      </c>
      <c r="K867" s="2" t="str">
        <f t="shared" si="154"/>
        <v>06300</v>
      </c>
    </row>
    <row r="868" spans="1:11" x14ac:dyDescent="0.25">
      <c r="A868" t="str">
        <f t="shared" si="149"/>
        <v>06</v>
      </c>
      <c r="B868" t="s">
        <v>34</v>
      </c>
      <c r="C868" t="str">
        <f t="shared" si="153"/>
        <v>158</v>
      </c>
      <c r="D868" t="s">
        <v>193</v>
      </c>
      <c r="E868" t="str">
        <f t="shared" si="151"/>
        <v>01</v>
      </c>
      <c r="F868" t="str">
        <f>"004"</f>
        <v>004</v>
      </c>
      <c r="G868" t="str">
        <f>""</f>
        <v/>
      </c>
      <c r="H868" t="s">
        <v>0</v>
      </c>
      <c r="I868" t="s">
        <v>1124</v>
      </c>
      <c r="J868" t="s">
        <v>1125</v>
      </c>
      <c r="K868" s="2" t="str">
        <f t="shared" si="154"/>
        <v>06300</v>
      </c>
    </row>
    <row r="869" spans="1:11" x14ac:dyDescent="0.25">
      <c r="A869" t="str">
        <f t="shared" si="149"/>
        <v>06</v>
      </c>
      <c r="B869" t="s">
        <v>34</v>
      </c>
      <c r="C869" t="str">
        <f t="shared" si="153"/>
        <v>158</v>
      </c>
      <c r="D869" t="s">
        <v>193</v>
      </c>
      <c r="E869" t="str">
        <f t="shared" si="151"/>
        <v>01</v>
      </c>
      <c r="F869" t="str">
        <f>"005"</f>
        <v>005</v>
      </c>
      <c r="G869" t="str">
        <f>""</f>
        <v/>
      </c>
      <c r="H869" t="s">
        <v>1</v>
      </c>
      <c r="I869" t="s">
        <v>1129</v>
      </c>
      <c r="J869" t="s">
        <v>1130</v>
      </c>
      <c r="K869" s="2" t="str">
        <f t="shared" si="154"/>
        <v>06300</v>
      </c>
    </row>
    <row r="870" spans="1:11" x14ac:dyDescent="0.25">
      <c r="A870" t="str">
        <f t="shared" si="149"/>
        <v>06</v>
      </c>
      <c r="B870" t="s">
        <v>34</v>
      </c>
      <c r="C870" t="str">
        <f t="shared" si="153"/>
        <v>158</v>
      </c>
      <c r="D870" t="s">
        <v>193</v>
      </c>
      <c r="E870" t="str">
        <f t="shared" si="151"/>
        <v>01</v>
      </c>
      <c r="F870" t="str">
        <f>"005"</f>
        <v>005</v>
      </c>
      <c r="G870" t="str">
        <f>""</f>
        <v/>
      </c>
      <c r="H870" t="s">
        <v>0</v>
      </c>
      <c r="I870" t="s">
        <v>1129</v>
      </c>
      <c r="J870" t="s">
        <v>1130</v>
      </c>
      <c r="K870" s="2" t="str">
        <f t="shared" si="154"/>
        <v>06300</v>
      </c>
    </row>
    <row r="871" spans="1:11" x14ac:dyDescent="0.25">
      <c r="A871" t="str">
        <f t="shared" si="149"/>
        <v>06</v>
      </c>
      <c r="B871" t="s">
        <v>34</v>
      </c>
      <c r="C871" t="str">
        <f t="shared" si="153"/>
        <v>158</v>
      </c>
      <c r="D871" t="s">
        <v>193</v>
      </c>
      <c r="E871" t="str">
        <f t="shared" si="151"/>
        <v>01</v>
      </c>
      <c r="F871" t="str">
        <f>"006"</f>
        <v>006</v>
      </c>
      <c r="G871" t="str">
        <f>""</f>
        <v/>
      </c>
      <c r="H871" t="s">
        <v>1</v>
      </c>
      <c r="I871" t="s">
        <v>1124</v>
      </c>
      <c r="J871" t="s">
        <v>1125</v>
      </c>
      <c r="K871" s="2" t="str">
        <f t="shared" si="154"/>
        <v>06300</v>
      </c>
    </row>
    <row r="872" spans="1:11" x14ac:dyDescent="0.25">
      <c r="A872" t="str">
        <f t="shared" si="149"/>
        <v>06</v>
      </c>
      <c r="B872" t="s">
        <v>34</v>
      </c>
      <c r="C872" t="str">
        <f t="shared" si="153"/>
        <v>158</v>
      </c>
      <c r="D872" t="s">
        <v>193</v>
      </c>
      <c r="E872" t="str">
        <f t="shared" si="151"/>
        <v>01</v>
      </c>
      <c r="F872" t="str">
        <f>"006"</f>
        <v>006</v>
      </c>
      <c r="G872" t="str">
        <f>""</f>
        <v/>
      </c>
      <c r="H872" t="s">
        <v>0</v>
      </c>
      <c r="I872" t="s">
        <v>1124</v>
      </c>
      <c r="J872" t="s">
        <v>1125</v>
      </c>
      <c r="K872" s="2" t="str">
        <f t="shared" si="154"/>
        <v>06300</v>
      </c>
    </row>
    <row r="873" spans="1:11" x14ac:dyDescent="0.25">
      <c r="A873" t="str">
        <f t="shared" si="149"/>
        <v>06</v>
      </c>
      <c r="B873" t="s">
        <v>34</v>
      </c>
      <c r="C873" t="str">
        <f t="shared" si="153"/>
        <v>158</v>
      </c>
      <c r="D873" t="s">
        <v>193</v>
      </c>
      <c r="E873" t="str">
        <f t="shared" ref="E873:E882" si="155">"02"</f>
        <v>02</v>
      </c>
      <c r="F873" t="str">
        <f>"001"</f>
        <v>001</v>
      </c>
      <c r="G873" t="str">
        <f>""</f>
        <v/>
      </c>
      <c r="H873" t="s">
        <v>1</v>
      </c>
      <c r="I873" t="s">
        <v>1131</v>
      </c>
      <c r="J873" t="s">
        <v>1132</v>
      </c>
      <c r="K873" s="2" t="str">
        <f t="shared" si="154"/>
        <v>06300</v>
      </c>
    </row>
    <row r="874" spans="1:11" x14ac:dyDescent="0.25">
      <c r="A874" t="str">
        <f t="shared" si="149"/>
        <v>06</v>
      </c>
      <c r="B874" t="s">
        <v>34</v>
      </c>
      <c r="C874" t="str">
        <f t="shared" si="153"/>
        <v>158</v>
      </c>
      <c r="D874" t="s">
        <v>193</v>
      </c>
      <c r="E874" t="str">
        <f t="shared" si="155"/>
        <v>02</v>
      </c>
      <c r="F874" t="str">
        <f>"001"</f>
        <v>001</v>
      </c>
      <c r="G874" t="str">
        <f>""</f>
        <v/>
      </c>
      <c r="H874" t="s">
        <v>0</v>
      </c>
      <c r="I874" t="s">
        <v>1131</v>
      </c>
      <c r="J874" t="s">
        <v>1132</v>
      </c>
      <c r="K874" s="2" t="str">
        <f t="shared" si="154"/>
        <v>06300</v>
      </c>
    </row>
    <row r="875" spans="1:11" x14ac:dyDescent="0.25">
      <c r="A875" t="str">
        <f t="shared" si="149"/>
        <v>06</v>
      </c>
      <c r="B875" t="s">
        <v>34</v>
      </c>
      <c r="C875" t="str">
        <f t="shared" si="153"/>
        <v>158</v>
      </c>
      <c r="D875" t="s">
        <v>193</v>
      </c>
      <c r="E875" t="str">
        <f t="shared" si="155"/>
        <v>02</v>
      </c>
      <c r="F875" t="str">
        <f>"001"</f>
        <v>001</v>
      </c>
      <c r="G875" t="str">
        <f>""</f>
        <v/>
      </c>
      <c r="H875" t="s">
        <v>2</v>
      </c>
      <c r="I875" t="s">
        <v>1131</v>
      </c>
      <c r="J875" t="s">
        <v>1132</v>
      </c>
      <c r="K875" s="2" t="str">
        <f t="shared" si="154"/>
        <v>06300</v>
      </c>
    </row>
    <row r="876" spans="1:11" x14ac:dyDescent="0.25">
      <c r="A876" t="str">
        <f t="shared" si="149"/>
        <v>06</v>
      </c>
      <c r="B876" t="s">
        <v>34</v>
      </c>
      <c r="C876" t="str">
        <f t="shared" si="153"/>
        <v>158</v>
      </c>
      <c r="D876" t="s">
        <v>193</v>
      </c>
      <c r="E876" t="str">
        <f t="shared" si="155"/>
        <v>02</v>
      </c>
      <c r="F876" t="str">
        <f>"002"</f>
        <v>002</v>
      </c>
      <c r="G876" t="str">
        <f>""</f>
        <v/>
      </c>
      <c r="H876" t="s">
        <v>1</v>
      </c>
      <c r="I876" t="s">
        <v>1133</v>
      </c>
      <c r="J876" t="s">
        <v>1134</v>
      </c>
      <c r="K876" s="2" t="str">
        <f t="shared" si="154"/>
        <v>06300</v>
      </c>
    </row>
    <row r="877" spans="1:11" x14ac:dyDescent="0.25">
      <c r="A877" t="str">
        <f t="shared" si="149"/>
        <v>06</v>
      </c>
      <c r="B877" t="s">
        <v>34</v>
      </c>
      <c r="C877" t="str">
        <f t="shared" si="153"/>
        <v>158</v>
      </c>
      <c r="D877" t="s">
        <v>193</v>
      </c>
      <c r="E877" t="str">
        <f t="shared" si="155"/>
        <v>02</v>
      </c>
      <c r="F877" t="str">
        <f>"002"</f>
        <v>002</v>
      </c>
      <c r="G877" t="str">
        <f>""</f>
        <v/>
      </c>
      <c r="H877" t="s">
        <v>0</v>
      </c>
      <c r="I877" t="s">
        <v>1133</v>
      </c>
      <c r="J877" t="s">
        <v>1134</v>
      </c>
      <c r="K877" s="2" t="str">
        <f t="shared" si="154"/>
        <v>06300</v>
      </c>
    </row>
    <row r="878" spans="1:11" x14ac:dyDescent="0.25">
      <c r="A878" t="str">
        <f t="shared" si="149"/>
        <v>06</v>
      </c>
      <c r="B878" t="s">
        <v>34</v>
      </c>
      <c r="C878" t="str">
        <f t="shared" si="153"/>
        <v>158</v>
      </c>
      <c r="D878" t="s">
        <v>193</v>
      </c>
      <c r="E878" t="str">
        <f t="shared" si="155"/>
        <v>02</v>
      </c>
      <c r="F878" t="str">
        <f>"003"</f>
        <v>003</v>
      </c>
      <c r="G878" t="str">
        <f>""</f>
        <v/>
      </c>
      <c r="H878" t="s">
        <v>1</v>
      </c>
      <c r="I878" t="s">
        <v>855</v>
      </c>
      <c r="J878" t="s">
        <v>1135</v>
      </c>
      <c r="K878" s="2" t="str">
        <f t="shared" si="154"/>
        <v>06300</v>
      </c>
    </row>
    <row r="879" spans="1:11" x14ac:dyDescent="0.25">
      <c r="A879" t="str">
        <f t="shared" si="149"/>
        <v>06</v>
      </c>
      <c r="B879" t="s">
        <v>34</v>
      </c>
      <c r="C879" t="str">
        <f t="shared" si="153"/>
        <v>158</v>
      </c>
      <c r="D879" t="s">
        <v>193</v>
      </c>
      <c r="E879" t="str">
        <f t="shared" si="155"/>
        <v>02</v>
      </c>
      <c r="F879" t="str">
        <f>"003"</f>
        <v>003</v>
      </c>
      <c r="G879" t="str">
        <f>""</f>
        <v/>
      </c>
      <c r="H879" t="s">
        <v>0</v>
      </c>
      <c r="I879" t="s">
        <v>855</v>
      </c>
      <c r="J879" t="s">
        <v>1135</v>
      </c>
      <c r="K879" s="2" t="str">
        <f t="shared" si="154"/>
        <v>06300</v>
      </c>
    </row>
    <row r="880" spans="1:11" x14ac:dyDescent="0.25">
      <c r="A880" t="str">
        <f t="shared" si="149"/>
        <v>06</v>
      </c>
      <c r="B880" t="s">
        <v>34</v>
      </c>
      <c r="C880" t="str">
        <f t="shared" si="153"/>
        <v>158</v>
      </c>
      <c r="D880" t="s">
        <v>193</v>
      </c>
      <c r="E880" t="str">
        <f t="shared" si="155"/>
        <v>02</v>
      </c>
      <c r="F880" t="str">
        <f>"004"</f>
        <v>004</v>
      </c>
      <c r="G880" t="str">
        <f>""</f>
        <v/>
      </c>
      <c r="H880" t="s">
        <v>1</v>
      </c>
      <c r="I880" t="s">
        <v>855</v>
      </c>
      <c r="J880" t="s">
        <v>1135</v>
      </c>
      <c r="K880" s="2" t="str">
        <f t="shared" si="154"/>
        <v>06300</v>
      </c>
    </row>
    <row r="881" spans="1:11" x14ac:dyDescent="0.25">
      <c r="A881" t="str">
        <f t="shared" si="149"/>
        <v>06</v>
      </c>
      <c r="B881" t="s">
        <v>34</v>
      </c>
      <c r="C881" t="str">
        <f t="shared" si="153"/>
        <v>158</v>
      </c>
      <c r="D881" t="s">
        <v>193</v>
      </c>
      <c r="E881" t="str">
        <f t="shared" si="155"/>
        <v>02</v>
      </c>
      <c r="F881" t="str">
        <f>"004"</f>
        <v>004</v>
      </c>
      <c r="G881" t="str">
        <f>""</f>
        <v/>
      </c>
      <c r="H881" t="s">
        <v>0</v>
      </c>
      <c r="I881" t="s">
        <v>855</v>
      </c>
      <c r="J881" t="s">
        <v>1135</v>
      </c>
      <c r="K881" s="2" t="str">
        <f t="shared" si="154"/>
        <v>06300</v>
      </c>
    </row>
    <row r="882" spans="1:11" x14ac:dyDescent="0.25">
      <c r="A882" t="str">
        <f t="shared" si="149"/>
        <v>06</v>
      </c>
      <c r="B882" t="s">
        <v>34</v>
      </c>
      <c r="C882" t="str">
        <f t="shared" si="153"/>
        <v>158</v>
      </c>
      <c r="D882" t="s">
        <v>193</v>
      </c>
      <c r="E882" t="str">
        <f t="shared" si="155"/>
        <v>02</v>
      </c>
      <c r="F882" t="str">
        <f>"005"</f>
        <v>005</v>
      </c>
      <c r="G882" t="str">
        <f>""</f>
        <v/>
      </c>
      <c r="H882" t="s">
        <v>3</v>
      </c>
      <c r="I882" t="s">
        <v>1131</v>
      </c>
      <c r="J882" t="s">
        <v>1132</v>
      </c>
      <c r="K882" s="2" t="str">
        <f t="shared" si="154"/>
        <v>06300</v>
      </c>
    </row>
    <row r="883" spans="1:11" x14ac:dyDescent="0.25">
      <c r="A883" t="str">
        <f t="shared" si="149"/>
        <v>06</v>
      </c>
      <c r="B883" t="s">
        <v>34</v>
      </c>
      <c r="C883" t="str">
        <f>"159"</f>
        <v>159</v>
      </c>
      <c r="D883" t="s">
        <v>194</v>
      </c>
      <c r="E883" t="str">
        <f>"01"</f>
        <v>01</v>
      </c>
      <c r="F883" t="str">
        <f t="shared" ref="F883:F888" si="156">"001"</f>
        <v>001</v>
      </c>
      <c r="G883" t="str">
        <f>""</f>
        <v/>
      </c>
      <c r="H883" t="s">
        <v>1</v>
      </c>
      <c r="I883" t="s">
        <v>1136</v>
      </c>
      <c r="J883" t="s">
        <v>1137</v>
      </c>
      <c r="K883" s="2" t="str">
        <f>"06129"</f>
        <v>06129</v>
      </c>
    </row>
    <row r="884" spans="1:11" x14ac:dyDescent="0.25">
      <c r="A884" t="str">
        <f t="shared" si="149"/>
        <v>06</v>
      </c>
      <c r="B884" t="s">
        <v>34</v>
      </c>
      <c r="C884" t="str">
        <f>"159"</f>
        <v>159</v>
      </c>
      <c r="D884" t="s">
        <v>194</v>
      </c>
      <c r="E884" t="str">
        <f>"01"</f>
        <v>01</v>
      </c>
      <c r="F884" t="str">
        <f t="shared" si="156"/>
        <v>001</v>
      </c>
      <c r="G884" t="str">
        <f>""</f>
        <v/>
      </c>
      <c r="H884" t="s">
        <v>0</v>
      </c>
      <c r="I884" t="s">
        <v>1136</v>
      </c>
      <c r="J884" t="s">
        <v>1137</v>
      </c>
      <c r="K884" s="2" t="str">
        <f>"06129"</f>
        <v>06129</v>
      </c>
    </row>
    <row r="885" spans="1:11" x14ac:dyDescent="0.25">
      <c r="A885" t="str">
        <f t="shared" si="149"/>
        <v>06</v>
      </c>
      <c r="B885" t="s">
        <v>34</v>
      </c>
      <c r="C885" t="str">
        <f>"159"</f>
        <v>159</v>
      </c>
      <c r="D885" t="s">
        <v>194</v>
      </c>
      <c r="E885" t="str">
        <f>"02"</f>
        <v>02</v>
      </c>
      <c r="F885" t="str">
        <f t="shared" si="156"/>
        <v>001</v>
      </c>
      <c r="G885" t="str">
        <f>""</f>
        <v/>
      </c>
      <c r="H885" t="s">
        <v>1</v>
      </c>
      <c r="I885" t="s">
        <v>1138</v>
      </c>
      <c r="J885" t="s">
        <v>1139</v>
      </c>
      <c r="K885" s="2" t="str">
        <f>"06129"</f>
        <v>06129</v>
      </c>
    </row>
    <row r="886" spans="1:11" x14ac:dyDescent="0.25">
      <c r="A886" t="str">
        <f t="shared" si="149"/>
        <v>06</v>
      </c>
      <c r="B886" t="s">
        <v>34</v>
      </c>
      <c r="C886" t="str">
        <f>"159"</f>
        <v>159</v>
      </c>
      <c r="D886" t="s">
        <v>194</v>
      </c>
      <c r="E886" t="str">
        <f>"02"</f>
        <v>02</v>
      </c>
      <c r="F886" t="str">
        <f t="shared" si="156"/>
        <v>001</v>
      </c>
      <c r="G886" t="str">
        <f>""</f>
        <v/>
      </c>
      <c r="H886" t="s">
        <v>0</v>
      </c>
      <c r="I886" t="s">
        <v>1138</v>
      </c>
      <c r="J886" t="s">
        <v>1139</v>
      </c>
      <c r="K886" s="2" t="str">
        <f>"06129"</f>
        <v>06129</v>
      </c>
    </row>
    <row r="887" spans="1:11" x14ac:dyDescent="0.25">
      <c r="A887" t="str">
        <f t="shared" si="149"/>
        <v>06</v>
      </c>
      <c r="B887" t="s">
        <v>34</v>
      </c>
      <c r="C887" t="str">
        <f>"160"</f>
        <v>160</v>
      </c>
      <c r="D887" t="s">
        <v>195</v>
      </c>
      <c r="E887" t="str">
        <f t="shared" ref="E887:E906" si="157">"01"</f>
        <v>01</v>
      </c>
      <c r="F887" t="str">
        <f t="shared" si="156"/>
        <v>001</v>
      </c>
      <c r="G887" t="str">
        <f>""</f>
        <v/>
      </c>
      <c r="H887" t="s">
        <v>1</v>
      </c>
      <c r="I887" t="s">
        <v>1140</v>
      </c>
      <c r="J887" t="s">
        <v>1141</v>
      </c>
      <c r="K887" s="2" t="str">
        <f>"06430"</f>
        <v>06430</v>
      </c>
    </row>
    <row r="888" spans="1:11" x14ac:dyDescent="0.25">
      <c r="A888" t="str">
        <f t="shared" si="149"/>
        <v>06</v>
      </c>
      <c r="B888" t="s">
        <v>34</v>
      </c>
      <c r="C888" t="str">
        <f>"160"</f>
        <v>160</v>
      </c>
      <c r="D888" t="s">
        <v>195</v>
      </c>
      <c r="E888" t="str">
        <f t="shared" si="157"/>
        <v>01</v>
      </c>
      <c r="F888" t="str">
        <f t="shared" si="156"/>
        <v>001</v>
      </c>
      <c r="G888" t="str">
        <f>""</f>
        <v/>
      </c>
      <c r="H888" t="s">
        <v>0</v>
      </c>
      <c r="I888" t="s">
        <v>1140</v>
      </c>
      <c r="J888" t="s">
        <v>1141</v>
      </c>
      <c r="K888" s="2" t="str">
        <f>"06430"</f>
        <v>06430</v>
      </c>
    </row>
    <row r="889" spans="1:11" x14ac:dyDescent="0.25">
      <c r="A889" t="str">
        <f t="shared" si="149"/>
        <v>06</v>
      </c>
      <c r="B889" t="s">
        <v>34</v>
      </c>
      <c r="C889" t="str">
        <f>"160"</f>
        <v>160</v>
      </c>
      <c r="D889" t="s">
        <v>195</v>
      </c>
      <c r="E889" t="str">
        <f t="shared" si="157"/>
        <v>01</v>
      </c>
      <c r="F889" t="str">
        <f>"002"</f>
        <v>002</v>
      </c>
      <c r="G889" t="str">
        <f>""</f>
        <v/>
      </c>
      <c r="H889" t="s">
        <v>1</v>
      </c>
      <c r="I889" t="s">
        <v>1142</v>
      </c>
      <c r="J889" t="s">
        <v>1143</v>
      </c>
      <c r="K889" s="2" t="str">
        <f>"06430"</f>
        <v>06430</v>
      </c>
    </row>
    <row r="890" spans="1:11" x14ac:dyDescent="0.25">
      <c r="A890" t="str">
        <f t="shared" si="149"/>
        <v>06</v>
      </c>
      <c r="B890" t="s">
        <v>34</v>
      </c>
      <c r="C890" t="str">
        <f>"160"</f>
        <v>160</v>
      </c>
      <c r="D890" t="s">
        <v>195</v>
      </c>
      <c r="E890" t="str">
        <f t="shared" si="157"/>
        <v>01</v>
      </c>
      <c r="F890" t="str">
        <f>"002"</f>
        <v>002</v>
      </c>
      <c r="G890" t="str">
        <f>""</f>
        <v/>
      </c>
      <c r="H890" t="s">
        <v>0</v>
      </c>
      <c r="I890" t="s">
        <v>1142</v>
      </c>
      <c r="J890" t="s">
        <v>1143</v>
      </c>
      <c r="K890" s="2" t="str">
        <f>"06430"</f>
        <v>06430</v>
      </c>
    </row>
    <row r="891" spans="1:11" x14ac:dyDescent="0.25">
      <c r="A891" t="str">
        <f t="shared" si="149"/>
        <v>06</v>
      </c>
      <c r="B891" t="s">
        <v>34</v>
      </c>
      <c r="C891" t="str">
        <f>"160"</f>
        <v>160</v>
      </c>
      <c r="D891" t="s">
        <v>195</v>
      </c>
      <c r="E891" t="str">
        <f t="shared" si="157"/>
        <v>01</v>
      </c>
      <c r="F891" t="str">
        <f>"003"</f>
        <v>003</v>
      </c>
      <c r="G891" t="str">
        <f>""</f>
        <v/>
      </c>
      <c r="H891" t="s">
        <v>3</v>
      </c>
      <c r="I891" t="s">
        <v>1144</v>
      </c>
      <c r="J891" t="s">
        <v>1145</v>
      </c>
      <c r="K891" s="2" t="str">
        <f>"06430"</f>
        <v>06430</v>
      </c>
    </row>
    <row r="892" spans="1:11" x14ac:dyDescent="0.25">
      <c r="A892" t="str">
        <f t="shared" si="149"/>
        <v>06</v>
      </c>
      <c r="B892" t="s">
        <v>34</v>
      </c>
      <c r="C892" t="str">
        <f>"161"</f>
        <v>161</v>
      </c>
      <c r="D892" t="s">
        <v>196</v>
      </c>
      <c r="E892" t="str">
        <f t="shared" si="157"/>
        <v>01</v>
      </c>
      <c r="F892" t="str">
        <f>"001"</f>
        <v>001</v>
      </c>
      <c r="G892" t="str">
        <f>""</f>
        <v/>
      </c>
      <c r="H892" t="s">
        <v>3</v>
      </c>
      <c r="I892" t="s">
        <v>1146</v>
      </c>
      <c r="J892" t="s">
        <v>1147</v>
      </c>
      <c r="K892" s="2" t="str">
        <f>"06611"</f>
        <v>06611</v>
      </c>
    </row>
    <row r="893" spans="1:11" x14ac:dyDescent="0.25">
      <c r="A893" t="str">
        <f t="shared" si="149"/>
        <v>06</v>
      </c>
      <c r="B893" t="s">
        <v>34</v>
      </c>
      <c r="C893" t="str">
        <f>"162"</f>
        <v>162</v>
      </c>
      <c r="D893" t="s">
        <v>197</v>
      </c>
      <c r="E893" t="str">
        <f t="shared" si="157"/>
        <v>01</v>
      </c>
      <c r="F893" t="str">
        <f>"001"</f>
        <v>001</v>
      </c>
      <c r="G893" t="str">
        <f>""</f>
        <v/>
      </c>
      <c r="H893" t="s">
        <v>3</v>
      </c>
      <c r="I893" t="s">
        <v>31</v>
      </c>
      <c r="J893" t="s">
        <v>1148</v>
      </c>
      <c r="K893" s="2" t="str">
        <f>"06830"</f>
        <v>06830</v>
      </c>
    </row>
    <row r="894" spans="1:11" x14ac:dyDescent="0.25">
      <c r="A894" t="str">
        <f t="shared" si="149"/>
        <v>06</v>
      </c>
      <c r="B894" t="s">
        <v>34</v>
      </c>
      <c r="C894" t="str">
        <f>"162"</f>
        <v>162</v>
      </c>
      <c r="D894" t="s">
        <v>197</v>
      </c>
      <c r="E894" t="str">
        <f t="shared" si="157"/>
        <v>01</v>
      </c>
      <c r="F894" t="str">
        <f>"002"</f>
        <v>002</v>
      </c>
      <c r="G894" t="str">
        <f>""</f>
        <v/>
      </c>
      <c r="H894" t="s">
        <v>1</v>
      </c>
      <c r="I894" t="s">
        <v>1149</v>
      </c>
      <c r="J894" t="s">
        <v>1150</v>
      </c>
      <c r="K894" s="2" t="str">
        <f>"06830"</f>
        <v>06830</v>
      </c>
    </row>
    <row r="895" spans="1:11" x14ac:dyDescent="0.25">
      <c r="A895" t="str">
        <f t="shared" si="149"/>
        <v>06</v>
      </c>
      <c r="B895" t="s">
        <v>34</v>
      </c>
      <c r="C895" t="str">
        <f>"162"</f>
        <v>162</v>
      </c>
      <c r="D895" t="s">
        <v>197</v>
      </c>
      <c r="E895" t="str">
        <f t="shared" si="157"/>
        <v>01</v>
      </c>
      <c r="F895" t="str">
        <f>"002"</f>
        <v>002</v>
      </c>
      <c r="G895" t="str">
        <f>""</f>
        <v/>
      </c>
      <c r="H895" t="s">
        <v>0</v>
      </c>
      <c r="I895" t="s">
        <v>1149</v>
      </c>
      <c r="J895" t="s">
        <v>1150</v>
      </c>
      <c r="K895" s="2" t="str">
        <f>"06830"</f>
        <v>06830</v>
      </c>
    </row>
    <row r="896" spans="1:11" x14ac:dyDescent="0.25">
      <c r="A896" t="str">
        <f t="shared" si="149"/>
        <v>06</v>
      </c>
      <c r="B896" t="s">
        <v>34</v>
      </c>
      <c r="C896" t="str">
        <f>"162"</f>
        <v>162</v>
      </c>
      <c r="D896" t="s">
        <v>197</v>
      </c>
      <c r="E896" t="str">
        <f t="shared" si="157"/>
        <v>01</v>
      </c>
      <c r="F896" t="str">
        <f>"003"</f>
        <v>003</v>
      </c>
      <c r="G896" t="str">
        <f>""</f>
        <v/>
      </c>
      <c r="H896" t="s">
        <v>1</v>
      </c>
      <c r="I896" t="s">
        <v>1151</v>
      </c>
      <c r="J896" t="s">
        <v>1152</v>
      </c>
      <c r="K896" s="2" t="str">
        <f>"06830"</f>
        <v>06830</v>
      </c>
    </row>
    <row r="897" spans="1:11" x14ac:dyDescent="0.25">
      <c r="A897" t="str">
        <f t="shared" si="149"/>
        <v>06</v>
      </c>
      <c r="B897" t="s">
        <v>34</v>
      </c>
      <c r="C897" t="str">
        <f>"162"</f>
        <v>162</v>
      </c>
      <c r="D897" t="s">
        <v>197</v>
      </c>
      <c r="E897" t="str">
        <f t="shared" si="157"/>
        <v>01</v>
      </c>
      <c r="F897" t="str">
        <f>"003"</f>
        <v>003</v>
      </c>
      <c r="G897" t="str">
        <f>""</f>
        <v/>
      </c>
      <c r="H897" t="s">
        <v>0</v>
      </c>
      <c r="I897" t="s">
        <v>1151</v>
      </c>
      <c r="J897" t="s">
        <v>1152</v>
      </c>
      <c r="K897" s="2" t="str">
        <f>"06830"</f>
        <v>06830</v>
      </c>
    </row>
    <row r="898" spans="1:11" x14ac:dyDescent="0.25">
      <c r="A898" t="str">
        <f t="shared" si="149"/>
        <v>06</v>
      </c>
      <c r="B898" t="s">
        <v>34</v>
      </c>
      <c r="C898" t="str">
        <f>"901"</f>
        <v>901</v>
      </c>
      <c r="D898" t="s">
        <v>198</v>
      </c>
      <c r="E898" t="str">
        <f t="shared" si="157"/>
        <v>01</v>
      </c>
      <c r="F898" t="str">
        <f>"001"</f>
        <v>001</v>
      </c>
      <c r="G898" t="str">
        <f>""</f>
        <v/>
      </c>
      <c r="H898" t="s">
        <v>1</v>
      </c>
      <c r="I898" t="s">
        <v>1153</v>
      </c>
      <c r="J898" t="s">
        <v>1154</v>
      </c>
      <c r="K898" s="2" t="str">
        <f>"06185"</f>
        <v>06185</v>
      </c>
    </row>
    <row r="899" spans="1:11" x14ac:dyDescent="0.25">
      <c r="A899" t="str">
        <f t="shared" ref="A899:A906" si="158">"06"</f>
        <v>06</v>
      </c>
      <c r="B899" t="s">
        <v>34</v>
      </c>
      <c r="C899" t="str">
        <f>"901"</f>
        <v>901</v>
      </c>
      <c r="D899" t="s">
        <v>198</v>
      </c>
      <c r="E899" t="str">
        <f t="shared" si="157"/>
        <v>01</v>
      </c>
      <c r="F899" t="str">
        <f>"001"</f>
        <v>001</v>
      </c>
      <c r="G899" t="str">
        <f>""</f>
        <v/>
      </c>
      <c r="H899" t="s">
        <v>0</v>
      </c>
      <c r="I899" t="s">
        <v>1153</v>
      </c>
      <c r="J899" t="s">
        <v>1154</v>
      </c>
      <c r="K899" s="2" t="str">
        <f>"06185"</f>
        <v>06185</v>
      </c>
    </row>
    <row r="900" spans="1:11" x14ac:dyDescent="0.25">
      <c r="A900" t="str">
        <f t="shared" si="158"/>
        <v>06</v>
      </c>
      <c r="B900" t="s">
        <v>34</v>
      </c>
      <c r="C900" t="str">
        <f>"901"</f>
        <v>901</v>
      </c>
      <c r="D900" t="s">
        <v>198</v>
      </c>
      <c r="E900" t="str">
        <f t="shared" si="157"/>
        <v>01</v>
      </c>
      <c r="F900" t="str">
        <f>"002"</f>
        <v>002</v>
      </c>
      <c r="G900" t="str">
        <f>""</f>
        <v/>
      </c>
      <c r="H900" t="s">
        <v>3</v>
      </c>
      <c r="I900" t="s">
        <v>1153</v>
      </c>
      <c r="J900" t="s">
        <v>1154</v>
      </c>
      <c r="K900" s="2" t="str">
        <f>"06185"</f>
        <v>06185</v>
      </c>
    </row>
    <row r="901" spans="1:11" x14ac:dyDescent="0.25">
      <c r="A901" t="str">
        <f t="shared" si="158"/>
        <v>06</v>
      </c>
      <c r="B901" t="s">
        <v>34</v>
      </c>
      <c r="C901" t="str">
        <f>"902"</f>
        <v>902</v>
      </c>
      <c r="D901" t="s">
        <v>199</v>
      </c>
      <c r="E901" t="str">
        <f t="shared" si="157"/>
        <v>01</v>
      </c>
      <c r="F901" t="str">
        <f>"001"</f>
        <v>001</v>
      </c>
      <c r="G901" t="str">
        <f>""</f>
        <v/>
      </c>
      <c r="H901" t="s">
        <v>1</v>
      </c>
      <c r="I901" t="s">
        <v>1155</v>
      </c>
      <c r="J901" t="s">
        <v>1156</v>
      </c>
      <c r="K901" s="2" t="str">
        <f>"06184"</f>
        <v>06184</v>
      </c>
    </row>
    <row r="902" spans="1:11" x14ac:dyDescent="0.25">
      <c r="A902" t="str">
        <f t="shared" si="158"/>
        <v>06</v>
      </c>
      <c r="B902" t="s">
        <v>34</v>
      </c>
      <c r="C902" t="str">
        <f>"902"</f>
        <v>902</v>
      </c>
      <c r="D902" t="s">
        <v>199</v>
      </c>
      <c r="E902" t="str">
        <f t="shared" si="157"/>
        <v>01</v>
      </c>
      <c r="F902" t="str">
        <f>"001"</f>
        <v>001</v>
      </c>
      <c r="G902" t="str">
        <f>""</f>
        <v/>
      </c>
      <c r="H902" t="s">
        <v>0</v>
      </c>
      <c r="I902" t="s">
        <v>1155</v>
      </c>
      <c r="J902" t="s">
        <v>1156</v>
      </c>
      <c r="K902" s="2" t="str">
        <f>"06184"</f>
        <v>06184</v>
      </c>
    </row>
    <row r="903" spans="1:11" x14ac:dyDescent="0.25">
      <c r="A903" t="str">
        <f t="shared" si="158"/>
        <v>06</v>
      </c>
      <c r="B903" t="s">
        <v>34</v>
      </c>
      <c r="C903" t="str">
        <f>"903"</f>
        <v>903</v>
      </c>
      <c r="D903" t="s">
        <v>200</v>
      </c>
      <c r="E903" t="str">
        <f t="shared" si="157"/>
        <v>01</v>
      </c>
      <c r="F903" t="str">
        <f>"001"</f>
        <v>001</v>
      </c>
      <c r="G903" t="str">
        <f>""</f>
        <v/>
      </c>
      <c r="H903" t="s">
        <v>1</v>
      </c>
      <c r="I903" t="s">
        <v>926</v>
      </c>
      <c r="J903" t="s">
        <v>1157</v>
      </c>
      <c r="K903" s="2" t="str">
        <f>"06186"</f>
        <v>06186</v>
      </c>
    </row>
    <row r="904" spans="1:11" x14ac:dyDescent="0.25">
      <c r="A904" t="str">
        <f t="shared" si="158"/>
        <v>06</v>
      </c>
      <c r="B904" t="s">
        <v>34</v>
      </c>
      <c r="C904" t="str">
        <f>"903"</f>
        <v>903</v>
      </c>
      <c r="D904" t="s">
        <v>200</v>
      </c>
      <c r="E904" t="str">
        <f t="shared" si="157"/>
        <v>01</v>
      </c>
      <c r="F904" t="str">
        <f>"001"</f>
        <v>001</v>
      </c>
      <c r="G904" t="str">
        <f>""</f>
        <v/>
      </c>
      <c r="H904" t="s">
        <v>0</v>
      </c>
      <c r="I904" t="s">
        <v>926</v>
      </c>
      <c r="J904" t="s">
        <v>1157</v>
      </c>
      <c r="K904" s="2" t="str">
        <f>"06186"</f>
        <v>06186</v>
      </c>
    </row>
    <row r="905" spans="1:11" x14ac:dyDescent="0.25">
      <c r="A905" t="str">
        <f t="shared" si="158"/>
        <v>06</v>
      </c>
      <c r="B905" t="s">
        <v>34</v>
      </c>
      <c r="C905" t="str">
        <f>"903"</f>
        <v>903</v>
      </c>
      <c r="D905" t="s">
        <v>200</v>
      </c>
      <c r="E905" t="str">
        <f t="shared" si="157"/>
        <v>01</v>
      </c>
      <c r="F905" t="str">
        <f>"002"</f>
        <v>002</v>
      </c>
      <c r="G905" t="str">
        <f>""</f>
        <v/>
      </c>
      <c r="H905" t="s">
        <v>1</v>
      </c>
      <c r="I905" t="s">
        <v>926</v>
      </c>
      <c r="J905" t="s">
        <v>1157</v>
      </c>
      <c r="K905" s="2" t="str">
        <f>"06186"</f>
        <v>06186</v>
      </c>
    </row>
    <row r="906" spans="1:11" x14ac:dyDescent="0.25">
      <c r="A906" t="str">
        <f t="shared" si="158"/>
        <v>06</v>
      </c>
      <c r="B906" t="s">
        <v>34</v>
      </c>
      <c r="C906" t="str">
        <f>"903"</f>
        <v>903</v>
      </c>
      <c r="D906" t="s">
        <v>200</v>
      </c>
      <c r="E906" t="str">
        <f t="shared" si="157"/>
        <v>01</v>
      </c>
      <c r="F906" t="str">
        <f>"002"</f>
        <v>002</v>
      </c>
      <c r="G906" t="str">
        <f>""</f>
        <v/>
      </c>
      <c r="H906" t="s">
        <v>0</v>
      </c>
      <c r="I906" t="s">
        <v>926</v>
      </c>
      <c r="J906" t="s">
        <v>1157</v>
      </c>
      <c r="K906" s="2" t="str">
        <f>"06186"</f>
        <v>06186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8F0F-05F0-4140-88F2-3D3411C21A7F}">
  <dimension ref="A1:L498"/>
  <sheetViews>
    <sheetView tabSelected="1" workbookViewId="0"/>
  </sheetViews>
  <sheetFormatPr baseColWidth="10" defaultRowHeight="15" x14ac:dyDescent="0.25"/>
  <cols>
    <col min="1" max="1" width="10.28515625" style="2" customWidth="1"/>
    <col min="2" max="2" width="25.5703125" customWidth="1"/>
    <col min="3" max="3" width="10.85546875" style="2" customWidth="1"/>
    <col min="4" max="4" width="31" customWidth="1"/>
    <col min="5" max="5" width="8.140625" style="2" customWidth="1"/>
    <col min="6" max="6" width="8.42578125" style="2" customWidth="1"/>
    <col min="7" max="7" width="7.85546875" style="2" customWidth="1"/>
    <col min="8" max="8" width="11.42578125" style="2"/>
    <col min="9" max="9" width="77.5703125" customWidth="1"/>
    <col min="10" max="10" width="101.7109375" customWidth="1"/>
    <col min="11" max="11" width="11.42578125" style="2"/>
    <col min="12" max="12" width="30.7109375" customWidth="1"/>
    <col min="13" max="13" width="11.42578125" customWidth="1"/>
  </cols>
  <sheetData>
    <row r="1" spans="1:12" ht="15.75" x14ac:dyDescent="0.25">
      <c r="A1" s="3" t="s">
        <v>424</v>
      </c>
    </row>
    <row r="2" spans="1:12" x14ac:dyDescent="0.25">
      <c r="A2" s="1" t="s">
        <v>16</v>
      </c>
      <c r="B2" s="1" t="s">
        <v>15</v>
      </c>
      <c r="C2" s="1" t="s">
        <v>14</v>
      </c>
      <c r="D2" s="1" t="s">
        <v>13</v>
      </c>
      <c r="E2" s="1" t="s">
        <v>12</v>
      </c>
      <c r="F2" s="1" t="s">
        <v>11</v>
      </c>
      <c r="G2" s="1" t="s">
        <v>10</v>
      </c>
      <c r="H2" s="1" t="s">
        <v>9</v>
      </c>
      <c r="I2" s="1" t="s">
        <v>8</v>
      </c>
      <c r="J2" s="1" t="s">
        <v>7</v>
      </c>
      <c r="K2" s="1" t="s">
        <v>6</v>
      </c>
      <c r="L2" s="1" t="s">
        <v>17</v>
      </c>
    </row>
    <row r="3" spans="1:12" x14ac:dyDescent="0.25">
      <c r="A3" t="str">
        <f t="shared" ref="A3:A66" si="0">"10"</f>
        <v>10</v>
      </c>
      <c r="B3" t="s">
        <v>201</v>
      </c>
      <c r="C3" t="str">
        <f>"001"</f>
        <v>001</v>
      </c>
      <c r="D3" t="s">
        <v>202</v>
      </c>
      <c r="E3" t="str">
        <f t="shared" ref="E3:E44" si="1">"01"</f>
        <v>01</v>
      </c>
      <c r="F3" t="str">
        <f t="shared" ref="F3:F14" si="2">"001"</f>
        <v>001</v>
      </c>
      <c r="G3" t="str">
        <f>""</f>
        <v/>
      </c>
      <c r="H3" t="s">
        <v>3</v>
      </c>
      <c r="I3" t="s">
        <v>23</v>
      </c>
      <c r="J3" t="s">
        <v>1158</v>
      </c>
      <c r="K3" s="2" t="str">
        <f>"10748"</f>
        <v>10748</v>
      </c>
    </row>
    <row r="4" spans="1:12" x14ac:dyDescent="0.25">
      <c r="A4" t="str">
        <f t="shared" si="0"/>
        <v>10</v>
      </c>
      <c r="B4" t="s">
        <v>201</v>
      </c>
      <c r="C4" t="str">
        <f>"002"</f>
        <v>002</v>
      </c>
      <c r="D4" t="s">
        <v>203</v>
      </c>
      <c r="E4" t="str">
        <f t="shared" si="1"/>
        <v>01</v>
      </c>
      <c r="F4" t="str">
        <f t="shared" si="2"/>
        <v>001</v>
      </c>
      <c r="G4" t="str">
        <f>""</f>
        <v/>
      </c>
      <c r="H4" t="s">
        <v>3</v>
      </c>
      <c r="I4" t="s">
        <v>1159</v>
      </c>
      <c r="J4" t="s">
        <v>1160</v>
      </c>
      <c r="K4" s="2" t="str">
        <f>"10262"</f>
        <v>10262</v>
      </c>
    </row>
    <row r="5" spans="1:12" x14ac:dyDescent="0.25">
      <c r="A5" t="str">
        <f t="shared" si="0"/>
        <v>10</v>
      </c>
      <c r="B5" t="s">
        <v>201</v>
      </c>
      <c r="C5" t="str">
        <f>"003"</f>
        <v>003</v>
      </c>
      <c r="D5" t="s">
        <v>204</v>
      </c>
      <c r="E5" t="str">
        <f t="shared" si="1"/>
        <v>01</v>
      </c>
      <c r="F5" t="str">
        <f t="shared" si="2"/>
        <v>001</v>
      </c>
      <c r="G5" t="str">
        <f>""</f>
        <v/>
      </c>
      <c r="H5" t="s">
        <v>3</v>
      </c>
      <c r="I5" t="s">
        <v>31</v>
      </c>
      <c r="J5" t="s">
        <v>1161</v>
      </c>
      <c r="K5" s="2" t="str">
        <f>"10857"</f>
        <v>10857</v>
      </c>
    </row>
    <row r="6" spans="1:12" x14ac:dyDescent="0.25">
      <c r="A6" t="str">
        <f t="shared" si="0"/>
        <v>10</v>
      </c>
      <c r="B6" t="s">
        <v>201</v>
      </c>
      <c r="C6" t="str">
        <f>"004"</f>
        <v>004</v>
      </c>
      <c r="D6" t="s">
        <v>205</v>
      </c>
      <c r="E6" t="str">
        <f t="shared" si="1"/>
        <v>01</v>
      </c>
      <c r="F6" t="str">
        <f t="shared" si="2"/>
        <v>001</v>
      </c>
      <c r="G6" t="str">
        <f>""</f>
        <v/>
      </c>
      <c r="H6" t="s">
        <v>3</v>
      </c>
      <c r="I6" t="s">
        <v>1162</v>
      </c>
      <c r="J6" t="s">
        <v>1163</v>
      </c>
      <c r="K6" s="2" t="str">
        <f>"10879"</f>
        <v>10879</v>
      </c>
    </row>
    <row r="7" spans="1:12" x14ac:dyDescent="0.25">
      <c r="A7" t="str">
        <f t="shared" si="0"/>
        <v>10</v>
      </c>
      <c r="B7" t="s">
        <v>201</v>
      </c>
      <c r="C7" t="str">
        <f>"005"</f>
        <v>005</v>
      </c>
      <c r="D7" t="s">
        <v>206</v>
      </c>
      <c r="E7" t="str">
        <f t="shared" si="1"/>
        <v>01</v>
      </c>
      <c r="F7" t="str">
        <f t="shared" si="2"/>
        <v>001</v>
      </c>
      <c r="G7" t="str">
        <f>""</f>
        <v/>
      </c>
      <c r="H7" t="s">
        <v>3</v>
      </c>
      <c r="I7" t="s">
        <v>23</v>
      </c>
      <c r="J7" t="s">
        <v>1164</v>
      </c>
      <c r="K7" s="2" t="str">
        <f>"10666"</f>
        <v>10666</v>
      </c>
    </row>
    <row r="8" spans="1:12" x14ac:dyDescent="0.25">
      <c r="A8" t="str">
        <f t="shared" si="0"/>
        <v>10</v>
      </c>
      <c r="B8" t="s">
        <v>201</v>
      </c>
      <c r="C8" t="str">
        <f>"006"</f>
        <v>006</v>
      </c>
      <c r="D8" t="s">
        <v>207</v>
      </c>
      <c r="E8" t="str">
        <f t="shared" si="1"/>
        <v>01</v>
      </c>
      <c r="F8" t="str">
        <f t="shared" si="2"/>
        <v>001</v>
      </c>
      <c r="G8" t="str">
        <f>""</f>
        <v/>
      </c>
      <c r="H8" t="s">
        <v>1</v>
      </c>
      <c r="I8" t="s">
        <v>1165</v>
      </c>
      <c r="J8" t="s">
        <v>1166</v>
      </c>
      <c r="K8" s="2" t="str">
        <f>"10650"</f>
        <v>10650</v>
      </c>
    </row>
    <row r="9" spans="1:12" x14ac:dyDescent="0.25">
      <c r="A9" t="str">
        <f t="shared" si="0"/>
        <v>10</v>
      </c>
      <c r="B9" t="s">
        <v>201</v>
      </c>
      <c r="C9" t="str">
        <f>"006"</f>
        <v>006</v>
      </c>
      <c r="D9" t="s">
        <v>207</v>
      </c>
      <c r="E9" t="str">
        <f t="shared" si="1"/>
        <v>01</v>
      </c>
      <c r="F9" t="str">
        <f t="shared" si="2"/>
        <v>001</v>
      </c>
      <c r="G9" t="str">
        <f>""</f>
        <v/>
      </c>
      <c r="H9" t="s">
        <v>0</v>
      </c>
      <c r="I9" t="s">
        <v>1165</v>
      </c>
      <c r="J9" t="s">
        <v>1166</v>
      </c>
      <c r="K9" s="2" t="str">
        <f>"10650"</f>
        <v>10650</v>
      </c>
    </row>
    <row r="10" spans="1:12" x14ac:dyDescent="0.25">
      <c r="A10" t="str">
        <f t="shared" si="0"/>
        <v>10</v>
      </c>
      <c r="B10" t="s">
        <v>201</v>
      </c>
      <c r="C10" t="str">
        <f>"007"</f>
        <v>007</v>
      </c>
      <c r="D10" t="s">
        <v>208</v>
      </c>
      <c r="E10" t="str">
        <f t="shared" si="1"/>
        <v>01</v>
      </c>
      <c r="F10" t="str">
        <f t="shared" si="2"/>
        <v>001</v>
      </c>
      <c r="G10" t="str">
        <f>""</f>
        <v/>
      </c>
      <c r="H10" t="s">
        <v>3</v>
      </c>
      <c r="I10" t="s">
        <v>23</v>
      </c>
      <c r="J10" t="s">
        <v>1167</v>
      </c>
      <c r="K10" s="2" t="str">
        <f>"10187"</f>
        <v>10187</v>
      </c>
    </row>
    <row r="11" spans="1:12" x14ac:dyDescent="0.25">
      <c r="A11" t="str">
        <f t="shared" si="0"/>
        <v>10</v>
      </c>
      <c r="B11" t="s">
        <v>201</v>
      </c>
      <c r="C11" t="str">
        <f>"008"</f>
        <v>008</v>
      </c>
      <c r="D11" t="s">
        <v>209</v>
      </c>
      <c r="E11" t="str">
        <f t="shared" si="1"/>
        <v>01</v>
      </c>
      <c r="F11" t="str">
        <f t="shared" si="2"/>
        <v>001</v>
      </c>
      <c r="G11" t="str">
        <f>""</f>
        <v/>
      </c>
      <c r="H11" t="s">
        <v>1</v>
      </c>
      <c r="I11" t="s">
        <v>1168</v>
      </c>
      <c r="J11" t="s">
        <v>1169</v>
      </c>
      <c r="K11" s="2" t="str">
        <f>"10980"</f>
        <v>10980</v>
      </c>
    </row>
    <row r="12" spans="1:12" x14ac:dyDescent="0.25">
      <c r="A12" t="str">
        <f t="shared" si="0"/>
        <v>10</v>
      </c>
      <c r="B12" t="s">
        <v>201</v>
      </c>
      <c r="C12" t="str">
        <f>"008"</f>
        <v>008</v>
      </c>
      <c r="D12" t="s">
        <v>209</v>
      </c>
      <c r="E12" t="str">
        <f t="shared" si="1"/>
        <v>01</v>
      </c>
      <c r="F12" t="str">
        <f t="shared" si="2"/>
        <v>001</v>
      </c>
      <c r="G12" t="str">
        <f>""</f>
        <v/>
      </c>
      <c r="H12" t="s">
        <v>0</v>
      </c>
      <c r="I12" t="s">
        <v>1168</v>
      </c>
      <c r="J12" t="s">
        <v>1169</v>
      </c>
      <c r="K12" s="2" t="str">
        <f>"10980"</f>
        <v>10980</v>
      </c>
    </row>
    <row r="13" spans="1:12" x14ac:dyDescent="0.25">
      <c r="A13" t="str">
        <f t="shared" si="0"/>
        <v>10</v>
      </c>
      <c r="B13" t="s">
        <v>201</v>
      </c>
      <c r="C13" t="str">
        <f>"009"</f>
        <v>009</v>
      </c>
      <c r="D13" t="s">
        <v>210</v>
      </c>
      <c r="E13" t="str">
        <f t="shared" si="1"/>
        <v>01</v>
      </c>
      <c r="F13" t="str">
        <f t="shared" si="2"/>
        <v>001</v>
      </c>
      <c r="G13" t="str">
        <f>""</f>
        <v/>
      </c>
      <c r="H13" t="s">
        <v>3</v>
      </c>
      <c r="I13" t="s">
        <v>437</v>
      </c>
      <c r="J13" t="s">
        <v>1170</v>
      </c>
      <c r="K13" s="2" t="str">
        <f>"10135"</f>
        <v>10135</v>
      </c>
    </row>
    <row r="14" spans="1:12" x14ac:dyDescent="0.25">
      <c r="A14" t="str">
        <f t="shared" si="0"/>
        <v>10</v>
      </c>
      <c r="B14" t="s">
        <v>201</v>
      </c>
      <c r="C14" t="str">
        <f>"010"</f>
        <v>010</v>
      </c>
      <c r="D14" t="s">
        <v>211</v>
      </c>
      <c r="E14" t="str">
        <f t="shared" si="1"/>
        <v>01</v>
      </c>
      <c r="F14" t="str">
        <f t="shared" si="2"/>
        <v>001</v>
      </c>
      <c r="G14" t="str">
        <f>""</f>
        <v/>
      </c>
      <c r="H14" t="s">
        <v>3</v>
      </c>
      <c r="I14" t="s">
        <v>23</v>
      </c>
      <c r="J14" t="s">
        <v>1171</v>
      </c>
      <c r="K14" s="2" t="str">
        <f>"10160"</f>
        <v>10160</v>
      </c>
    </row>
    <row r="15" spans="1:12" x14ac:dyDescent="0.25">
      <c r="A15" t="str">
        <f t="shared" si="0"/>
        <v>10</v>
      </c>
      <c r="B15" t="s">
        <v>201</v>
      </c>
      <c r="C15" t="str">
        <f>"010"</f>
        <v>010</v>
      </c>
      <c r="D15" t="s">
        <v>211</v>
      </c>
      <c r="E15" t="str">
        <f t="shared" si="1"/>
        <v>01</v>
      </c>
      <c r="F15" t="str">
        <f>"002"</f>
        <v>002</v>
      </c>
      <c r="G15" t="str">
        <f>""</f>
        <v/>
      </c>
      <c r="H15" t="s">
        <v>3</v>
      </c>
      <c r="I15" t="s">
        <v>23</v>
      </c>
      <c r="J15" t="s">
        <v>1171</v>
      </c>
      <c r="K15" s="2" t="str">
        <f>"10160"</f>
        <v>10160</v>
      </c>
    </row>
    <row r="16" spans="1:12" x14ac:dyDescent="0.25">
      <c r="A16" t="str">
        <f t="shared" si="0"/>
        <v>10</v>
      </c>
      <c r="B16" t="s">
        <v>201</v>
      </c>
      <c r="C16" t="str">
        <f>"011"</f>
        <v>011</v>
      </c>
      <c r="D16" t="s">
        <v>212</v>
      </c>
      <c r="E16" t="str">
        <f t="shared" si="1"/>
        <v>01</v>
      </c>
      <c r="F16" t="str">
        <f t="shared" ref="F16:F31" si="3">"001"</f>
        <v>001</v>
      </c>
      <c r="G16" t="str">
        <f>""</f>
        <v/>
      </c>
      <c r="H16" t="s">
        <v>3</v>
      </c>
      <c r="I16" t="s">
        <v>1172</v>
      </c>
      <c r="J16" t="s">
        <v>1173</v>
      </c>
      <c r="K16" s="2" t="str">
        <f>"10251"</f>
        <v>10251</v>
      </c>
    </row>
    <row r="17" spans="1:11" x14ac:dyDescent="0.25">
      <c r="A17" t="str">
        <f t="shared" si="0"/>
        <v>10</v>
      </c>
      <c r="B17" t="s">
        <v>201</v>
      </c>
      <c r="C17" t="str">
        <f>"012"</f>
        <v>012</v>
      </c>
      <c r="D17" t="s">
        <v>213</v>
      </c>
      <c r="E17" t="str">
        <f t="shared" si="1"/>
        <v>01</v>
      </c>
      <c r="F17" t="str">
        <f t="shared" si="3"/>
        <v>001</v>
      </c>
      <c r="G17" t="str">
        <f>""</f>
        <v/>
      </c>
      <c r="H17" t="s">
        <v>3</v>
      </c>
      <c r="I17" t="s">
        <v>31</v>
      </c>
      <c r="J17" t="s">
        <v>1174</v>
      </c>
      <c r="K17" s="2" t="str">
        <f>"10163"</f>
        <v>10163</v>
      </c>
    </row>
    <row r="18" spans="1:11" x14ac:dyDescent="0.25">
      <c r="A18" t="str">
        <f t="shared" si="0"/>
        <v>10</v>
      </c>
      <c r="B18" t="s">
        <v>201</v>
      </c>
      <c r="C18" t="str">
        <f>"013"</f>
        <v>013</v>
      </c>
      <c r="D18" t="s">
        <v>214</v>
      </c>
      <c r="E18" t="str">
        <f t="shared" si="1"/>
        <v>01</v>
      </c>
      <c r="F18" t="str">
        <f t="shared" si="3"/>
        <v>001</v>
      </c>
      <c r="G18" t="str">
        <f>""</f>
        <v/>
      </c>
      <c r="H18" t="s">
        <v>3</v>
      </c>
      <c r="I18" t="s">
        <v>31</v>
      </c>
      <c r="J18" t="s">
        <v>1175</v>
      </c>
      <c r="K18" s="2" t="str">
        <f>"10291"</f>
        <v>10291</v>
      </c>
    </row>
    <row r="19" spans="1:11" x14ac:dyDescent="0.25">
      <c r="A19" t="str">
        <f t="shared" si="0"/>
        <v>10</v>
      </c>
      <c r="B19" t="s">
        <v>201</v>
      </c>
      <c r="C19" t="str">
        <f>"014"</f>
        <v>014</v>
      </c>
      <c r="D19" t="s">
        <v>215</v>
      </c>
      <c r="E19" t="str">
        <f t="shared" si="1"/>
        <v>01</v>
      </c>
      <c r="F19" t="str">
        <f t="shared" si="3"/>
        <v>001</v>
      </c>
      <c r="G19" t="str">
        <f>""</f>
        <v/>
      </c>
      <c r="H19" t="s">
        <v>1</v>
      </c>
      <c r="I19" t="s">
        <v>1176</v>
      </c>
      <c r="J19" t="s">
        <v>1177</v>
      </c>
      <c r="K19" s="2" t="str">
        <f>"10440"</f>
        <v>10440</v>
      </c>
    </row>
    <row r="20" spans="1:11" x14ac:dyDescent="0.25">
      <c r="A20" t="str">
        <f t="shared" si="0"/>
        <v>10</v>
      </c>
      <c r="B20" t="s">
        <v>201</v>
      </c>
      <c r="C20" t="str">
        <f>"014"</f>
        <v>014</v>
      </c>
      <c r="D20" t="s">
        <v>215</v>
      </c>
      <c r="E20" t="str">
        <f t="shared" si="1"/>
        <v>01</v>
      </c>
      <c r="F20" t="str">
        <f t="shared" si="3"/>
        <v>001</v>
      </c>
      <c r="G20" t="str">
        <f>""</f>
        <v/>
      </c>
      <c r="H20" t="s">
        <v>0</v>
      </c>
      <c r="I20" t="s">
        <v>1176</v>
      </c>
      <c r="J20" t="s">
        <v>1177</v>
      </c>
      <c r="K20" s="2" t="str">
        <f>"10440"</f>
        <v>10440</v>
      </c>
    </row>
    <row r="21" spans="1:11" x14ac:dyDescent="0.25">
      <c r="A21" t="str">
        <f t="shared" si="0"/>
        <v>10</v>
      </c>
      <c r="B21" t="s">
        <v>201</v>
      </c>
      <c r="C21" t="str">
        <f>"015"</f>
        <v>015</v>
      </c>
      <c r="D21" t="s">
        <v>216</v>
      </c>
      <c r="E21" t="str">
        <f t="shared" si="1"/>
        <v>01</v>
      </c>
      <c r="F21" t="str">
        <f t="shared" si="3"/>
        <v>001</v>
      </c>
      <c r="G21" t="str">
        <f>""</f>
        <v/>
      </c>
      <c r="H21" t="s">
        <v>3</v>
      </c>
      <c r="I21" t="s">
        <v>1178</v>
      </c>
      <c r="J21" t="s">
        <v>1179</v>
      </c>
      <c r="K21" s="2" t="str">
        <f>"10740"</f>
        <v>10740</v>
      </c>
    </row>
    <row r="22" spans="1:11" x14ac:dyDescent="0.25">
      <c r="A22" t="str">
        <f t="shared" si="0"/>
        <v>10</v>
      </c>
      <c r="B22" t="s">
        <v>201</v>
      </c>
      <c r="C22" t="str">
        <f>"016"</f>
        <v>016</v>
      </c>
      <c r="D22" t="s">
        <v>217</v>
      </c>
      <c r="E22" t="str">
        <f t="shared" si="1"/>
        <v>01</v>
      </c>
      <c r="F22" t="str">
        <f t="shared" si="3"/>
        <v>001</v>
      </c>
      <c r="G22" t="str">
        <f>""</f>
        <v/>
      </c>
      <c r="H22" t="s">
        <v>3</v>
      </c>
      <c r="I22" t="s">
        <v>23</v>
      </c>
      <c r="J22" t="s">
        <v>1180</v>
      </c>
      <c r="K22" s="2" t="str">
        <f>"10671"</f>
        <v>10671</v>
      </c>
    </row>
    <row r="23" spans="1:11" x14ac:dyDescent="0.25">
      <c r="A23" t="str">
        <f t="shared" si="0"/>
        <v>10</v>
      </c>
      <c r="B23" t="s">
        <v>201</v>
      </c>
      <c r="C23" t="str">
        <f>"017"</f>
        <v>017</v>
      </c>
      <c r="D23" t="s">
        <v>218</v>
      </c>
      <c r="E23" t="str">
        <f t="shared" si="1"/>
        <v>01</v>
      </c>
      <c r="F23" t="str">
        <f t="shared" si="3"/>
        <v>001</v>
      </c>
      <c r="G23" t="str">
        <f>""</f>
        <v/>
      </c>
      <c r="H23" t="s">
        <v>3</v>
      </c>
      <c r="I23" t="s">
        <v>1181</v>
      </c>
      <c r="J23" t="s">
        <v>1182</v>
      </c>
      <c r="K23" s="2" t="str">
        <f>"10137"</f>
        <v>10137</v>
      </c>
    </row>
    <row r="24" spans="1:11" x14ac:dyDescent="0.25">
      <c r="A24" t="str">
        <f t="shared" si="0"/>
        <v>10</v>
      </c>
      <c r="B24" t="s">
        <v>201</v>
      </c>
      <c r="C24" t="str">
        <f>"018"</f>
        <v>018</v>
      </c>
      <c r="D24" t="s">
        <v>219</v>
      </c>
      <c r="E24" t="str">
        <f t="shared" si="1"/>
        <v>01</v>
      </c>
      <c r="F24" t="str">
        <f t="shared" si="3"/>
        <v>001</v>
      </c>
      <c r="G24" t="str">
        <f>""</f>
        <v/>
      </c>
      <c r="H24" t="s">
        <v>3</v>
      </c>
      <c r="I24" t="s">
        <v>28</v>
      </c>
      <c r="J24" t="s">
        <v>1183</v>
      </c>
      <c r="K24" s="2" t="str">
        <f>"10550"</f>
        <v>10550</v>
      </c>
    </row>
    <row r="25" spans="1:11" x14ac:dyDescent="0.25">
      <c r="A25" t="str">
        <f t="shared" si="0"/>
        <v>10</v>
      </c>
      <c r="B25" t="s">
        <v>201</v>
      </c>
      <c r="C25" t="str">
        <f>"018"</f>
        <v>018</v>
      </c>
      <c r="D25" t="s">
        <v>219</v>
      </c>
      <c r="E25" t="str">
        <f>"02"</f>
        <v>02</v>
      </c>
      <c r="F25" t="str">
        <f t="shared" si="3"/>
        <v>001</v>
      </c>
      <c r="G25" t="str">
        <f>""</f>
        <v/>
      </c>
      <c r="H25" t="s">
        <v>3</v>
      </c>
      <c r="I25" t="s">
        <v>1184</v>
      </c>
      <c r="J25" t="s">
        <v>1185</v>
      </c>
      <c r="K25" s="2" t="str">
        <f>"10550"</f>
        <v>10550</v>
      </c>
    </row>
    <row r="26" spans="1:11" x14ac:dyDescent="0.25">
      <c r="A26" t="str">
        <f t="shared" si="0"/>
        <v>10</v>
      </c>
      <c r="B26" t="s">
        <v>201</v>
      </c>
      <c r="C26" t="str">
        <f>"019"</f>
        <v>019</v>
      </c>
      <c r="D26" t="s">
        <v>220</v>
      </c>
      <c r="E26" t="str">
        <f>"01"</f>
        <v>01</v>
      </c>
      <c r="F26" t="str">
        <f t="shared" si="3"/>
        <v>001</v>
      </c>
      <c r="G26" t="str">
        <f>""</f>
        <v/>
      </c>
      <c r="H26" t="s">
        <v>1</v>
      </c>
      <c r="I26" t="s">
        <v>1186</v>
      </c>
      <c r="J26" t="s">
        <v>1187</v>
      </c>
      <c r="K26" s="2" t="str">
        <f>"10350"</f>
        <v>10350</v>
      </c>
    </row>
    <row r="27" spans="1:11" x14ac:dyDescent="0.25">
      <c r="A27" t="str">
        <f t="shared" si="0"/>
        <v>10</v>
      </c>
      <c r="B27" t="s">
        <v>201</v>
      </c>
      <c r="C27" t="str">
        <f>"019"</f>
        <v>019</v>
      </c>
      <c r="D27" t="s">
        <v>220</v>
      </c>
      <c r="E27" t="str">
        <f>"01"</f>
        <v>01</v>
      </c>
      <c r="F27" t="str">
        <f t="shared" si="3"/>
        <v>001</v>
      </c>
      <c r="G27" t="str">
        <f>""</f>
        <v/>
      </c>
      <c r="H27" t="s">
        <v>0</v>
      </c>
      <c r="I27" t="s">
        <v>1186</v>
      </c>
      <c r="J27" t="s">
        <v>1187</v>
      </c>
      <c r="K27" s="2" t="str">
        <f>"10350"</f>
        <v>10350</v>
      </c>
    </row>
    <row r="28" spans="1:11" x14ac:dyDescent="0.25">
      <c r="A28" t="str">
        <f t="shared" si="0"/>
        <v>10</v>
      </c>
      <c r="B28" t="s">
        <v>201</v>
      </c>
      <c r="C28" t="str">
        <f>"020"</f>
        <v>020</v>
      </c>
      <c r="D28" t="s">
        <v>221</v>
      </c>
      <c r="E28" t="str">
        <f>"01"</f>
        <v>01</v>
      </c>
      <c r="F28" t="str">
        <f t="shared" si="3"/>
        <v>001</v>
      </c>
      <c r="G28" t="str">
        <f>""</f>
        <v/>
      </c>
      <c r="H28" t="s">
        <v>3</v>
      </c>
      <c r="I28" t="s">
        <v>23</v>
      </c>
      <c r="J28" t="s">
        <v>1188</v>
      </c>
      <c r="K28" s="2" t="str">
        <f>"10132"</f>
        <v>10132</v>
      </c>
    </row>
    <row r="29" spans="1:11" x14ac:dyDescent="0.25">
      <c r="A29" t="str">
        <f t="shared" si="0"/>
        <v>10</v>
      </c>
      <c r="B29" t="s">
        <v>201</v>
      </c>
      <c r="C29" t="str">
        <f>"020"</f>
        <v>020</v>
      </c>
      <c r="D29" t="s">
        <v>221</v>
      </c>
      <c r="E29" t="str">
        <f>"02"</f>
        <v>02</v>
      </c>
      <c r="F29" t="str">
        <f t="shared" si="3"/>
        <v>001</v>
      </c>
      <c r="G29" t="str">
        <f>""</f>
        <v/>
      </c>
      <c r="H29" t="s">
        <v>3</v>
      </c>
      <c r="I29" t="s">
        <v>1189</v>
      </c>
      <c r="J29" t="s">
        <v>1190</v>
      </c>
      <c r="K29" s="2" t="str">
        <f>"10132"</f>
        <v>10132</v>
      </c>
    </row>
    <row r="30" spans="1:11" x14ac:dyDescent="0.25">
      <c r="A30" t="str">
        <f t="shared" si="0"/>
        <v>10</v>
      </c>
      <c r="B30" t="s">
        <v>201</v>
      </c>
      <c r="C30" t="str">
        <f t="shared" ref="C30:C35" si="4">"021"</f>
        <v>021</v>
      </c>
      <c r="D30" t="s">
        <v>222</v>
      </c>
      <c r="E30" t="str">
        <f>"01"</f>
        <v>01</v>
      </c>
      <c r="F30" t="str">
        <f t="shared" si="3"/>
        <v>001</v>
      </c>
      <c r="G30" t="str">
        <f>""</f>
        <v/>
      </c>
      <c r="H30" t="s">
        <v>3</v>
      </c>
      <c r="I30" t="s">
        <v>1191</v>
      </c>
      <c r="J30" t="s">
        <v>1192</v>
      </c>
      <c r="K30" s="2" t="str">
        <f t="shared" ref="K30:K35" si="5">"10900"</f>
        <v>10900</v>
      </c>
    </row>
    <row r="31" spans="1:11" x14ac:dyDescent="0.25">
      <c r="A31" t="str">
        <f t="shared" si="0"/>
        <v>10</v>
      </c>
      <c r="B31" t="s">
        <v>201</v>
      </c>
      <c r="C31" t="str">
        <f t="shared" si="4"/>
        <v>021</v>
      </c>
      <c r="D31" t="s">
        <v>222</v>
      </c>
      <c r="E31" t="str">
        <f>"02"</f>
        <v>02</v>
      </c>
      <c r="F31" t="str">
        <f t="shared" si="3"/>
        <v>001</v>
      </c>
      <c r="G31" t="str">
        <f>""</f>
        <v/>
      </c>
      <c r="H31" t="s">
        <v>3</v>
      </c>
      <c r="I31" t="s">
        <v>616</v>
      </c>
      <c r="J31" t="s">
        <v>1056</v>
      </c>
      <c r="K31" s="2" t="str">
        <f t="shared" si="5"/>
        <v>10900</v>
      </c>
    </row>
    <row r="32" spans="1:11" x14ac:dyDescent="0.25">
      <c r="A32" t="str">
        <f t="shared" si="0"/>
        <v>10</v>
      </c>
      <c r="B32" t="s">
        <v>201</v>
      </c>
      <c r="C32" t="str">
        <f t="shared" si="4"/>
        <v>021</v>
      </c>
      <c r="D32" t="s">
        <v>222</v>
      </c>
      <c r="E32" t="str">
        <f>"02"</f>
        <v>02</v>
      </c>
      <c r="F32" t="str">
        <f>"002"</f>
        <v>002</v>
      </c>
      <c r="G32" t="str">
        <f>""</f>
        <v/>
      </c>
      <c r="H32" t="s">
        <v>1</v>
      </c>
      <c r="I32" t="s">
        <v>21</v>
      </c>
      <c r="J32" t="s">
        <v>1193</v>
      </c>
      <c r="K32" s="2" t="str">
        <f t="shared" si="5"/>
        <v>10900</v>
      </c>
    </row>
    <row r="33" spans="1:11" x14ac:dyDescent="0.25">
      <c r="A33" t="str">
        <f t="shared" si="0"/>
        <v>10</v>
      </c>
      <c r="B33" t="s">
        <v>201</v>
      </c>
      <c r="C33" t="str">
        <f t="shared" si="4"/>
        <v>021</v>
      </c>
      <c r="D33" t="s">
        <v>222</v>
      </c>
      <c r="E33" t="str">
        <f>"02"</f>
        <v>02</v>
      </c>
      <c r="F33" t="str">
        <f>"002"</f>
        <v>002</v>
      </c>
      <c r="G33" t="str">
        <f>""</f>
        <v/>
      </c>
      <c r="H33" t="s">
        <v>0</v>
      </c>
      <c r="I33" t="s">
        <v>21</v>
      </c>
      <c r="J33" t="s">
        <v>1193</v>
      </c>
      <c r="K33" s="2" t="str">
        <f t="shared" si="5"/>
        <v>10900</v>
      </c>
    </row>
    <row r="34" spans="1:11" x14ac:dyDescent="0.25">
      <c r="A34" t="str">
        <f t="shared" si="0"/>
        <v>10</v>
      </c>
      <c r="B34" t="s">
        <v>201</v>
      </c>
      <c r="C34" t="str">
        <f t="shared" si="4"/>
        <v>021</v>
      </c>
      <c r="D34" t="s">
        <v>222</v>
      </c>
      <c r="E34" t="str">
        <f>"03"</f>
        <v>03</v>
      </c>
      <c r="F34" t="str">
        <f>"001"</f>
        <v>001</v>
      </c>
      <c r="G34" t="str">
        <f>""</f>
        <v/>
      </c>
      <c r="H34" t="s">
        <v>3</v>
      </c>
      <c r="I34" t="s">
        <v>1194</v>
      </c>
      <c r="J34" t="s">
        <v>1195</v>
      </c>
      <c r="K34" s="2" t="str">
        <f t="shared" si="5"/>
        <v>10900</v>
      </c>
    </row>
    <row r="35" spans="1:11" x14ac:dyDescent="0.25">
      <c r="A35" t="str">
        <f t="shared" si="0"/>
        <v>10</v>
      </c>
      <c r="B35" t="s">
        <v>201</v>
      </c>
      <c r="C35" t="str">
        <f t="shared" si="4"/>
        <v>021</v>
      </c>
      <c r="D35" t="s">
        <v>222</v>
      </c>
      <c r="E35" t="str">
        <f>"03"</f>
        <v>03</v>
      </c>
      <c r="F35" t="str">
        <f>"002"</f>
        <v>002</v>
      </c>
      <c r="G35" t="str">
        <f>""</f>
        <v/>
      </c>
      <c r="H35" t="s">
        <v>3</v>
      </c>
      <c r="I35" t="s">
        <v>1196</v>
      </c>
      <c r="J35" t="s">
        <v>1197</v>
      </c>
      <c r="K35" s="2" t="str">
        <f t="shared" si="5"/>
        <v>10900</v>
      </c>
    </row>
    <row r="36" spans="1:11" x14ac:dyDescent="0.25">
      <c r="A36" t="str">
        <f t="shared" si="0"/>
        <v>10</v>
      </c>
      <c r="B36" t="s">
        <v>201</v>
      </c>
      <c r="C36" t="str">
        <f>"022"</f>
        <v>022</v>
      </c>
      <c r="D36" t="s">
        <v>223</v>
      </c>
      <c r="E36" t="str">
        <f t="shared" ref="E36:E78" si="6">"01"</f>
        <v>01</v>
      </c>
      <c r="F36" t="str">
        <f t="shared" ref="F36:F46" si="7">"001"</f>
        <v>001</v>
      </c>
      <c r="G36" t="str">
        <f>""</f>
        <v/>
      </c>
      <c r="H36" t="s">
        <v>3</v>
      </c>
      <c r="I36" t="s">
        <v>18</v>
      </c>
      <c r="J36" t="s">
        <v>611</v>
      </c>
      <c r="K36" s="2" t="str">
        <f>"10410"</f>
        <v>10410</v>
      </c>
    </row>
    <row r="37" spans="1:11" x14ac:dyDescent="0.25">
      <c r="A37" t="str">
        <f t="shared" si="0"/>
        <v>10</v>
      </c>
      <c r="B37" t="s">
        <v>201</v>
      </c>
      <c r="C37" t="str">
        <f>"023"</f>
        <v>023</v>
      </c>
      <c r="D37" t="s">
        <v>224</v>
      </c>
      <c r="E37" t="str">
        <f t="shared" si="6"/>
        <v>01</v>
      </c>
      <c r="F37" t="str">
        <f t="shared" si="7"/>
        <v>001</v>
      </c>
      <c r="G37" t="str">
        <f>""</f>
        <v/>
      </c>
      <c r="H37" t="s">
        <v>3</v>
      </c>
      <c r="I37" t="s">
        <v>1198</v>
      </c>
      <c r="J37" t="s">
        <v>1199</v>
      </c>
      <c r="K37" s="2" t="str">
        <f>"10161"</f>
        <v>10161</v>
      </c>
    </row>
    <row r="38" spans="1:11" x14ac:dyDescent="0.25">
      <c r="A38" t="str">
        <f t="shared" si="0"/>
        <v>10</v>
      </c>
      <c r="B38" t="s">
        <v>201</v>
      </c>
      <c r="C38" t="str">
        <f>"024"</f>
        <v>024</v>
      </c>
      <c r="D38" t="s">
        <v>225</v>
      </c>
      <c r="E38" t="str">
        <f t="shared" si="6"/>
        <v>01</v>
      </c>
      <c r="F38" t="str">
        <f t="shared" si="7"/>
        <v>001</v>
      </c>
      <c r="G38" t="str">
        <f>""</f>
        <v/>
      </c>
      <c r="H38" t="s">
        <v>3</v>
      </c>
      <c r="I38" t="s">
        <v>29</v>
      </c>
      <c r="J38" t="s">
        <v>1200</v>
      </c>
      <c r="K38" s="2" t="str">
        <f>"10750"</f>
        <v>10750</v>
      </c>
    </row>
    <row r="39" spans="1:11" x14ac:dyDescent="0.25">
      <c r="A39" t="str">
        <f t="shared" si="0"/>
        <v>10</v>
      </c>
      <c r="B39" t="s">
        <v>201</v>
      </c>
      <c r="C39" t="str">
        <f>"025"</f>
        <v>025</v>
      </c>
      <c r="D39" t="s">
        <v>226</v>
      </c>
      <c r="E39" t="str">
        <f t="shared" si="6"/>
        <v>01</v>
      </c>
      <c r="F39" t="str">
        <f t="shared" si="7"/>
        <v>001</v>
      </c>
      <c r="G39" t="str">
        <f>""</f>
        <v/>
      </c>
      <c r="H39" t="s">
        <v>3</v>
      </c>
      <c r="I39" t="s">
        <v>23</v>
      </c>
      <c r="J39" t="s">
        <v>1201</v>
      </c>
      <c r="K39" s="2" t="str">
        <f>"10696"</f>
        <v>10696</v>
      </c>
    </row>
    <row r="40" spans="1:11" x14ac:dyDescent="0.25">
      <c r="A40" t="str">
        <f t="shared" si="0"/>
        <v>10</v>
      </c>
      <c r="B40" t="s">
        <v>201</v>
      </c>
      <c r="C40" t="str">
        <f>"026"</f>
        <v>026</v>
      </c>
      <c r="D40" t="s">
        <v>227</v>
      </c>
      <c r="E40" t="str">
        <f t="shared" si="6"/>
        <v>01</v>
      </c>
      <c r="F40" t="str">
        <f t="shared" si="7"/>
        <v>001</v>
      </c>
      <c r="G40" t="str">
        <f>""</f>
        <v/>
      </c>
      <c r="H40" t="s">
        <v>3</v>
      </c>
      <c r="I40" t="s">
        <v>1202</v>
      </c>
      <c r="J40" t="s">
        <v>1203</v>
      </c>
      <c r="K40" s="2" t="str">
        <f>"10394"</f>
        <v>10394</v>
      </c>
    </row>
    <row r="41" spans="1:11" x14ac:dyDescent="0.25">
      <c r="A41" t="str">
        <f t="shared" si="0"/>
        <v>10</v>
      </c>
      <c r="B41" t="s">
        <v>201</v>
      </c>
      <c r="C41" t="str">
        <f>"027"</f>
        <v>027</v>
      </c>
      <c r="D41" t="s">
        <v>228</v>
      </c>
      <c r="E41" t="str">
        <f t="shared" si="6"/>
        <v>01</v>
      </c>
      <c r="F41" t="str">
        <f t="shared" si="7"/>
        <v>001</v>
      </c>
      <c r="G41" t="str">
        <f>""</f>
        <v/>
      </c>
      <c r="H41" t="s">
        <v>3</v>
      </c>
      <c r="I41" t="s">
        <v>21</v>
      </c>
      <c r="J41" t="s">
        <v>1204</v>
      </c>
      <c r="K41" s="2" t="str">
        <f>"10185"</f>
        <v>10185</v>
      </c>
    </row>
    <row r="42" spans="1:11" x14ac:dyDescent="0.25">
      <c r="A42" t="str">
        <f t="shared" si="0"/>
        <v>10</v>
      </c>
      <c r="B42" t="s">
        <v>201</v>
      </c>
      <c r="C42" t="str">
        <f>"028"</f>
        <v>028</v>
      </c>
      <c r="D42" t="s">
        <v>229</v>
      </c>
      <c r="E42" t="str">
        <f t="shared" si="6"/>
        <v>01</v>
      </c>
      <c r="F42" t="str">
        <f t="shared" si="7"/>
        <v>001</v>
      </c>
      <c r="G42" t="str">
        <f>""</f>
        <v/>
      </c>
      <c r="H42" t="s">
        <v>3</v>
      </c>
      <c r="I42" t="s">
        <v>1205</v>
      </c>
      <c r="J42" t="s">
        <v>636</v>
      </c>
      <c r="K42" s="2" t="str">
        <f>"10392"</f>
        <v>10392</v>
      </c>
    </row>
    <row r="43" spans="1:11" x14ac:dyDescent="0.25">
      <c r="A43" t="str">
        <f t="shared" si="0"/>
        <v>10</v>
      </c>
      <c r="B43" t="s">
        <v>201</v>
      </c>
      <c r="C43" t="str">
        <f>"029"</f>
        <v>029</v>
      </c>
      <c r="D43" t="s">
        <v>230</v>
      </c>
      <c r="E43" t="str">
        <f t="shared" si="6"/>
        <v>01</v>
      </c>
      <c r="F43" t="str">
        <f t="shared" si="7"/>
        <v>001</v>
      </c>
      <c r="G43" t="str">
        <f>""</f>
        <v/>
      </c>
      <c r="H43" t="s">
        <v>3</v>
      </c>
      <c r="I43" t="s">
        <v>1206</v>
      </c>
      <c r="J43" t="s">
        <v>1207</v>
      </c>
      <c r="K43" s="2" t="str">
        <f>"10129"</f>
        <v>10129</v>
      </c>
    </row>
    <row r="44" spans="1:11" x14ac:dyDescent="0.25">
      <c r="A44" t="str">
        <f t="shared" si="0"/>
        <v>10</v>
      </c>
      <c r="B44" t="s">
        <v>201</v>
      </c>
      <c r="C44" t="str">
        <f>"030"</f>
        <v>030</v>
      </c>
      <c r="D44" t="s">
        <v>231</v>
      </c>
      <c r="E44" t="str">
        <f t="shared" si="6"/>
        <v>01</v>
      </c>
      <c r="F44" t="str">
        <f t="shared" si="7"/>
        <v>001</v>
      </c>
      <c r="G44" t="str">
        <f>""</f>
        <v/>
      </c>
      <c r="H44" t="s">
        <v>3</v>
      </c>
      <c r="I44" t="s">
        <v>31</v>
      </c>
      <c r="J44" t="s">
        <v>636</v>
      </c>
      <c r="K44" s="2" t="str">
        <f>"10320"</f>
        <v>10320</v>
      </c>
    </row>
    <row r="45" spans="1:11" x14ac:dyDescent="0.25">
      <c r="A45" t="str">
        <f t="shared" si="0"/>
        <v>10</v>
      </c>
      <c r="B45" t="s">
        <v>201</v>
      </c>
      <c r="C45" t="str">
        <f>"031"</f>
        <v>031</v>
      </c>
      <c r="D45" t="s">
        <v>232</v>
      </c>
      <c r="E45" t="str">
        <f t="shared" si="6"/>
        <v>01</v>
      </c>
      <c r="F45" t="str">
        <f t="shared" si="7"/>
        <v>001</v>
      </c>
      <c r="G45" t="str">
        <f>""</f>
        <v/>
      </c>
      <c r="H45" t="s">
        <v>3</v>
      </c>
      <c r="I45" t="s">
        <v>1208</v>
      </c>
      <c r="J45" t="s">
        <v>1174</v>
      </c>
      <c r="K45" s="2" t="str">
        <f>"10188"</f>
        <v>10188</v>
      </c>
    </row>
    <row r="46" spans="1:11" x14ac:dyDescent="0.25">
      <c r="A46" t="str">
        <f t="shared" si="0"/>
        <v>10</v>
      </c>
      <c r="B46" t="s">
        <v>201</v>
      </c>
      <c r="C46" t="str">
        <f>"032"</f>
        <v>032</v>
      </c>
      <c r="D46" t="s">
        <v>233</v>
      </c>
      <c r="E46" t="str">
        <f t="shared" si="6"/>
        <v>01</v>
      </c>
      <c r="F46" t="str">
        <f t="shared" si="7"/>
        <v>001</v>
      </c>
      <c r="G46" t="str">
        <f>""</f>
        <v/>
      </c>
      <c r="H46" t="s">
        <v>3</v>
      </c>
      <c r="I46" t="s">
        <v>1209</v>
      </c>
      <c r="J46" t="s">
        <v>1210</v>
      </c>
      <c r="K46" s="2" t="str">
        <f>"10950"</f>
        <v>10950</v>
      </c>
    </row>
    <row r="47" spans="1:11" x14ac:dyDescent="0.25">
      <c r="A47" t="str">
        <f t="shared" si="0"/>
        <v>10</v>
      </c>
      <c r="B47" t="s">
        <v>201</v>
      </c>
      <c r="C47" t="str">
        <f>"032"</f>
        <v>032</v>
      </c>
      <c r="D47" t="s">
        <v>233</v>
      </c>
      <c r="E47" t="str">
        <f t="shared" si="6"/>
        <v>01</v>
      </c>
      <c r="F47" t="str">
        <f>"002"</f>
        <v>002</v>
      </c>
      <c r="G47" t="str">
        <f>""</f>
        <v/>
      </c>
      <c r="H47" t="s">
        <v>3</v>
      </c>
      <c r="I47" t="s">
        <v>1211</v>
      </c>
      <c r="J47" t="s">
        <v>1212</v>
      </c>
      <c r="K47" s="2" t="str">
        <f>"10950"</f>
        <v>10950</v>
      </c>
    </row>
    <row r="48" spans="1:11" x14ac:dyDescent="0.25">
      <c r="A48" t="str">
        <f t="shared" si="0"/>
        <v>10</v>
      </c>
      <c r="B48" t="s">
        <v>201</v>
      </c>
      <c r="C48" t="str">
        <f>"033"</f>
        <v>033</v>
      </c>
      <c r="D48" t="s">
        <v>234</v>
      </c>
      <c r="E48" t="str">
        <f t="shared" si="6"/>
        <v>01</v>
      </c>
      <c r="F48" t="str">
        <f>"001"</f>
        <v>001</v>
      </c>
      <c r="G48" t="str">
        <f>""</f>
        <v/>
      </c>
      <c r="H48" t="s">
        <v>3</v>
      </c>
      <c r="I48" t="s">
        <v>918</v>
      </c>
      <c r="J48" t="s">
        <v>1213</v>
      </c>
      <c r="K48" s="2" t="str">
        <f>"10373"</f>
        <v>10373</v>
      </c>
    </row>
    <row r="49" spans="1:11" x14ac:dyDescent="0.25">
      <c r="A49" t="str">
        <f t="shared" si="0"/>
        <v>10</v>
      </c>
      <c r="B49" t="s">
        <v>201</v>
      </c>
      <c r="C49" t="str">
        <f>"034"</f>
        <v>034</v>
      </c>
      <c r="D49" t="s">
        <v>235</v>
      </c>
      <c r="E49" t="str">
        <f t="shared" si="6"/>
        <v>01</v>
      </c>
      <c r="F49" t="str">
        <f>"001"</f>
        <v>001</v>
      </c>
      <c r="G49" t="str">
        <f>""</f>
        <v/>
      </c>
      <c r="H49" t="s">
        <v>3</v>
      </c>
      <c r="I49" t="s">
        <v>31</v>
      </c>
      <c r="J49" t="s">
        <v>743</v>
      </c>
      <c r="K49" s="2" t="str">
        <f>"10729"</f>
        <v>10729</v>
      </c>
    </row>
    <row r="50" spans="1:11" x14ac:dyDescent="0.25">
      <c r="A50" t="str">
        <f t="shared" si="0"/>
        <v>10</v>
      </c>
      <c r="B50" t="s">
        <v>201</v>
      </c>
      <c r="C50" t="str">
        <f>"035"</f>
        <v>035</v>
      </c>
      <c r="D50" t="s">
        <v>236</v>
      </c>
      <c r="E50" t="str">
        <f t="shared" si="6"/>
        <v>01</v>
      </c>
      <c r="F50" t="str">
        <f>"001"</f>
        <v>001</v>
      </c>
      <c r="G50" t="str">
        <f>""</f>
        <v/>
      </c>
      <c r="H50" t="s">
        <v>3</v>
      </c>
      <c r="I50" t="s">
        <v>1214</v>
      </c>
      <c r="J50" t="s">
        <v>1215</v>
      </c>
      <c r="K50" s="2" t="str">
        <f>"10610"</f>
        <v>10610</v>
      </c>
    </row>
    <row r="51" spans="1:11" x14ac:dyDescent="0.25">
      <c r="A51" t="str">
        <f t="shared" si="0"/>
        <v>10</v>
      </c>
      <c r="B51" t="s">
        <v>201</v>
      </c>
      <c r="C51" t="str">
        <f>"035"</f>
        <v>035</v>
      </c>
      <c r="D51" t="s">
        <v>236</v>
      </c>
      <c r="E51" t="str">
        <f t="shared" si="6"/>
        <v>01</v>
      </c>
      <c r="F51" t="str">
        <f>"002"</f>
        <v>002</v>
      </c>
      <c r="G51" t="str">
        <f>""</f>
        <v/>
      </c>
      <c r="H51" t="s">
        <v>3</v>
      </c>
      <c r="I51" t="s">
        <v>1216</v>
      </c>
      <c r="J51" t="s">
        <v>1217</v>
      </c>
      <c r="K51" s="2" t="str">
        <f>"10610"</f>
        <v>10610</v>
      </c>
    </row>
    <row r="52" spans="1:11" x14ac:dyDescent="0.25">
      <c r="A52" t="str">
        <f t="shared" si="0"/>
        <v>10</v>
      </c>
      <c r="B52" t="s">
        <v>201</v>
      </c>
      <c r="C52" t="str">
        <f>"036"</f>
        <v>036</v>
      </c>
      <c r="D52" t="s">
        <v>237</v>
      </c>
      <c r="E52" t="str">
        <f t="shared" si="6"/>
        <v>01</v>
      </c>
      <c r="F52" t="str">
        <f>"001"</f>
        <v>001</v>
      </c>
      <c r="G52" t="str">
        <f>""</f>
        <v/>
      </c>
      <c r="H52" t="s">
        <v>3</v>
      </c>
      <c r="I52" t="s">
        <v>23</v>
      </c>
      <c r="J52" t="s">
        <v>1218</v>
      </c>
      <c r="K52" s="2" t="str">
        <f>"10616"</f>
        <v>10616</v>
      </c>
    </row>
    <row r="53" spans="1:11" x14ac:dyDescent="0.25">
      <c r="A53" t="str">
        <f t="shared" si="0"/>
        <v>10</v>
      </c>
      <c r="B53" t="s">
        <v>201</v>
      </c>
      <c r="C53" t="str">
        <f t="shared" ref="C53:C116" si="8">"037"</f>
        <v>037</v>
      </c>
      <c r="D53" t="s">
        <v>201</v>
      </c>
      <c r="E53" t="str">
        <f t="shared" si="6"/>
        <v>01</v>
      </c>
      <c r="F53" t="str">
        <f>"001"</f>
        <v>001</v>
      </c>
      <c r="G53" t="str">
        <f>""</f>
        <v/>
      </c>
      <c r="H53" t="s">
        <v>3</v>
      </c>
      <c r="I53" t="s">
        <v>1219</v>
      </c>
      <c r="J53" t="s">
        <v>1220</v>
      </c>
      <c r="K53" s="2" t="str">
        <f>"10003"</f>
        <v>10003</v>
      </c>
    </row>
    <row r="54" spans="1:11" x14ac:dyDescent="0.25">
      <c r="A54" t="str">
        <f t="shared" si="0"/>
        <v>10</v>
      </c>
      <c r="B54" t="s">
        <v>201</v>
      </c>
      <c r="C54" t="str">
        <f t="shared" si="8"/>
        <v>037</v>
      </c>
      <c r="D54" t="s">
        <v>201</v>
      </c>
      <c r="E54" t="str">
        <f t="shared" si="6"/>
        <v>01</v>
      </c>
      <c r="F54" t="str">
        <f>"002"</f>
        <v>002</v>
      </c>
      <c r="G54" t="str">
        <f>""</f>
        <v/>
      </c>
      <c r="H54" t="s">
        <v>3</v>
      </c>
      <c r="I54" t="s">
        <v>1221</v>
      </c>
      <c r="J54" t="s">
        <v>1222</v>
      </c>
      <c r="K54" s="2" t="str">
        <f>"10004"</f>
        <v>10004</v>
      </c>
    </row>
    <row r="55" spans="1:11" x14ac:dyDescent="0.25">
      <c r="A55" t="str">
        <f t="shared" si="0"/>
        <v>10</v>
      </c>
      <c r="B55" t="s">
        <v>201</v>
      </c>
      <c r="C55" t="str">
        <f t="shared" si="8"/>
        <v>037</v>
      </c>
      <c r="D55" t="s">
        <v>201</v>
      </c>
      <c r="E55" t="str">
        <f t="shared" si="6"/>
        <v>01</v>
      </c>
      <c r="F55" t="str">
        <f>"003"</f>
        <v>003</v>
      </c>
      <c r="G55" t="str">
        <f>""</f>
        <v/>
      </c>
      <c r="H55" t="s">
        <v>1</v>
      </c>
      <c r="I55" t="s">
        <v>1223</v>
      </c>
      <c r="J55" t="s">
        <v>1224</v>
      </c>
      <c r="K55" s="2" t="str">
        <f>"10003"</f>
        <v>10003</v>
      </c>
    </row>
    <row r="56" spans="1:11" x14ac:dyDescent="0.25">
      <c r="A56" t="str">
        <f t="shared" si="0"/>
        <v>10</v>
      </c>
      <c r="B56" t="s">
        <v>201</v>
      </c>
      <c r="C56" t="str">
        <f t="shared" si="8"/>
        <v>037</v>
      </c>
      <c r="D56" t="s">
        <v>201</v>
      </c>
      <c r="E56" t="str">
        <f t="shared" si="6"/>
        <v>01</v>
      </c>
      <c r="F56" t="str">
        <f>"003"</f>
        <v>003</v>
      </c>
      <c r="G56" t="str">
        <f>""</f>
        <v/>
      </c>
      <c r="H56" t="s">
        <v>0</v>
      </c>
      <c r="I56" t="s">
        <v>1223</v>
      </c>
      <c r="J56" t="s">
        <v>1224</v>
      </c>
      <c r="K56" s="2" t="str">
        <f>"10003"</f>
        <v>10003</v>
      </c>
    </row>
    <row r="57" spans="1:11" x14ac:dyDescent="0.25">
      <c r="A57" t="str">
        <f t="shared" si="0"/>
        <v>10</v>
      </c>
      <c r="B57" t="s">
        <v>201</v>
      </c>
      <c r="C57" t="str">
        <f t="shared" si="8"/>
        <v>037</v>
      </c>
      <c r="D57" t="s">
        <v>201</v>
      </c>
      <c r="E57" t="str">
        <f t="shared" si="6"/>
        <v>01</v>
      </c>
      <c r="F57" t="str">
        <f>"004"</f>
        <v>004</v>
      </c>
      <c r="G57" t="str">
        <f>""</f>
        <v/>
      </c>
      <c r="H57" t="s">
        <v>1</v>
      </c>
      <c r="I57" t="s">
        <v>1225</v>
      </c>
      <c r="J57" t="s">
        <v>1226</v>
      </c>
      <c r="K57" s="2" t="str">
        <f>"10003"</f>
        <v>10003</v>
      </c>
    </row>
    <row r="58" spans="1:11" x14ac:dyDescent="0.25">
      <c r="A58" t="str">
        <f t="shared" si="0"/>
        <v>10</v>
      </c>
      <c r="B58" t="s">
        <v>201</v>
      </c>
      <c r="C58" t="str">
        <f t="shared" si="8"/>
        <v>037</v>
      </c>
      <c r="D58" t="s">
        <v>201</v>
      </c>
      <c r="E58" t="str">
        <f t="shared" si="6"/>
        <v>01</v>
      </c>
      <c r="F58" t="str">
        <f>"004"</f>
        <v>004</v>
      </c>
      <c r="G58" t="str">
        <f>""</f>
        <v/>
      </c>
      <c r="H58" t="s">
        <v>0</v>
      </c>
      <c r="I58" t="s">
        <v>1225</v>
      </c>
      <c r="J58" t="s">
        <v>1226</v>
      </c>
      <c r="K58" s="2" t="str">
        <f>"10003"</f>
        <v>10003</v>
      </c>
    </row>
    <row r="59" spans="1:11" x14ac:dyDescent="0.25">
      <c r="A59" t="str">
        <f t="shared" si="0"/>
        <v>10</v>
      </c>
      <c r="B59" t="s">
        <v>201</v>
      </c>
      <c r="C59" t="str">
        <f t="shared" si="8"/>
        <v>037</v>
      </c>
      <c r="D59" t="s">
        <v>201</v>
      </c>
      <c r="E59" t="str">
        <f t="shared" si="6"/>
        <v>01</v>
      </c>
      <c r="F59" t="str">
        <f>"005"</f>
        <v>005</v>
      </c>
      <c r="G59" t="str">
        <f>""</f>
        <v/>
      </c>
      <c r="H59" t="s">
        <v>3</v>
      </c>
      <c r="I59" t="s">
        <v>1221</v>
      </c>
      <c r="J59" t="s">
        <v>1222</v>
      </c>
      <c r="K59" s="2" t="str">
        <f>"10004"</f>
        <v>10004</v>
      </c>
    </row>
    <row r="60" spans="1:11" x14ac:dyDescent="0.25">
      <c r="A60" t="str">
        <f t="shared" si="0"/>
        <v>10</v>
      </c>
      <c r="B60" t="s">
        <v>201</v>
      </c>
      <c r="C60" t="str">
        <f t="shared" si="8"/>
        <v>037</v>
      </c>
      <c r="D60" t="s">
        <v>201</v>
      </c>
      <c r="E60" t="str">
        <f t="shared" si="6"/>
        <v>01</v>
      </c>
      <c r="F60" t="str">
        <f>"006"</f>
        <v>006</v>
      </c>
      <c r="G60" t="str">
        <f>""</f>
        <v/>
      </c>
      <c r="H60" t="s">
        <v>1</v>
      </c>
      <c r="I60" t="s">
        <v>1227</v>
      </c>
      <c r="J60" t="s">
        <v>1228</v>
      </c>
      <c r="K60" s="2" t="str">
        <f>"10004"</f>
        <v>10004</v>
      </c>
    </row>
    <row r="61" spans="1:11" x14ac:dyDescent="0.25">
      <c r="A61" t="str">
        <f t="shared" si="0"/>
        <v>10</v>
      </c>
      <c r="B61" t="s">
        <v>201</v>
      </c>
      <c r="C61" t="str">
        <f t="shared" si="8"/>
        <v>037</v>
      </c>
      <c r="D61" t="s">
        <v>201</v>
      </c>
      <c r="E61" t="str">
        <f t="shared" si="6"/>
        <v>01</v>
      </c>
      <c r="F61" t="str">
        <f>"006"</f>
        <v>006</v>
      </c>
      <c r="G61" t="str">
        <f>""</f>
        <v/>
      </c>
      <c r="H61" t="s">
        <v>0</v>
      </c>
      <c r="I61" t="s">
        <v>1227</v>
      </c>
      <c r="J61" t="s">
        <v>1228</v>
      </c>
      <c r="K61" s="2" t="str">
        <f>"10004"</f>
        <v>10004</v>
      </c>
    </row>
    <row r="62" spans="1:11" x14ac:dyDescent="0.25">
      <c r="A62" t="str">
        <f t="shared" si="0"/>
        <v>10</v>
      </c>
      <c r="B62" t="s">
        <v>201</v>
      </c>
      <c r="C62" t="str">
        <f t="shared" si="8"/>
        <v>037</v>
      </c>
      <c r="D62" t="s">
        <v>201</v>
      </c>
      <c r="E62" t="str">
        <f t="shared" si="6"/>
        <v>01</v>
      </c>
      <c r="F62" t="str">
        <f>"007"</f>
        <v>007</v>
      </c>
      <c r="G62" t="str">
        <f>""</f>
        <v/>
      </c>
      <c r="H62" t="s">
        <v>3</v>
      </c>
      <c r="I62" t="s">
        <v>1221</v>
      </c>
      <c r="J62" t="s">
        <v>1222</v>
      </c>
      <c r="K62" s="2" t="str">
        <f>"10004"</f>
        <v>10004</v>
      </c>
    </row>
    <row r="63" spans="1:11" x14ac:dyDescent="0.25">
      <c r="A63" t="str">
        <f t="shared" si="0"/>
        <v>10</v>
      </c>
      <c r="B63" t="s">
        <v>201</v>
      </c>
      <c r="C63" t="str">
        <f t="shared" si="8"/>
        <v>037</v>
      </c>
      <c r="D63" t="s">
        <v>201</v>
      </c>
      <c r="E63" t="str">
        <f t="shared" si="6"/>
        <v>01</v>
      </c>
      <c r="F63" t="str">
        <f>"008"</f>
        <v>008</v>
      </c>
      <c r="G63" t="str">
        <f>""</f>
        <v/>
      </c>
      <c r="H63" t="s">
        <v>3</v>
      </c>
      <c r="I63" t="s">
        <v>1229</v>
      </c>
      <c r="J63" t="s">
        <v>1230</v>
      </c>
      <c r="K63" s="2" t="str">
        <f>"10003"</f>
        <v>10003</v>
      </c>
    </row>
    <row r="64" spans="1:11" x14ac:dyDescent="0.25">
      <c r="A64" t="str">
        <f t="shared" si="0"/>
        <v>10</v>
      </c>
      <c r="B64" t="s">
        <v>201</v>
      </c>
      <c r="C64" t="str">
        <f t="shared" si="8"/>
        <v>037</v>
      </c>
      <c r="D64" t="s">
        <v>201</v>
      </c>
      <c r="E64" t="str">
        <f t="shared" si="6"/>
        <v>01</v>
      </c>
      <c r="F64" t="str">
        <f>"009"</f>
        <v>009</v>
      </c>
      <c r="G64" t="str">
        <f>""</f>
        <v/>
      </c>
      <c r="H64" t="s">
        <v>3</v>
      </c>
      <c r="I64" t="s">
        <v>1231</v>
      </c>
      <c r="J64" t="s">
        <v>1232</v>
      </c>
      <c r="K64" s="2" t="str">
        <f t="shared" ref="K64:K85" si="9">"10004"</f>
        <v>10004</v>
      </c>
    </row>
    <row r="65" spans="1:11" x14ac:dyDescent="0.25">
      <c r="A65" t="str">
        <f t="shared" si="0"/>
        <v>10</v>
      </c>
      <c r="B65" t="s">
        <v>201</v>
      </c>
      <c r="C65" t="str">
        <f t="shared" si="8"/>
        <v>037</v>
      </c>
      <c r="D65" t="s">
        <v>201</v>
      </c>
      <c r="E65" t="str">
        <f t="shared" si="6"/>
        <v>01</v>
      </c>
      <c r="F65" t="str">
        <f>"010"</f>
        <v>010</v>
      </c>
      <c r="G65" t="str">
        <f>""</f>
        <v/>
      </c>
      <c r="H65" t="s">
        <v>3</v>
      </c>
      <c r="I65" t="s">
        <v>1233</v>
      </c>
      <c r="J65" t="s">
        <v>1234</v>
      </c>
      <c r="K65" s="2" t="str">
        <f t="shared" si="9"/>
        <v>10004</v>
      </c>
    </row>
    <row r="66" spans="1:11" x14ac:dyDescent="0.25">
      <c r="A66" t="str">
        <f t="shared" si="0"/>
        <v>10</v>
      </c>
      <c r="B66" t="s">
        <v>201</v>
      </c>
      <c r="C66" t="str">
        <f t="shared" si="8"/>
        <v>037</v>
      </c>
      <c r="D66" t="s">
        <v>201</v>
      </c>
      <c r="E66" t="str">
        <f t="shared" si="6"/>
        <v>01</v>
      </c>
      <c r="F66" t="str">
        <f>"011"</f>
        <v>011</v>
      </c>
      <c r="G66" t="str">
        <f>""</f>
        <v/>
      </c>
      <c r="H66" t="s">
        <v>1</v>
      </c>
      <c r="I66" t="s">
        <v>1235</v>
      </c>
      <c r="J66" t="s">
        <v>1236</v>
      </c>
      <c r="K66" s="2" t="str">
        <f t="shared" si="9"/>
        <v>10004</v>
      </c>
    </row>
    <row r="67" spans="1:11" x14ac:dyDescent="0.25">
      <c r="A67" t="str">
        <f t="shared" ref="A67:A130" si="10">"10"</f>
        <v>10</v>
      </c>
      <c r="B67" t="s">
        <v>201</v>
      </c>
      <c r="C67" t="str">
        <f t="shared" si="8"/>
        <v>037</v>
      </c>
      <c r="D67" t="s">
        <v>201</v>
      </c>
      <c r="E67" t="str">
        <f t="shared" si="6"/>
        <v>01</v>
      </c>
      <c r="F67" t="str">
        <f>"011"</f>
        <v>011</v>
      </c>
      <c r="G67" t="str">
        <f>""</f>
        <v/>
      </c>
      <c r="H67" t="s">
        <v>0</v>
      </c>
      <c r="I67" t="s">
        <v>1235</v>
      </c>
      <c r="J67" t="s">
        <v>1236</v>
      </c>
      <c r="K67" s="2" t="str">
        <f t="shared" si="9"/>
        <v>10004</v>
      </c>
    </row>
    <row r="68" spans="1:11" x14ac:dyDescent="0.25">
      <c r="A68" t="str">
        <f t="shared" si="10"/>
        <v>10</v>
      </c>
      <c r="B68" t="s">
        <v>201</v>
      </c>
      <c r="C68" t="str">
        <f t="shared" si="8"/>
        <v>037</v>
      </c>
      <c r="D68" t="s">
        <v>201</v>
      </c>
      <c r="E68" t="str">
        <f t="shared" si="6"/>
        <v>01</v>
      </c>
      <c r="F68" t="str">
        <f>"012"</f>
        <v>012</v>
      </c>
      <c r="G68" t="str">
        <f>""</f>
        <v/>
      </c>
      <c r="H68" t="s">
        <v>1</v>
      </c>
      <c r="I68" t="s">
        <v>1237</v>
      </c>
      <c r="J68" t="s">
        <v>1238</v>
      </c>
      <c r="K68" s="2" t="str">
        <f t="shared" si="9"/>
        <v>10004</v>
      </c>
    </row>
    <row r="69" spans="1:11" x14ac:dyDescent="0.25">
      <c r="A69" t="str">
        <f t="shared" si="10"/>
        <v>10</v>
      </c>
      <c r="B69" t="s">
        <v>201</v>
      </c>
      <c r="C69" t="str">
        <f t="shared" si="8"/>
        <v>037</v>
      </c>
      <c r="D69" t="s">
        <v>201</v>
      </c>
      <c r="E69" t="str">
        <f t="shared" si="6"/>
        <v>01</v>
      </c>
      <c r="F69" t="str">
        <f>"012"</f>
        <v>012</v>
      </c>
      <c r="G69" t="str">
        <f>""</f>
        <v/>
      </c>
      <c r="H69" t="s">
        <v>0</v>
      </c>
      <c r="I69" t="s">
        <v>1237</v>
      </c>
      <c r="J69" t="s">
        <v>1238</v>
      </c>
      <c r="K69" s="2" t="str">
        <f t="shared" si="9"/>
        <v>10004</v>
      </c>
    </row>
    <row r="70" spans="1:11" x14ac:dyDescent="0.25">
      <c r="A70" t="str">
        <f t="shared" si="10"/>
        <v>10</v>
      </c>
      <c r="B70" t="s">
        <v>201</v>
      </c>
      <c r="C70" t="str">
        <f t="shared" si="8"/>
        <v>037</v>
      </c>
      <c r="D70" t="s">
        <v>201</v>
      </c>
      <c r="E70" t="str">
        <f t="shared" si="6"/>
        <v>01</v>
      </c>
      <c r="F70" t="str">
        <f>"013"</f>
        <v>013</v>
      </c>
      <c r="G70" t="str">
        <f>""</f>
        <v/>
      </c>
      <c r="H70" t="s">
        <v>1</v>
      </c>
      <c r="I70" t="s">
        <v>1239</v>
      </c>
      <c r="J70" t="s">
        <v>1240</v>
      </c>
      <c r="K70" s="2" t="str">
        <f t="shared" si="9"/>
        <v>10004</v>
      </c>
    </row>
    <row r="71" spans="1:11" x14ac:dyDescent="0.25">
      <c r="A71" t="str">
        <f t="shared" si="10"/>
        <v>10</v>
      </c>
      <c r="B71" t="s">
        <v>201</v>
      </c>
      <c r="C71" t="str">
        <f t="shared" si="8"/>
        <v>037</v>
      </c>
      <c r="D71" t="s">
        <v>201</v>
      </c>
      <c r="E71" t="str">
        <f t="shared" si="6"/>
        <v>01</v>
      </c>
      <c r="F71" t="str">
        <f>"013"</f>
        <v>013</v>
      </c>
      <c r="G71" t="str">
        <f>""</f>
        <v/>
      </c>
      <c r="H71" t="s">
        <v>0</v>
      </c>
      <c r="I71" t="s">
        <v>1239</v>
      </c>
      <c r="J71" t="s">
        <v>1240</v>
      </c>
      <c r="K71" s="2" t="str">
        <f t="shared" si="9"/>
        <v>10004</v>
      </c>
    </row>
    <row r="72" spans="1:11" x14ac:dyDescent="0.25">
      <c r="A72" t="str">
        <f t="shared" si="10"/>
        <v>10</v>
      </c>
      <c r="B72" t="s">
        <v>201</v>
      </c>
      <c r="C72" t="str">
        <f t="shared" si="8"/>
        <v>037</v>
      </c>
      <c r="D72" t="s">
        <v>201</v>
      </c>
      <c r="E72" t="str">
        <f t="shared" si="6"/>
        <v>01</v>
      </c>
      <c r="F72" t="str">
        <f>"014"</f>
        <v>014</v>
      </c>
      <c r="G72" t="str">
        <f>""</f>
        <v/>
      </c>
      <c r="H72" t="s">
        <v>1</v>
      </c>
      <c r="I72" t="s">
        <v>1235</v>
      </c>
      <c r="J72" t="s">
        <v>1236</v>
      </c>
      <c r="K72" s="2" t="str">
        <f t="shared" si="9"/>
        <v>10004</v>
      </c>
    </row>
    <row r="73" spans="1:11" x14ac:dyDescent="0.25">
      <c r="A73" t="str">
        <f t="shared" si="10"/>
        <v>10</v>
      </c>
      <c r="B73" t="s">
        <v>201</v>
      </c>
      <c r="C73" t="str">
        <f t="shared" si="8"/>
        <v>037</v>
      </c>
      <c r="D73" t="s">
        <v>201</v>
      </c>
      <c r="E73" t="str">
        <f t="shared" si="6"/>
        <v>01</v>
      </c>
      <c r="F73" t="str">
        <f>"014"</f>
        <v>014</v>
      </c>
      <c r="G73" t="str">
        <f>""</f>
        <v/>
      </c>
      <c r="H73" t="s">
        <v>0</v>
      </c>
      <c r="I73" t="s">
        <v>1235</v>
      </c>
      <c r="J73" t="s">
        <v>1236</v>
      </c>
      <c r="K73" s="2" t="str">
        <f t="shared" si="9"/>
        <v>10004</v>
      </c>
    </row>
    <row r="74" spans="1:11" x14ac:dyDescent="0.25">
      <c r="A74" t="str">
        <f t="shared" si="10"/>
        <v>10</v>
      </c>
      <c r="B74" t="s">
        <v>201</v>
      </c>
      <c r="C74" t="str">
        <f t="shared" si="8"/>
        <v>037</v>
      </c>
      <c r="D74" t="s">
        <v>201</v>
      </c>
      <c r="E74" t="str">
        <f t="shared" si="6"/>
        <v>01</v>
      </c>
      <c r="F74" t="str">
        <f>"015"</f>
        <v>015</v>
      </c>
      <c r="G74" t="str">
        <f>""</f>
        <v/>
      </c>
      <c r="H74" t="s">
        <v>1</v>
      </c>
      <c r="I74" t="s">
        <v>1239</v>
      </c>
      <c r="J74" t="s">
        <v>1240</v>
      </c>
      <c r="K74" s="2" t="str">
        <f t="shared" si="9"/>
        <v>10004</v>
      </c>
    </row>
    <row r="75" spans="1:11" x14ac:dyDescent="0.25">
      <c r="A75" t="str">
        <f t="shared" si="10"/>
        <v>10</v>
      </c>
      <c r="B75" t="s">
        <v>201</v>
      </c>
      <c r="C75" t="str">
        <f t="shared" si="8"/>
        <v>037</v>
      </c>
      <c r="D75" t="s">
        <v>201</v>
      </c>
      <c r="E75" t="str">
        <f t="shared" si="6"/>
        <v>01</v>
      </c>
      <c r="F75" t="str">
        <f>"015"</f>
        <v>015</v>
      </c>
      <c r="G75" t="str">
        <f>""</f>
        <v/>
      </c>
      <c r="H75" t="s">
        <v>0</v>
      </c>
      <c r="I75" t="s">
        <v>1239</v>
      </c>
      <c r="J75" t="s">
        <v>1240</v>
      </c>
      <c r="K75" s="2" t="str">
        <f t="shared" si="9"/>
        <v>10004</v>
      </c>
    </row>
    <row r="76" spans="1:11" x14ac:dyDescent="0.25">
      <c r="A76" t="str">
        <f t="shared" si="10"/>
        <v>10</v>
      </c>
      <c r="B76" t="s">
        <v>201</v>
      </c>
      <c r="C76" t="str">
        <f t="shared" si="8"/>
        <v>037</v>
      </c>
      <c r="D76" t="s">
        <v>201</v>
      </c>
      <c r="E76" t="str">
        <f t="shared" si="6"/>
        <v>01</v>
      </c>
      <c r="F76" t="str">
        <f>"016"</f>
        <v>016</v>
      </c>
      <c r="G76" t="str">
        <f>""</f>
        <v/>
      </c>
      <c r="H76" t="s">
        <v>3</v>
      </c>
      <c r="I76" t="s">
        <v>1235</v>
      </c>
      <c r="J76" t="s">
        <v>1236</v>
      </c>
      <c r="K76" s="2" t="str">
        <f t="shared" si="9"/>
        <v>10004</v>
      </c>
    </row>
    <row r="77" spans="1:11" x14ac:dyDescent="0.25">
      <c r="A77" t="str">
        <f t="shared" si="10"/>
        <v>10</v>
      </c>
      <c r="B77" t="s">
        <v>201</v>
      </c>
      <c r="C77" t="str">
        <f t="shared" si="8"/>
        <v>037</v>
      </c>
      <c r="D77" t="s">
        <v>201</v>
      </c>
      <c r="E77" t="str">
        <f t="shared" si="6"/>
        <v>01</v>
      </c>
      <c r="F77" t="str">
        <f>"017"</f>
        <v>017</v>
      </c>
      <c r="G77" t="str">
        <f>""</f>
        <v/>
      </c>
      <c r="H77" t="s">
        <v>1</v>
      </c>
      <c r="I77" t="s">
        <v>1233</v>
      </c>
      <c r="J77" t="s">
        <v>1234</v>
      </c>
      <c r="K77" s="2" t="str">
        <f t="shared" si="9"/>
        <v>10004</v>
      </c>
    </row>
    <row r="78" spans="1:11" x14ac:dyDescent="0.25">
      <c r="A78" t="str">
        <f t="shared" si="10"/>
        <v>10</v>
      </c>
      <c r="B78" t="s">
        <v>201</v>
      </c>
      <c r="C78" t="str">
        <f t="shared" si="8"/>
        <v>037</v>
      </c>
      <c r="D78" t="s">
        <v>201</v>
      </c>
      <c r="E78" t="str">
        <f t="shared" si="6"/>
        <v>01</v>
      </c>
      <c r="F78" t="str">
        <f>"017"</f>
        <v>017</v>
      </c>
      <c r="G78" t="str">
        <f>""</f>
        <v/>
      </c>
      <c r="H78" t="s">
        <v>0</v>
      </c>
      <c r="I78" t="s">
        <v>1233</v>
      </c>
      <c r="J78" t="s">
        <v>1234</v>
      </c>
      <c r="K78" s="2" t="str">
        <f t="shared" si="9"/>
        <v>10004</v>
      </c>
    </row>
    <row r="79" spans="1:11" x14ac:dyDescent="0.25">
      <c r="A79" t="str">
        <f t="shared" si="10"/>
        <v>10</v>
      </c>
      <c r="B79" t="s">
        <v>201</v>
      </c>
      <c r="C79" t="str">
        <f t="shared" si="8"/>
        <v>037</v>
      </c>
      <c r="D79" t="s">
        <v>201</v>
      </c>
      <c r="E79" t="str">
        <f t="shared" ref="E79:E93" si="11">"02"</f>
        <v>02</v>
      </c>
      <c r="F79" t="str">
        <f>"001"</f>
        <v>001</v>
      </c>
      <c r="G79" t="str">
        <f>""</f>
        <v/>
      </c>
      <c r="H79" t="s">
        <v>3</v>
      </c>
      <c r="I79" t="s">
        <v>1241</v>
      </c>
      <c r="J79" t="s">
        <v>1242</v>
      </c>
      <c r="K79" s="2" t="str">
        <f t="shared" si="9"/>
        <v>10004</v>
      </c>
    </row>
    <row r="80" spans="1:11" x14ac:dyDescent="0.25">
      <c r="A80" t="str">
        <f t="shared" si="10"/>
        <v>10</v>
      </c>
      <c r="B80" t="s">
        <v>201</v>
      </c>
      <c r="C80" t="str">
        <f t="shared" si="8"/>
        <v>037</v>
      </c>
      <c r="D80" t="s">
        <v>201</v>
      </c>
      <c r="E80" t="str">
        <f t="shared" si="11"/>
        <v>02</v>
      </c>
      <c r="F80" t="str">
        <f>"002"</f>
        <v>002</v>
      </c>
      <c r="G80" t="str">
        <f>""</f>
        <v/>
      </c>
      <c r="H80" t="s">
        <v>3</v>
      </c>
      <c r="I80" t="s">
        <v>1241</v>
      </c>
      <c r="J80" t="s">
        <v>1242</v>
      </c>
      <c r="K80" s="2" t="str">
        <f t="shared" si="9"/>
        <v>10004</v>
      </c>
    </row>
    <row r="81" spans="1:11" x14ac:dyDescent="0.25">
      <c r="A81" t="str">
        <f t="shared" si="10"/>
        <v>10</v>
      </c>
      <c r="B81" t="s">
        <v>201</v>
      </c>
      <c r="C81" t="str">
        <f t="shared" si="8"/>
        <v>037</v>
      </c>
      <c r="D81" t="s">
        <v>201</v>
      </c>
      <c r="E81" t="str">
        <f t="shared" si="11"/>
        <v>02</v>
      </c>
      <c r="F81" t="str">
        <f>"003"</f>
        <v>003</v>
      </c>
      <c r="G81" t="str">
        <f>""</f>
        <v/>
      </c>
      <c r="H81" t="s">
        <v>3</v>
      </c>
      <c r="I81" t="s">
        <v>1243</v>
      </c>
      <c r="J81" t="s">
        <v>1244</v>
      </c>
      <c r="K81" s="2" t="str">
        <f t="shared" si="9"/>
        <v>10004</v>
      </c>
    </row>
    <row r="82" spans="1:11" x14ac:dyDescent="0.25">
      <c r="A82" t="str">
        <f t="shared" si="10"/>
        <v>10</v>
      </c>
      <c r="B82" t="s">
        <v>201</v>
      </c>
      <c r="C82" t="str">
        <f t="shared" si="8"/>
        <v>037</v>
      </c>
      <c r="D82" t="s">
        <v>201</v>
      </c>
      <c r="E82" t="str">
        <f t="shared" si="11"/>
        <v>02</v>
      </c>
      <c r="F82" t="str">
        <f>"004"</f>
        <v>004</v>
      </c>
      <c r="G82" t="str">
        <f>""</f>
        <v/>
      </c>
      <c r="H82" t="s">
        <v>3</v>
      </c>
      <c r="I82" t="s">
        <v>1245</v>
      </c>
      <c r="J82" t="s">
        <v>1246</v>
      </c>
      <c r="K82" s="2" t="str">
        <f t="shared" si="9"/>
        <v>10004</v>
      </c>
    </row>
    <row r="83" spans="1:11" x14ac:dyDescent="0.25">
      <c r="A83" t="str">
        <f t="shared" si="10"/>
        <v>10</v>
      </c>
      <c r="B83" t="s">
        <v>201</v>
      </c>
      <c r="C83" t="str">
        <f t="shared" si="8"/>
        <v>037</v>
      </c>
      <c r="D83" t="s">
        <v>201</v>
      </c>
      <c r="E83" t="str">
        <f t="shared" si="11"/>
        <v>02</v>
      </c>
      <c r="F83" t="str">
        <f>"005"</f>
        <v>005</v>
      </c>
      <c r="G83" t="str">
        <f>""</f>
        <v/>
      </c>
      <c r="H83" t="s">
        <v>3</v>
      </c>
      <c r="I83" t="s">
        <v>1245</v>
      </c>
      <c r="J83" t="s">
        <v>1246</v>
      </c>
      <c r="K83" s="2" t="str">
        <f t="shared" si="9"/>
        <v>10004</v>
      </c>
    </row>
    <row r="84" spans="1:11" x14ac:dyDescent="0.25">
      <c r="A84" t="str">
        <f t="shared" si="10"/>
        <v>10</v>
      </c>
      <c r="B84" t="s">
        <v>201</v>
      </c>
      <c r="C84" t="str">
        <f t="shared" si="8"/>
        <v>037</v>
      </c>
      <c r="D84" t="s">
        <v>201</v>
      </c>
      <c r="E84" t="str">
        <f t="shared" si="11"/>
        <v>02</v>
      </c>
      <c r="F84" t="str">
        <f>"006"</f>
        <v>006</v>
      </c>
      <c r="G84" t="str">
        <f>""</f>
        <v/>
      </c>
      <c r="H84" t="s">
        <v>1</v>
      </c>
      <c r="I84" t="s">
        <v>1247</v>
      </c>
      <c r="J84" t="s">
        <v>1248</v>
      </c>
      <c r="K84" s="2" t="str">
        <f t="shared" si="9"/>
        <v>10004</v>
      </c>
    </row>
    <row r="85" spans="1:11" x14ac:dyDescent="0.25">
      <c r="A85" t="str">
        <f t="shared" si="10"/>
        <v>10</v>
      </c>
      <c r="B85" t="s">
        <v>201</v>
      </c>
      <c r="C85" t="str">
        <f t="shared" si="8"/>
        <v>037</v>
      </c>
      <c r="D85" t="s">
        <v>201</v>
      </c>
      <c r="E85" t="str">
        <f t="shared" si="11"/>
        <v>02</v>
      </c>
      <c r="F85" t="str">
        <f>"006"</f>
        <v>006</v>
      </c>
      <c r="G85" t="str">
        <f>""</f>
        <v/>
      </c>
      <c r="H85" t="s">
        <v>0</v>
      </c>
      <c r="I85" t="s">
        <v>1247</v>
      </c>
      <c r="J85" t="s">
        <v>1248</v>
      </c>
      <c r="K85" s="2" t="str">
        <f t="shared" si="9"/>
        <v>10004</v>
      </c>
    </row>
    <row r="86" spans="1:11" x14ac:dyDescent="0.25">
      <c r="A86" t="str">
        <f t="shared" si="10"/>
        <v>10</v>
      </c>
      <c r="B86" t="s">
        <v>201</v>
      </c>
      <c r="C86" t="str">
        <f t="shared" si="8"/>
        <v>037</v>
      </c>
      <c r="D86" t="s">
        <v>201</v>
      </c>
      <c r="E86" t="str">
        <f t="shared" si="11"/>
        <v>02</v>
      </c>
      <c r="F86" t="str">
        <f>"007"</f>
        <v>007</v>
      </c>
      <c r="G86" t="str">
        <f>""</f>
        <v/>
      </c>
      <c r="H86" t="s">
        <v>3</v>
      </c>
      <c r="I86" t="s">
        <v>1249</v>
      </c>
      <c r="J86" t="s">
        <v>1250</v>
      </c>
      <c r="K86" s="2" t="str">
        <f>"10001"</f>
        <v>10001</v>
      </c>
    </row>
    <row r="87" spans="1:11" x14ac:dyDescent="0.25">
      <c r="A87" t="str">
        <f t="shared" si="10"/>
        <v>10</v>
      </c>
      <c r="B87" t="s">
        <v>201</v>
      </c>
      <c r="C87" t="str">
        <f t="shared" si="8"/>
        <v>037</v>
      </c>
      <c r="D87" t="s">
        <v>201</v>
      </c>
      <c r="E87" t="str">
        <f t="shared" si="11"/>
        <v>02</v>
      </c>
      <c r="F87" t="str">
        <f>"008"</f>
        <v>008</v>
      </c>
      <c r="G87" t="str">
        <f>""</f>
        <v/>
      </c>
      <c r="H87" t="s">
        <v>3</v>
      </c>
      <c r="I87" t="s">
        <v>1251</v>
      </c>
      <c r="J87" t="s">
        <v>1252</v>
      </c>
      <c r="K87" s="2" t="str">
        <f>"10001"</f>
        <v>10001</v>
      </c>
    </row>
    <row r="88" spans="1:11" x14ac:dyDescent="0.25">
      <c r="A88" t="str">
        <f t="shared" si="10"/>
        <v>10</v>
      </c>
      <c r="B88" t="s">
        <v>201</v>
      </c>
      <c r="C88" t="str">
        <f t="shared" si="8"/>
        <v>037</v>
      </c>
      <c r="D88" t="s">
        <v>201</v>
      </c>
      <c r="E88" t="str">
        <f t="shared" si="11"/>
        <v>02</v>
      </c>
      <c r="F88" t="str">
        <f>"009"</f>
        <v>009</v>
      </c>
      <c r="G88" t="str">
        <f>""</f>
        <v/>
      </c>
      <c r="H88" t="s">
        <v>3</v>
      </c>
      <c r="I88" t="s">
        <v>1253</v>
      </c>
      <c r="J88" t="s">
        <v>1254</v>
      </c>
      <c r="K88" s="2" t="str">
        <f>"10001"</f>
        <v>10001</v>
      </c>
    </row>
    <row r="89" spans="1:11" x14ac:dyDescent="0.25">
      <c r="A89" t="str">
        <f t="shared" si="10"/>
        <v>10</v>
      </c>
      <c r="B89" t="s">
        <v>201</v>
      </c>
      <c r="C89" t="str">
        <f t="shared" si="8"/>
        <v>037</v>
      </c>
      <c r="D89" t="s">
        <v>201</v>
      </c>
      <c r="E89" t="str">
        <f t="shared" si="11"/>
        <v>02</v>
      </c>
      <c r="F89" t="str">
        <f>"010"</f>
        <v>010</v>
      </c>
      <c r="G89" t="str">
        <f>""</f>
        <v/>
      </c>
      <c r="H89" t="s">
        <v>3</v>
      </c>
      <c r="I89" t="s">
        <v>1255</v>
      </c>
      <c r="J89" t="s">
        <v>1256</v>
      </c>
      <c r="K89" s="2" t="str">
        <f>"10004"</f>
        <v>10004</v>
      </c>
    </row>
    <row r="90" spans="1:11" x14ac:dyDescent="0.25">
      <c r="A90" t="str">
        <f t="shared" si="10"/>
        <v>10</v>
      </c>
      <c r="B90" t="s">
        <v>201</v>
      </c>
      <c r="C90" t="str">
        <f t="shared" si="8"/>
        <v>037</v>
      </c>
      <c r="D90" t="s">
        <v>201</v>
      </c>
      <c r="E90" t="str">
        <f t="shared" si="11"/>
        <v>02</v>
      </c>
      <c r="F90" t="str">
        <f>"011"</f>
        <v>011</v>
      </c>
      <c r="G90" t="str">
        <f>""</f>
        <v/>
      </c>
      <c r="H90" t="s">
        <v>1</v>
      </c>
      <c r="I90" t="s">
        <v>1257</v>
      </c>
      <c r="J90" t="s">
        <v>1258</v>
      </c>
      <c r="K90" s="2" t="str">
        <f>"10004"</f>
        <v>10004</v>
      </c>
    </row>
    <row r="91" spans="1:11" x14ac:dyDescent="0.25">
      <c r="A91" t="str">
        <f t="shared" si="10"/>
        <v>10</v>
      </c>
      <c r="B91" t="s">
        <v>201</v>
      </c>
      <c r="C91" t="str">
        <f t="shared" si="8"/>
        <v>037</v>
      </c>
      <c r="D91" t="s">
        <v>201</v>
      </c>
      <c r="E91" t="str">
        <f t="shared" si="11"/>
        <v>02</v>
      </c>
      <c r="F91" t="str">
        <f>"011"</f>
        <v>011</v>
      </c>
      <c r="G91" t="str">
        <f>""</f>
        <v/>
      </c>
      <c r="H91" t="s">
        <v>0</v>
      </c>
      <c r="I91" t="s">
        <v>1257</v>
      </c>
      <c r="J91" t="s">
        <v>1258</v>
      </c>
      <c r="K91" s="2" t="str">
        <f>"10004"</f>
        <v>10004</v>
      </c>
    </row>
    <row r="92" spans="1:11" x14ac:dyDescent="0.25">
      <c r="A92" t="str">
        <f t="shared" si="10"/>
        <v>10</v>
      </c>
      <c r="B92" t="s">
        <v>201</v>
      </c>
      <c r="C92" t="str">
        <f t="shared" si="8"/>
        <v>037</v>
      </c>
      <c r="D92" t="s">
        <v>201</v>
      </c>
      <c r="E92" t="str">
        <f t="shared" si="11"/>
        <v>02</v>
      </c>
      <c r="F92" t="str">
        <f>"012"</f>
        <v>012</v>
      </c>
      <c r="G92" t="str">
        <f>""</f>
        <v/>
      </c>
      <c r="H92" t="s">
        <v>3</v>
      </c>
      <c r="I92" t="s">
        <v>1253</v>
      </c>
      <c r="J92" t="s">
        <v>1254</v>
      </c>
      <c r="K92" s="2" t="str">
        <f>"10001"</f>
        <v>10001</v>
      </c>
    </row>
    <row r="93" spans="1:11" x14ac:dyDescent="0.25">
      <c r="A93" t="str">
        <f t="shared" si="10"/>
        <v>10</v>
      </c>
      <c r="B93" t="s">
        <v>201</v>
      </c>
      <c r="C93" t="str">
        <f t="shared" si="8"/>
        <v>037</v>
      </c>
      <c r="D93" t="s">
        <v>201</v>
      </c>
      <c r="E93" t="str">
        <f t="shared" si="11"/>
        <v>02</v>
      </c>
      <c r="F93" t="str">
        <f>"013"</f>
        <v>013</v>
      </c>
      <c r="G93" t="str">
        <f>""</f>
        <v/>
      </c>
      <c r="H93" t="s">
        <v>3</v>
      </c>
      <c r="I93" t="s">
        <v>1257</v>
      </c>
      <c r="J93" t="s">
        <v>1258</v>
      </c>
      <c r="K93" s="2" t="str">
        <f>"10004"</f>
        <v>10004</v>
      </c>
    </row>
    <row r="94" spans="1:11" x14ac:dyDescent="0.25">
      <c r="A94" t="str">
        <f t="shared" si="10"/>
        <v>10</v>
      </c>
      <c r="B94" t="s">
        <v>201</v>
      </c>
      <c r="C94" t="str">
        <f t="shared" si="8"/>
        <v>037</v>
      </c>
      <c r="D94" t="s">
        <v>201</v>
      </c>
      <c r="E94" t="str">
        <f t="shared" ref="E94:E101" si="12">"03"</f>
        <v>03</v>
      </c>
      <c r="F94" t="str">
        <f>"001"</f>
        <v>001</v>
      </c>
      <c r="G94" t="str">
        <f>""</f>
        <v/>
      </c>
      <c r="H94" t="s">
        <v>1</v>
      </c>
      <c r="I94" t="s">
        <v>1259</v>
      </c>
      <c r="J94" t="s">
        <v>1260</v>
      </c>
      <c r="K94" s="2" t="str">
        <f>"10003"</f>
        <v>10003</v>
      </c>
    </row>
    <row r="95" spans="1:11" x14ac:dyDescent="0.25">
      <c r="A95" t="str">
        <f t="shared" si="10"/>
        <v>10</v>
      </c>
      <c r="B95" t="s">
        <v>201</v>
      </c>
      <c r="C95" t="str">
        <f t="shared" si="8"/>
        <v>037</v>
      </c>
      <c r="D95" t="s">
        <v>201</v>
      </c>
      <c r="E95" t="str">
        <f t="shared" si="12"/>
        <v>03</v>
      </c>
      <c r="F95" t="str">
        <f>"001"</f>
        <v>001</v>
      </c>
      <c r="G95" t="str">
        <f>""</f>
        <v/>
      </c>
      <c r="H95" t="s">
        <v>0</v>
      </c>
      <c r="I95" t="s">
        <v>1259</v>
      </c>
      <c r="J95" t="s">
        <v>1260</v>
      </c>
      <c r="K95" s="2" t="str">
        <f>"10003"</f>
        <v>10003</v>
      </c>
    </row>
    <row r="96" spans="1:11" x14ac:dyDescent="0.25">
      <c r="A96" t="str">
        <f t="shared" si="10"/>
        <v>10</v>
      </c>
      <c r="B96" t="s">
        <v>201</v>
      </c>
      <c r="C96" t="str">
        <f t="shared" si="8"/>
        <v>037</v>
      </c>
      <c r="D96" t="s">
        <v>201</v>
      </c>
      <c r="E96" t="str">
        <f t="shared" si="12"/>
        <v>03</v>
      </c>
      <c r="F96" t="str">
        <f>"002"</f>
        <v>002</v>
      </c>
      <c r="G96" t="str">
        <f>""</f>
        <v/>
      </c>
      <c r="H96" t="s">
        <v>3</v>
      </c>
      <c r="I96" t="s">
        <v>1261</v>
      </c>
      <c r="J96" t="s">
        <v>1262</v>
      </c>
      <c r="K96" s="2" t="str">
        <f>"10004"</f>
        <v>10004</v>
      </c>
    </row>
    <row r="97" spans="1:11" x14ac:dyDescent="0.25">
      <c r="A97" t="str">
        <f t="shared" si="10"/>
        <v>10</v>
      </c>
      <c r="B97" t="s">
        <v>201</v>
      </c>
      <c r="C97" t="str">
        <f t="shared" si="8"/>
        <v>037</v>
      </c>
      <c r="D97" t="s">
        <v>201</v>
      </c>
      <c r="E97" t="str">
        <f t="shared" si="12"/>
        <v>03</v>
      </c>
      <c r="F97" t="str">
        <f>"003"</f>
        <v>003</v>
      </c>
      <c r="G97" t="str">
        <f>""</f>
        <v/>
      </c>
      <c r="H97" t="s">
        <v>3</v>
      </c>
      <c r="I97" t="s">
        <v>1263</v>
      </c>
      <c r="J97" t="s">
        <v>1264</v>
      </c>
      <c r="K97" s="2" t="str">
        <f>"10004"</f>
        <v>10004</v>
      </c>
    </row>
    <row r="98" spans="1:11" x14ac:dyDescent="0.25">
      <c r="A98" t="str">
        <f t="shared" si="10"/>
        <v>10</v>
      </c>
      <c r="B98" t="s">
        <v>201</v>
      </c>
      <c r="C98" t="str">
        <f t="shared" si="8"/>
        <v>037</v>
      </c>
      <c r="D98" t="s">
        <v>201</v>
      </c>
      <c r="E98" t="str">
        <f t="shared" si="12"/>
        <v>03</v>
      </c>
      <c r="F98" t="str">
        <f>"004"</f>
        <v>004</v>
      </c>
      <c r="G98" t="str">
        <f>""</f>
        <v/>
      </c>
      <c r="H98" t="s">
        <v>3</v>
      </c>
      <c r="I98" t="s">
        <v>1265</v>
      </c>
      <c r="J98" t="s">
        <v>1266</v>
      </c>
      <c r="K98" s="2" t="str">
        <f>"10001"</f>
        <v>10001</v>
      </c>
    </row>
    <row r="99" spans="1:11" x14ac:dyDescent="0.25">
      <c r="A99" t="str">
        <f t="shared" si="10"/>
        <v>10</v>
      </c>
      <c r="B99" t="s">
        <v>201</v>
      </c>
      <c r="C99" t="str">
        <f t="shared" si="8"/>
        <v>037</v>
      </c>
      <c r="D99" t="s">
        <v>201</v>
      </c>
      <c r="E99" t="str">
        <f t="shared" si="12"/>
        <v>03</v>
      </c>
      <c r="F99" t="str">
        <f>"005"</f>
        <v>005</v>
      </c>
      <c r="G99" t="str">
        <f>""</f>
        <v/>
      </c>
      <c r="H99" t="s">
        <v>3</v>
      </c>
      <c r="I99" t="s">
        <v>845</v>
      </c>
      <c r="J99" t="s">
        <v>1267</v>
      </c>
      <c r="K99" s="2" t="str">
        <f>"10001"</f>
        <v>10001</v>
      </c>
    </row>
    <row r="100" spans="1:11" x14ac:dyDescent="0.25">
      <c r="A100" t="str">
        <f t="shared" si="10"/>
        <v>10</v>
      </c>
      <c r="B100" t="s">
        <v>201</v>
      </c>
      <c r="C100" t="str">
        <f t="shared" si="8"/>
        <v>037</v>
      </c>
      <c r="D100" t="s">
        <v>201</v>
      </c>
      <c r="E100" t="str">
        <f t="shared" si="12"/>
        <v>03</v>
      </c>
      <c r="F100" t="str">
        <f>"006"</f>
        <v>006</v>
      </c>
      <c r="G100" t="str">
        <f>""</f>
        <v/>
      </c>
      <c r="H100" t="s">
        <v>3</v>
      </c>
      <c r="I100" t="s">
        <v>845</v>
      </c>
      <c r="J100" t="s">
        <v>1267</v>
      </c>
      <c r="K100" s="2" t="str">
        <f>"10001"</f>
        <v>10001</v>
      </c>
    </row>
    <row r="101" spans="1:11" x14ac:dyDescent="0.25">
      <c r="A101" t="str">
        <f t="shared" si="10"/>
        <v>10</v>
      </c>
      <c r="B101" t="s">
        <v>201</v>
      </c>
      <c r="C101" t="str">
        <f t="shared" si="8"/>
        <v>037</v>
      </c>
      <c r="D101" t="s">
        <v>201</v>
      </c>
      <c r="E101" t="str">
        <f t="shared" si="12"/>
        <v>03</v>
      </c>
      <c r="F101" t="str">
        <f>"007"</f>
        <v>007</v>
      </c>
      <c r="G101" t="str">
        <f>""</f>
        <v/>
      </c>
      <c r="H101" t="s">
        <v>3</v>
      </c>
      <c r="I101" t="s">
        <v>1263</v>
      </c>
      <c r="J101" t="s">
        <v>1264</v>
      </c>
      <c r="K101" s="2" t="str">
        <f>"10004"</f>
        <v>10004</v>
      </c>
    </row>
    <row r="102" spans="1:11" x14ac:dyDescent="0.25">
      <c r="A102" t="str">
        <f t="shared" si="10"/>
        <v>10</v>
      </c>
      <c r="B102" t="s">
        <v>201</v>
      </c>
      <c r="C102" t="str">
        <f t="shared" si="8"/>
        <v>037</v>
      </c>
      <c r="D102" t="s">
        <v>201</v>
      </c>
      <c r="E102" t="str">
        <f t="shared" ref="E102:E133" si="13">"04"</f>
        <v>04</v>
      </c>
      <c r="F102" t="str">
        <f>"001"</f>
        <v>001</v>
      </c>
      <c r="G102" t="str">
        <f>""</f>
        <v/>
      </c>
      <c r="H102" t="s">
        <v>3</v>
      </c>
      <c r="I102" t="s">
        <v>1268</v>
      </c>
      <c r="J102" t="s">
        <v>1269</v>
      </c>
      <c r="K102" s="2" t="str">
        <f>"10002"</f>
        <v>10002</v>
      </c>
    </row>
    <row r="103" spans="1:11" x14ac:dyDescent="0.25">
      <c r="A103" t="str">
        <f t="shared" si="10"/>
        <v>10</v>
      </c>
      <c r="B103" t="s">
        <v>201</v>
      </c>
      <c r="C103" t="str">
        <f t="shared" si="8"/>
        <v>037</v>
      </c>
      <c r="D103" t="s">
        <v>201</v>
      </c>
      <c r="E103" t="str">
        <f t="shared" si="13"/>
        <v>04</v>
      </c>
      <c r="F103" t="str">
        <f>"002"</f>
        <v>002</v>
      </c>
      <c r="G103" t="str">
        <f>""</f>
        <v/>
      </c>
      <c r="H103" t="s">
        <v>3</v>
      </c>
      <c r="I103" t="s">
        <v>1270</v>
      </c>
      <c r="J103" t="s">
        <v>1271</v>
      </c>
      <c r="K103" s="2" t="str">
        <f>"10001"</f>
        <v>10001</v>
      </c>
    </row>
    <row r="104" spans="1:11" x14ac:dyDescent="0.25">
      <c r="A104" t="str">
        <f t="shared" si="10"/>
        <v>10</v>
      </c>
      <c r="B104" t="s">
        <v>201</v>
      </c>
      <c r="C104" t="str">
        <f t="shared" si="8"/>
        <v>037</v>
      </c>
      <c r="D104" t="s">
        <v>201</v>
      </c>
      <c r="E104" t="str">
        <f t="shared" si="13"/>
        <v>04</v>
      </c>
      <c r="F104" t="str">
        <f>"003"</f>
        <v>003</v>
      </c>
      <c r="G104" t="str">
        <f>""</f>
        <v/>
      </c>
      <c r="H104" t="s">
        <v>1</v>
      </c>
      <c r="I104" t="s">
        <v>1272</v>
      </c>
      <c r="J104" t="s">
        <v>1273</v>
      </c>
      <c r="K104" s="2" t="str">
        <f>"10005"</f>
        <v>10005</v>
      </c>
    </row>
    <row r="105" spans="1:11" x14ac:dyDescent="0.25">
      <c r="A105" t="str">
        <f t="shared" si="10"/>
        <v>10</v>
      </c>
      <c r="B105" t="s">
        <v>201</v>
      </c>
      <c r="C105" t="str">
        <f t="shared" si="8"/>
        <v>037</v>
      </c>
      <c r="D105" t="s">
        <v>201</v>
      </c>
      <c r="E105" t="str">
        <f t="shared" si="13"/>
        <v>04</v>
      </c>
      <c r="F105" t="str">
        <f>"003"</f>
        <v>003</v>
      </c>
      <c r="G105" t="str">
        <f>""</f>
        <v/>
      </c>
      <c r="H105" t="s">
        <v>0</v>
      </c>
      <c r="I105" t="s">
        <v>1272</v>
      </c>
      <c r="J105" t="s">
        <v>1273</v>
      </c>
      <c r="K105" s="2" t="str">
        <f>"10005"</f>
        <v>10005</v>
      </c>
    </row>
    <row r="106" spans="1:11" x14ac:dyDescent="0.25">
      <c r="A106" t="str">
        <f t="shared" si="10"/>
        <v>10</v>
      </c>
      <c r="B106" t="s">
        <v>201</v>
      </c>
      <c r="C106" t="str">
        <f t="shared" si="8"/>
        <v>037</v>
      </c>
      <c r="D106" t="s">
        <v>201</v>
      </c>
      <c r="E106" t="str">
        <f t="shared" si="13"/>
        <v>04</v>
      </c>
      <c r="F106" t="str">
        <f>"004"</f>
        <v>004</v>
      </c>
      <c r="G106" t="str">
        <f>""</f>
        <v/>
      </c>
      <c r="H106" t="s">
        <v>3</v>
      </c>
      <c r="I106" t="s">
        <v>1274</v>
      </c>
      <c r="J106" t="s">
        <v>1275</v>
      </c>
      <c r="K106" s="2" t="str">
        <f>"10005"</f>
        <v>10005</v>
      </c>
    </row>
    <row r="107" spans="1:11" x14ac:dyDescent="0.25">
      <c r="A107" t="str">
        <f t="shared" si="10"/>
        <v>10</v>
      </c>
      <c r="B107" t="s">
        <v>201</v>
      </c>
      <c r="C107" t="str">
        <f t="shared" si="8"/>
        <v>037</v>
      </c>
      <c r="D107" t="s">
        <v>201</v>
      </c>
      <c r="E107" t="str">
        <f t="shared" si="13"/>
        <v>04</v>
      </c>
      <c r="F107" t="str">
        <f>"005"</f>
        <v>005</v>
      </c>
      <c r="G107" t="str">
        <f>""</f>
        <v/>
      </c>
      <c r="H107" t="s">
        <v>3</v>
      </c>
      <c r="I107" t="s">
        <v>1276</v>
      </c>
      <c r="J107" t="s">
        <v>1277</v>
      </c>
      <c r="K107" s="2" t="str">
        <f>"10002"</f>
        <v>10002</v>
      </c>
    </row>
    <row r="108" spans="1:11" x14ac:dyDescent="0.25">
      <c r="A108" t="str">
        <f t="shared" si="10"/>
        <v>10</v>
      </c>
      <c r="B108" t="s">
        <v>201</v>
      </c>
      <c r="C108" t="str">
        <f t="shared" si="8"/>
        <v>037</v>
      </c>
      <c r="D108" t="s">
        <v>201</v>
      </c>
      <c r="E108" t="str">
        <f t="shared" si="13"/>
        <v>04</v>
      </c>
      <c r="F108" t="str">
        <f>"006"</f>
        <v>006</v>
      </c>
      <c r="G108" t="str">
        <f>""</f>
        <v/>
      </c>
      <c r="H108" t="s">
        <v>3</v>
      </c>
      <c r="I108" t="s">
        <v>1278</v>
      </c>
      <c r="J108" t="s">
        <v>1279</v>
      </c>
      <c r="K108" s="2" t="str">
        <f>"10001"</f>
        <v>10001</v>
      </c>
    </row>
    <row r="109" spans="1:11" x14ac:dyDescent="0.25">
      <c r="A109" t="str">
        <f t="shared" si="10"/>
        <v>10</v>
      </c>
      <c r="B109" t="s">
        <v>201</v>
      </c>
      <c r="C109" t="str">
        <f t="shared" si="8"/>
        <v>037</v>
      </c>
      <c r="D109" t="s">
        <v>201</v>
      </c>
      <c r="E109" t="str">
        <f t="shared" si="13"/>
        <v>04</v>
      </c>
      <c r="F109" t="str">
        <f>"007"</f>
        <v>007</v>
      </c>
      <c r="G109" t="str">
        <f>""</f>
        <v/>
      </c>
      <c r="H109" t="s">
        <v>3</v>
      </c>
      <c r="I109" t="s">
        <v>1280</v>
      </c>
      <c r="J109" t="s">
        <v>1281</v>
      </c>
      <c r="K109" s="2" t="str">
        <f>"10005"</f>
        <v>10005</v>
      </c>
    </row>
    <row r="110" spans="1:11" x14ac:dyDescent="0.25">
      <c r="A110" t="str">
        <f t="shared" si="10"/>
        <v>10</v>
      </c>
      <c r="B110" t="s">
        <v>201</v>
      </c>
      <c r="C110" t="str">
        <f t="shared" si="8"/>
        <v>037</v>
      </c>
      <c r="D110" t="s">
        <v>201</v>
      </c>
      <c r="E110" t="str">
        <f t="shared" si="13"/>
        <v>04</v>
      </c>
      <c r="F110" t="str">
        <f>"008"</f>
        <v>008</v>
      </c>
      <c r="G110" t="str">
        <f>""</f>
        <v/>
      </c>
      <c r="H110" t="s">
        <v>3</v>
      </c>
      <c r="I110" t="s">
        <v>1282</v>
      </c>
      <c r="J110" t="s">
        <v>1283</v>
      </c>
      <c r="K110" s="2" t="str">
        <f>"10002"</f>
        <v>10002</v>
      </c>
    </row>
    <row r="111" spans="1:11" x14ac:dyDescent="0.25">
      <c r="A111" t="str">
        <f t="shared" si="10"/>
        <v>10</v>
      </c>
      <c r="B111" t="s">
        <v>201</v>
      </c>
      <c r="C111" t="str">
        <f t="shared" si="8"/>
        <v>037</v>
      </c>
      <c r="D111" t="s">
        <v>201</v>
      </c>
      <c r="E111" t="str">
        <f t="shared" si="13"/>
        <v>04</v>
      </c>
      <c r="F111" t="str">
        <f>"009"</f>
        <v>009</v>
      </c>
      <c r="G111" t="str">
        <f>""</f>
        <v/>
      </c>
      <c r="H111" t="s">
        <v>3</v>
      </c>
      <c r="I111" t="s">
        <v>1284</v>
      </c>
      <c r="J111" t="s">
        <v>1285</v>
      </c>
      <c r="K111" s="2" t="str">
        <f>"10195"</f>
        <v>10195</v>
      </c>
    </row>
    <row r="112" spans="1:11" x14ac:dyDescent="0.25">
      <c r="A112" t="str">
        <f t="shared" si="10"/>
        <v>10</v>
      </c>
      <c r="B112" t="s">
        <v>201</v>
      </c>
      <c r="C112" t="str">
        <f t="shared" si="8"/>
        <v>037</v>
      </c>
      <c r="D112" t="s">
        <v>201</v>
      </c>
      <c r="E112" t="str">
        <f t="shared" si="13"/>
        <v>04</v>
      </c>
      <c r="F112" t="str">
        <f>"010"</f>
        <v>010</v>
      </c>
      <c r="G112" t="str">
        <f>""</f>
        <v/>
      </c>
      <c r="H112" t="s">
        <v>3</v>
      </c>
      <c r="I112" t="s">
        <v>1282</v>
      </c>
      <c r="J112" t="s">
        <v>1283</v>
      </c>
      <c r="K112" s="2" t="str">
        <f>"10002"</f>
        <v>10002</v>
      </c>
    </row>
    <row r="113" spans="1:11" x14ac:dyDescent="0.25">
      <c r="A113" t="str">
        <f t="shared" si="10"/>
        <v>10</v>
      </c>
      <c r="B113" t="s">
        <v>201</v>
      </c>
      <c r="C113" t="str">
        <f t="shared" si="8"/>
        <v>037</v>
      </c>
      <c r="D113" t="s">
        <v>201</v>
      </c>
      <c r="E113" t="str">
        <f t="shared" si="13"/>
        <v>04</v>
      </c>
      <c r="F113" t="str">
        <f>"011"</f>
        <v>011</v>
      </c>
      <c r="G113" t="str">
        <f>""</f>
        <v/>
      </c>
      <c r="H113" t="s">
        <v>3</v>
      </c>
      <c r="I113" t="s">
        <v>1286</v>
      </c>
      <c r="J113" t="s">
        <v>1275</v>
      </c>
      <c r="K113" s="2" t="str">
        <f>"10005"</f>
        <v>10005</v>
      </c>
    </row>
    <row r="114" spans="1:11" x14ac:dyDescent="0.25">
      <c r="A114" t="str">
        <f t="shared" si="10"/>
        <v>10</v>
      </c>
      <c r="B114" t="s">
        <v>201</v>
      </c>
      <c r="C114" t="str">
        <f t="shared" si="8"/>
        <v>037</v>
      </c>
      <c r="D114" t="s">
        <v>201</v>
      </c>
      <c r="E114" t="str">
        <f t="shared" si="13"/>
        <v>04</v>
      </c>
      <c r="F114" t="str">
        <f>"012"</f>
        <v>012</v>
      </c>
      <c r="G114" t="str">
        <f>""</f>
        <v/>
      </c>
      <c r="H114" t="s">
        <v>3</v>
      </c>
      <c r="I114" t="s">
        <v>1287</v>
      </c>
      <c r="J114" t="s">
        <v>1275</v>
      </c>
      <c r="K114" s="2" t="str">
        <f>"10005"</f>
        <v>10005</v>
      </c>
    </row>
    <row r="115" spans="1:11" x14ac:dyDescent="0.25">
      <c r="A115" t="str">
        <f t="shared" si="10"/>
        <v>10</v>
      </c>
      <c r="B115" t="s">
        <v>201</v>
      </c>
      <c r="C115" t="str">
        <f t="shared" si="8"/>
        <v>037</v>
      </c>
      <c r="D115" t="s">
        <v>201</v>
      </c>
      <c r="E115" t="str">
        <f t="shared" si="13"/>
        <v>04</v>
      </c>
      <c r="F115" t="str">
        <f>"013"</f>
        <v>013</v>
      </c>
      <c r="G115" t="str">
        <f>""</f>
        <v/>
      </c>
      <c r="H115" t="s">
        <v>3</v>
      </c>
      <c r="I115" t="s">
        <v>1288</v>
      </c>
      <c r="J115" t="s">
        <v>1289</v>
      </c>
      <c r="K115" s="2" t="str">
        <f>"10005"</f>
        <v>10005</v>
      </c>
    </row>
    <row r="116" spans="1:11" x14ac:dyDescent="0.25">
      <c r="A116" t="str">
        <f t="shared" si="10"/>
        <v>10</v>
      </c>
      <c r="B116" t="s">
        <v>201</v>
      </c>
      <c r="C116" t="str">
        <f t="shared" si="8"/>
        <v>037</v>
      </c>
      <c r="D116" t="s">
        <v>201</v>
      </c>
      <c r="E116" t="str">
        <f t="shared" si="13"/>
        <v>04</v>
      </c>
      <c r="F116" t="str">
        <f>"014"</f>
        <v>014</v>
      </c>
      <c r="G116" t="str">
        <f>""</f>
        <v/>
      </c>
      <c r="H116" t="s">
        <v>3</v>
      </c>
      <c r="I116" t="s">
        <v>1278</v>
      </c>
      <c r="J116" t="s">
        <v>1279</v>
      </c>
      <c r="K116" s="2" t="str">
        <f>"10001"</f>
        <v>10001</v>
      </c>
    </row>
    <row r="117" spans="1:11" x14ac:dyDescent="0.25">
      <c r="A117" t="str">
        <f t="shared" si="10"/>
        <v>10</v>
      </c>
      <c r="B117" t="s">
        <v>201</v>
      </c>
      <c r="C117" t="str">
        <f t="shared" ref="C117:C153" si="14">"037"</f>
        <v>037</v>
      </c>
      <c r="D117" t="s">
        <v>201</v>
      </c>
      <c r="E117" t="str">
        <f t="shared" si="13"/>
        <v>04</v>
      </c>
      <c r="F117" t="str">
        <f>"015"</f>
        <v>015</v>
      </c>
      <c r="G117" t="str">
        <f>""</f>
        <v/>
      </c>
      <c r="H117" t="s">
        <v>3</v>
      </c>
      <c r="I117" t="s">
        <v>1274</v>
      </c>
      <c r="J117" t="s">
        <v>1275</v>
      </c>
      <c r="K117" s="2" t="str">
        <f t="shared" ref="K117:K131" si="15">"10005"</f>
        <v>10005</v>
      </c>
    </row>
    <row r="118" spans="1:11" x14ac:dyDescent="0.25">
      <c r="A118" t="str">
        <f t="shared" si="10"/>
        <v>10</v>
      </c>
      <c r="B118" t="s">
        <v>201</v>
      </c>
      <c r="C118" t="str">
        <f t="shared" si="14"/>
        <v>037</v>
      </c>
      <c r="D118" t="s">
        <v>201</v>
      </c>
      <c r="E118" t="str">
        <f t="shared" si="13"/>
        <v>04</v>
      </c>
      <c r="F118" t="str">
        <f>"016"</f>
        <v>016</v>
      </c>
      <c r="G118" t="str">
        <f>""</f>
        <v/>
      </c>
      <c r="H118" t="s">
        <v>3</v>
      </c>
      <c r="I118" t="s">
        <v>1290</v>
      </c>
      <c r="J118" t="s">
        <v>1291</v>
      </c>
      <c r="K118" s="2" t="str">
        <f t="shared" si="15"/>
        <v>10005</v>
      </c>
    </row>
    <row r="119" spans="1:11" x14ac:dyDescent="0.25">
      <c r="A119" t="str">
        <f t="shared" si="10"/>
        <v>10</v>
      </c>
      <c r="B119" t="s">
        <v>201</v>
      </c>
      <c r="C119" t="str">
        <f t="shared" si="14"/>
        <v>037</v>
      </c>
      <c r="D119" t="s">
        <v>201</v>
      </c>
      <c r="E119" t="str">
        <f t="shared" si="13"/>
        <v>04</v>
      </c>
      <c r="F119" t="str">
        <f>"017"</f>
        <v>017</v>
      </c>
      <c r="G119" t="str">
        <f>""</f>
        <v/>
      </c>
      <c r="H119" t="s">
        <v>1</v>
      </c>
      <c r="I119" t="s">
        <v>1288</v>
      </c>
      <c r="J119" t="s">
        <v>1289</v>
      </c>
      <c r="K119" s="2" t="str">
        <f t="shared" si="15"/>
        <v>10005</v>
      </c>
    </row>
    <row r="120" spans="1:11" x14ac:dyDescent="0.25">
      <c r="A120" t="str">
        <f t="shared" si="10"/>
        <v>10</v>
      </c>
      <c r="B120" t="s">
        <v>201</v>
      </c>
      <c r="C120" t="str">
        <f t="shared" si="14"/>
        <v>037</v>
      </c>
      <c r="D120" t="s">
        <v>201</v>
      </c>
      <c r="E120" t="str">
        <f t="shared" si="13"/>
        <v>04</v>
      </c>
      <c r="F120" t="str">
        <f>"017"</f>
        <v>017</v>
      </c>
      <c r="G120" t="str">
        <f>""</f>
        <v/>
      </c>
      <c r="H120" t="s">
        <v>0</v>
      </c>
      <c r="I120" t="s">
        <v>1288</v>
      </c>
      <c r="J120" t="s">
        <v>1289</v>
      </c>
      <c r="K120" s="2" t="str">
        <f t="shared" si="15"/>
        <v>10005</v>
      </c>
    </row>
    <row r="121" spans="1:11" x14ac:dyDescent="0.25">
      <c r="A121" t="str">
        <f t="shared" si="10"/>
        <v>10</v>
      </c>
      <c r="B121" t="s">
        <v>201</v>
      </c>
      <c r="C121" t="str">
        <f t="shared" si="14"/>
        <v>037</v>
      </c>
      <c r="D121" t="s">
        <v>201</v>
      </c>
      <c r="E121" t="str">
        <f t="shared" si="13"/>
        <v>04</v>
      </c>
      <c r="F121" t="str">
        <f>"018"</f>
        <v>018</v>
      </c>
      <c r="G121" t="str">
        <f>""</f>
        <v/>
      </c>
      <c r="H121" t="s">
        <v>1</v>
      </c>
      <c r="I121" t="s">
        <v>1292</v>
      </c>
      <c r="J121" t="s">
        <v>1293</v>
      </c>
      <c r="K121" s="2" t="str">
        <f t="shared" si="15"/>
        <v>10005</v>
      </c>
    </row>
    <row r="122" spans="1:11" x14ac:dyDescent="0.25">
      <c r="A122" t="str">
        <f t="shared" si="10"/>
        <v>10</v>
      </c>
      <c r="B122" t="s">
        <v>201</v>
      </c>
      <c r="C122" t="str">
        <f t="shared" si="14"/>
        <v>037</v>
      </c>
      <c r="D122" t="s">
        <v>201</v>
      </c>
      <c r="E122" t="str">
        <f t="shared" si="13"/>
        <v>04</v>
      </c>
      <c r="F122" t="str">
        <f>"018"</f>
        <v>018</v>
      </c>
      <c r="G122" t="str">
        <f>""</f>
        <v/>
      </c>
      <c r="H122" t="s">
        <v>0</v>
      </c>
      <c r="I122" t="s">
        <v>1292</v>
      </c>
      <c r="J122" t="s">
        <v>1293</v>
      </c>
      <c r="K122" s="2" t="str">
        <f t="shared" si="15"/>
        <v>10005</v>
      </c>
    </row>
    <row r="123" spans="1:11" x14ac:dyDescent="0.25">
      <c r="A123" t="str">
        <f t="shared" si="10"/>
        <v>10</v>
      </c>
      <c r="B123" t="s">
        <v>201</v>
      </c>
      <c r="C123" t="str">
        <f t="shared" si="14"/>
        <v>037</v>
      </c>
      <c r="D123" t="s">
        <v>201</v>
      </c>
      <c r="E123" t="str">
        <f t="shared" si="13"/>
        <v>04</v>
      </c>
      <c r="F123" t="str">
        <f>"019"</f>
        <v>019</v>
      </c>
      <c r="G123" t="str">
        <f>""</f>
        <v/>
      </c>
      <c r="H123" t="s">
        <v>1</v>
      </c>
      <c r="I123" t="s">
        <v>1294</v>
      </c>
      <c r="J123" t="s">
        <v>1295</v>
      </c>
      <c r="K123" s="2" t="str">
        <f t="shared" si="15"/>
        <v>10005</v>
      </c>
    </row>
    <row r="124" spans="1:11" x14ac:dyDescent="0.25">
      <c r="A124" t="str">
        <f t="shared" si="10"/>
        <v>10</v>
      </c>
      <c r="B124" t="s">
        <v>201</v>
      </c>
      <c r="C124" t="str">
        <f t="shared" si="14"/>
        <v>037</v>
      </c>
      <c r="D124" t="s">
        <v>201</v>
      </c>
      <c r="E124" t="str">
        <f t="shared" si="13"/>
        <v>04</v>
      </c>
      <c r="F124" t="str">
        <f>"019"</f>
        <v>019</v>
      </c>
      <c r="G124" t="str">
        <f>""</f>
        <v/>
      </c>
      <c r="H124" t="s">
        <v>0</v>
      </c>
      <c r="I124" t="s">
        <v>1294</v>
      </c>
      <c r="J124" t="s">
        <v>1295</v>
      </c>
      <c r="K124" s="2" t="str">
        <f t="shared" si="15"/>
        <v>10005</v>
      </c>
    </row>
    <row r="125" spans="1:11" x14ac:dyDescent="0.25">
      <c r="A125" t="str">
        <f t="shared" si="10"/>
        <v>10</v>
      </c>
      <c r="B125" t="s">
        <v>201</v>
      </c>
      <c r="C125" t="str">
        <f t="shared" si="14"/>
        <v>037</v>
      </c>
      <c r="D125" t="s">
        <v>201</v>
      </c>
      <c r="E125" t="str">
        <f t="shared" si="13"/>
        <v>04</v>
      </c>
      <c r="F125" t="str">
        <f>"020"</f>
        <v>020</v>
      </c>
      <c r="G125" t="str">
        <f>""</f>
        <v/>
      </c>
      <c r="H125" t="s">
        <v>3</v>
      </c>
      <c r="I125" t="s">
        <v>1296</v>
      </c>
      <c r="J125" t="s">
        <v>1297</v>
      </c>
      <c r="K125" s="2" t="str">
        <f t="shared" si="15"/>
        <v>10005</v>
      </c>
    </row>
    <row r="126" spans="1:11" x14ac:dyDescent="0.25">
      <c r="A126" t="str">
        <f t="shared" si="10"/>
        <v>10</v>
      </c>
      <c r="B126" t="s">
        <v>201</v>
      </c>
      <c r="C126" t="str">
        <f t="shared" si="14"/>
        <v>037</v>
      </c>
      <c r="D126" t="s">
        <v>201</v>
      </c>
      <c r="E126" t="str">
        <f t="shared" si="13"/>
        <v>04</v>
      </c>
      <c r="F126" t="str">
        <f>"021"</f>
        <v>021</v>
      </c>
      <c r="G126" t="str">
        <f>""</f>
        <v/>
      </c>
      <c r="H126" t="s">
        <v>1</v>
      </c>
      <c r="I126" t="s">
        <v>1298</v>
      </c>
      <c r="J126" t="s">
        <v>1299</v>
      </c>
      <c r="K126" s="2" t="str">
        <f t="shared" si="15"/>
        <v>10005</v>
      </c>
    </row>
    <row r="127" spans="1:11" x14ac:dyDescent="0.25">
      <c r="A127" t="str">
        <f t="shared" si="10"/>
        <v>10</v>
      </c>
      <c r="B127" t="s">
        <v>201</v>
      </c>
      <c r="C127" t="str">
        <f t="shared" si="14"/>
        <v>037</v>
      </c>
      <c r="D127" t="s">
        <v>201</v>
      </c>
      <c r="E127" t="str">
        <f t="shared" si="13"/>
        <v>04</v>
      </c>
      <c r="F127" t="str">
        <f>"021"</f>
        <v>021</v>
      </c>
      <c r="G127" t="str">
        <f>""</f>
        <v/>
      </c>
      <c r="H127" t="s">
        <v>0</v>
      </c>
      <c r="I127" t="s">
        <v>1298</v>
      </c>
      <c r="J127" t="s">
        <v>1299</v>
      </c>
      <c r="K127" s="2" t="str">
        <f t="shared" si="15"/>
        <v>10005</v>
      </c>
    </row>
    <row r="128" spans="1:11" x14ac:dyDescent="0.25">
      <c r="A128" t="str">
        <f t="shared" si="10"/>
        <v>10</v>
      </c>
      <c r="B128" t="s">
        <v>201</v>
      </c>
      <c r="C128" t="str">
        <f t="shared" si="14"/>
        <v>037</v>
      </c>
      <c r="D128" t="s">
        <v>201</v>
      </c>
      <c r="E128" t="str">
        <f t="shared" si="13"/>
        <v>04</v>
      </c>
      <c r="F128" t="str">
        <f>"022"</f>
        <v>022</v>
      </c>
      <c r="G128" t="str">
        <f>""</f>
        <v/>
      </c>
      <c r="H128" t="s">
        <v>3</v>
      </c>
      <c r="I128" t="s">
        <v>1300</v>
      </c>
      <c r="J128" t="s">
        <v>1301</v>
      </c>
      <c r="K128" s="2" t="str">
        <f t="shared" si="15"/>
        <v>10005</v>
      </c>
    </row>
    <row r="129" spans="1:11" x14ac:dyDescent="0.25">
      <c r="A129" t="str">
        <f t="shared" si="10"/>
        <v>10</v>
      </c>
      <c r="B129" t="s">
        <v>201</v>
      </c>
      <c r="C129" t="str">
        <f t="shared" si="14"/>
        <v>037</v>
      </c>
      <c r="D129" t="s">
        <v>201</v>
      </c>
      <c r="E129" t="str">
        <f t="shared" si="13"/>
        <v>04</v>
      </c>
      <c r="F129" t="str">
        <f>"023"</f>
        <v>023</v>
      </c>
      <c r="G129" t="str">
        <f>""</f>
        <v/>
      </c>
      <c r="H129" t="s">
        <v>3</v>
      </c>
      <c r="I129" t="s">
        <v>1302</v>
      </c>
      <c r="J129" t="s">
        <v>1303</v>
      </c>
      <c r="K129" s="2" t="str">
        <f t="shared" si="15"/>
        <v>10005</v>
      </c>
    </row>
    <row r="130" spans="1:11" x14ac:dyDescent="0.25">
      <c r="A130" t="str">
        <f t="shared" si="10"/>
        <v>10</v>
      </c>
      <c r="B130" t="s">
        <v>201</v>
      </c>
      <c r="C130" t="str">
        <f t="shared" si="14"/>
        <v>037</v>
      </c>
      <c r="D130" t="s">
        <v>201</v>
      </c>
      <c r="E130" t="str">
        <f t="shared" si="13"/>
        <v>04</v>
      </c>
      <c r="F130" t="str">
        <f>"024"</f>
        <v>024</v>
      </c>
      <c r="G130" t="str">
        <f>""</f>
        <v/>
      </c>
      <c r="H130" t="s">
        <v>1</v>
      </c>
      <c r="I130" t="s">
        <v>1296</v>
      </c>
      <c r="J130" t="s">
        <v>1297</v>
      </c>
      <c r="K130" s="2" t="str">
        <f t="shared" si="15"/>
        <v>10005</v>
      </c>
    </row>
    <row r="131" spans="1:11" x14ac:dyDescent="0.25">
      <c r="A131" t="str">
        <f t="shared" ref="A131:A194" si="16">"10"</f>
        <v>10</v>
      </c>
      <c r="B131" t="s">
        <v>201</v>
      </c>
      <c r="C131" t="str">
        <f t="shared" si="14"/>
        <v>037</v>
      </c>
      <c r="D131" t="s">
        <v>201</v>
      </c>
      <c r="E131" t="str">
        <f t="shared" si="13"/>
        <v>04</v>
      </c>
      <c r="F131" t="str">
        <f>"024"</f>
        <v>024</v>
      </c>
      <c r="G131" t="str">
        <f>""</f>
        <v/>
      </c>
      <c r="H131" t="s">
        <v>0</v>
      </c>
      <c r="I131" t="s">
        <v>1296</v>
      </c>
      <c r="J131" t="s">
        <v>1297</v>
      </c>
      <c r="K131" s="2" t="str">
        <f t="shared" si="15"/>
        <v>10005</v>
      </c>
    </row>
    <row r="132" spans="1:11" x14ac:dyDescent="0.25">
      <c r="A132" t="str">
        <f t="shared" si="16"/>
        <v>10</v>
      </c>
      <c r="B132" t="s">
        <v>201</v>
      </c>
      <c r="C132" t="str">
        <f t="shared" si="14"/>
        <v>037</v>
      </c>
      <c r="D132" t="s">
        <v>201</v>
      </c>
      <c r="E132" t="str">
        <f t="shared" si="13"/>
        <v>04</v>
      </c>
      <c r="F132" t="str">
        <f>"025"</f>
        <v>025</v>
      </c>
      <c r="G132" t="str">
        <f>""</f>
        <v/>
      </c>
      <c r="H132" t="s">
        <v>3</v>
      </c>
      <c r="I132" t="s">
        <v>1304</v>
      </c>
      <c r="J132" t="s">
        <v>1305</v>
      </c>
      <c r="K132" s="2" t="str">
        <f>"10002"</f>
        <v>10002</v>
      </c>
    </row>
    <row r="133" spans="1:11" x14ac:dyDescent="0.25">
      <c r="A133" t="str">
        <f t="shared" si="16"/>
        <v>10</v>
      </c>
      <c r="B133" t="s">
        <v>201</v>
      </c>
      <c r="C133" t="str">
        <f t="shared" si="14"/>
        <v>037</v>
      </c>
      <c r="D133" t="s">
        <v>201</v>
      </c>
      <c r="E133" t="str">
        <f t="shared" si="13"/>
        <v>04</v>
      </c>
      <c r="F133" t="str">
        <f>"026"</f>
        <v>026</v>
      </c>
      <c r="G133" t="str">
        <f>""</f>
        <v/>
      </c>
      <c r="H133" t="s">
        <v>3</v>
      </c>
      <c r="I133" t="s">
        <v>1306</v>
      </c>
      <c r="J133" t="s">
        <v>1307</v>
      </c>
      <c r="K133" s="2" t="str">
        <f>"10005"</f>
        <v>10005</v>
      </c>
    </row>
    <row r="134" spans="1:11" x14ac:dyDescent="0.25">
      <c r="A134" t="str">
        <f t="shared" si="16"/>
        <v>10</v>
      </c>
      <c r="B134" t="s">
        <v>201</v>
      </c>
      <c r="C134" t="str">
        <f t="shared" si="14"/>
        <v>037</v>
      </c>
      <c r="D134" t="s">
        <v>201</v>
      </c>
      <c r="E134" t="str">
        <f t="shared" ref="E134:E142" si="17">"05"</f>
        <v>05</v>
      </c>
      <c r="F134" t="str">
        <f>"001"</f>
        <v>001</v>
      </c>
      <c r="G134" t="str">
        <f>""</f>
        <v/>
      </c>
      <c r="H134" t="s">
        <v>1</v>
      </c>
      <c r="I134" t="s">
        <v>1268</v>
      </c>
      <c r="J134" t="s">
        <v>1269</v>
      </c>
      <c r="K134" s="2" t="str">
        <f>"10002"</f>
        <v>10002</v>
      </c>
    </row>
    <row r="135" spans="1:11" x14ac:dyDescent="0.25">
      <c r="A135" t="str">
        <f t="shared" si="16"/>
        <v>10</v>
      </c>
      <c r="B135" t="s">
        <v>201</v>
      </c>
      <c r="C135" t="str">
        <f t="shared" si="14"/>
        <v>037</v>
      </c>
      <c r="D135" t="s">
        <v>201</v>
      </c>
      <c r="E135" t="str">
        <f t="shared" si="17"/>
        <v>05</v>
      </c>
      <c r="F135" t="str">
        <f>"001"</f>
        <v>001</v>
      </c>
      <c r="G135" t="str">
        <f>""</f>
        <v/>
      </c>
      <c r="H135" t="s">
        <v>0</v>
      </c>
      <c r="I135" t="s">
        <v>1268</v>
      </c>
      <c r="J135" t="s">
        <v>1269</v>
      </c>
      <c r="K135" s="2" t="str">
        <f>"10002"</f>
        <v>10002</v>
      </c>
    </row>
    <row r="136" spans="1:11" x14ac:dyDescent="0.25">
      <c r="A136" t="str">
        <f t="shared" si="16"/>
        <v>10</v>
      </c>
      <c r="B136" t="s">
        <v>201</v>
      </c>
      <c r="C136" t="str">
        <f t="shared" si="14"/>
        <v>037</v>
      </c>
      <c r="D136" t="s">
        <v>201</v>
      </c>
      <c r="E136" t="str">
        <f t="shared" si="17"/>
        <v>05</v>
      </c>
      <c r="F136" t="str">
        <f>"002"</f>
        <v>002</v>
      </c>
      <c r="G136" t="str">
        <f>""</f>
        <v/>
      </c>
      <c r="H136" t="s">
        <v>1</v>
      </c>
      <c r="I136" t="s">
        <v>1308</v>
      </c>
      <c r="J136" t="s">
        <v>1305</v>
      </c>
      <c r="K136" s="2" t="str">
        <f>"10002"</f>
        <v>10002</v>
      </c>
    </row>
    <row r="137" spans="1:11" x14ac:dyDescent="0.25">
      <c r="A137" t="str">
        <f t="shared" si="16"/>
        <v>10</v>
      </c>
      <c r="B137" t="s">
        <v>201</v>
      </c>
      <c r="C137" t="str">
        <f t="shared" si="14"/>
        <v>037</v>
      </c>
      <c r="D137" t="s">
        <v>201</v>
      </c>
      <c r="E137" t="str">
        <f t="shared" si="17"/>
        <v>05</v>
      </c>
      <c r="F137" t="str">
        <f>"002"</f>
        <v>002</v>
      </c>
      <c r="G137" t="str">
        <f>""</f>
        <v/>
      </c>
      <c r="H137" t="s">
        <v>0</v>
      </c>
      <c r="I137" t="s">
        <v>1308</v>
      </c>
      <c r="J137" t="s">
        <v>1305</v>
      </c>
      <c r="K137" s="2" t="str">
        <f>"10002"</f>
        <v>10002</v>
      </c>
    </row>
    <row r="138" spans="1:11" x14ac:dyDescent="0.25">
      <c r="A138" t="str">
        <f t="shared" si="16"/>
        <v>10</v>
      </c>
      <c r="B138" t="s">
        <v>201</v>
      </c>
      <c r="C138" t="str">
        <f t="shared" si="14"/>
        <v>037</v>
      </c>
      <c r="D138" t="s">
        <v>201</v>
      </c>
      <c r="E138" t="str">
        <f t="shared" si="17"/>
        <v>05</v>
      </c>
      <c r="F138" t="str">
        <f>"003"</f>
        <v>003</v>
      </c>
      <c r="G138" t="str">
        <f>""</f>
        <v/>
      </c>
      <c r="H138" t="s">
        <v>1</v>
      </c>
      <c r="I138" t="s">
        <v>1309</v>
      </c>
      <c r="J138" t="s">
        <v>1310</v>
      </c>
      <c r="K138" s="2" t="str">
        <f>"10005"</f>
        <v>10005</v>
      </c>
    </row>
    <row r="139" spans="1:11" x14ac:dyDescent="0.25">
      <c r="A139" t="str">
        <f t="shared" si="16"/>
        <v>10</v>
      </c>
      <c r="B139" t="s">
        <v>201</v>
      </c>
      <c r="C139" t="str">
        <f t="shared" si="14"/>
        <v>037</v>
      </c>
      <c r="D139" t="s">
        <v>201</v>
      </c>
      <c r="E139" t="str">
        <f t="shared" si="17"/>
        <v>05</v>
      </c>
      <c r="F139" t="str">
        <f>"003"</f>
        <v>003</v>
      </c>
      <c r="G139" t="str">
        <f>""</f>
        <v/>
      </c>
      <c r="H139" t="s">
        <v>0</v>
      </c>
      <c r="I139" t="s">
        <v>1309</v>
      </c>
      <c r="J139" t="s">
        <v>1310</v>
      </c>
      <c r="K139" s="2" t="str">
        <f>"10005"</f>
        <v>10005</v>
      </c>
    </row>
    <row r="140" spans="1:11" x14ac:dyDescent="0.25">
      <c r="A140" t="str">
        <f t="shared" si="16"/>
        <v>10</v>
      </c>
      <c r="B140" t="s">
        <v>201</v>
      </c>
      <c r="C140" t="str">
        <f t="shared" si="14"/>
        <v>037</v>
      </c>
      <c r="D140" t="s">
        <v>201</v>
      </c>
      <c r="E140" t="str">
        <f t="shared" si="17"/>
        <v>05</v>
      </c>
      <c r="F140" t="str">
        <f>"004"</f>
        <v>004</v>
      </c>
      <c r="G140" t="str">
        <f>""</f>
        <v/>
      </c>
      <c r="H140" t="s">
        <v>3</v>
      </c>
      <c r="I140" t="s">
        <v>1304</v>
      </c>
      <c r="J140" t="s">
        <v>1305</v>
      </c>
      <c r="K140" s="2" t="str">
        <f>"10002"</f>
        <v>10002</v>
      </c>
    </row>
    <row r="141" spans="1:11" x14ac:dyDescent="0.25">
      <c r="A141" t="str">
        <f t="shared" si="16"/>
        <v>10</v>
      </c>
      <c r="B141" t="s">
        <v>201</v>
      </c>
      <c r="C141" t="str">
        <f t="shared" si="14"/>
        <v>037</v>
      </c>
      <c r="D141" t="s">
        <v>201</v>
      </c>
      <c r="E141" t="str">
        <f t="shared" si="17"/>
        <v>05</v>
      </c>
      <c r="F141" t="str">
        <f>"005"</f>
        <v>005</v>
      </c>
      <c r="G141" t="str">
        <f>""</f>
        <v/>
      </c>
      <c r="H141" t="s">
        <v>3</v>
      </c>
      <c r="I141" t="s">
        <v>1311</v>
      </c>
      <c r="J141" t="s">
        <v>1312</v>
      </c>
      <c r="K141" s="2" t="str">
        <f>"10005"</f>
        <v>10005</v>
      </c>
    </row>
    <row r="142" spans="1:11" x14ac:dyDescent="0.25">
      <c r="A142" t="str">
        <f t="shared" si="16"/>
        <v>10</v>
      </c>
      <c r="B142" t="s">
        <v>201</v>
      </c>
      <c r="C142" t="str">
        <f t="shared" si="14"/>
        <v>037</v>
      </c>
      <c r="D142" t="s">
        <v>201</v>
      </c>
      <c r="E142" t="str">
        <f t="shared" si="17"/>
        <v>05</v>
      </c>
      <c r="F142" t="str">
        <f>"006"</f>
        <v>006</v>
      </c>
      <c r="G142" t="str">
        <f>""</f>
        <v/>
      </c>
      <c r="H142" t="s">
        <v>3</v>
      </c>
      <c r="I142" t="s">
        <v>1306</v>
      </c>
      <c r="J142" t="s">
        <v>1307</v>
      </c>
      <c r="K142" s="2" t="str">
        <f>"10005"</f>
        <v>10005</v>
      </c>
    </row>
    <row r="143" spans="1:11" x14ac:dyDescent="0.25">
      <c r="A143" t="str">
        <f t="shared" si="16"/>
        <v>10</v>
      </c>
      <c r="B143" t="s">
        <v>201</v>
      </c>
      <c r="C143" t="str">
        <f t="shared" si="14"/>
        <v>037</v>
      </c>
      <c r="D143" t="s">
        <v>201</v>
      </c>
      <c r="E143" t="str">
        <f t="shared" ref="E143:E152" si="18">"06"</f>
        <v>06</v>
      </c>
      <c r="F143" t="str">
        <f>"001"</f>
        <v>001</v>
      </c>
      <c r="G143" t="str">
        <f>""</f>
        <v/>
      </c>
      <c r="H143" t="s">
        <v>1</v>
      </c>
      <c r="I143" t="s">
        <v>1313</v>
      </c>
      <c r="J143" t="s">
        <v>1314</v>
      </c>
      <c r="K143" s="2" t="str">
        <f t="shared" ref="K143:K149" si="19">"10195"</f>
        <v>10195</v>
      </c>
    </row>
    <row r="144" spans="1:11" x14ac:dyDescent="0.25">
      <c r="A144" t="str">
        <f t="shared" si="16"/>
        <v>10</v>
      </c>
      <c r="B144" t="s">
        <v>201</v>
      </c>
      <c r="C144" t="str">
        <f t="shared" si="14"/>
        <v>037</v>
      </c>
      <c r="D144" t="s">
        <v>201</v>
      </c>
      <c r="E144" t="str">
        <f t="shared" si="18"/>
        <v>06</v>
      </c>
      <c r="F144" t="str">
        <f>"001"</f>
        <v>001</v>
      </c>
      <c r="G144" t="str">
        <f>""</f>
        <v/>
      </c>
      <c r="H144" t="s">
        <v>0</v>
      </c>
      <c r="I144" t="s">
        <v>1313</v>
      </c>
      <c r="J144" t="s">
        <v>1314</v>
      </c>
      <c r="K144" s="2" t="str">
        <f t="shared" si="19"/>
        <v>10195</v>
      </c>
    </row>
    <row r="145" spans="1:11" x14ac:dyDescent="0.25">
      <c r="A145" t="str">
        <f t="shared" si="16"/>
        <v>10</v>
      </c>
      <c r="B145" t="s">
        <v>201</v>
      </c>
      <c r="C145" t="str">
        <f t="shared" si="14"/>
        <v>037</v>
      </c>
      <c r="D145" t="s">
        <v>201</v>
      </c>
      <c r="E145" t="str">
        <f t="shared" si="18"/>
        <v>06</v>
      </c>
      <c r="F145" t="str">
        <f>"002"</f>
        <v>002</v>
      </c>
      <c r="G145" t="str">
        <f>""</f>
        <v/>
      </c>
      <c r="H145" t="s">
        <v>1</v>
      </c>
      <c r="I145" t="s">
        <v>1315</v>
      </c>
      <c r="J145" t="s">
        <v>1316</v>
      </c>
      <c r="K145" s="2" t="str">
        <f t="shared" si="19"/>
        <v>10195</v>
      </c>
    </row>
    <row r="146" spans="1:11" x14ac:dyDescent="0.25">
      <c r="A146" t="str">
        <f t="shared" si="16"/>
        <v>10</v>
      </c>
      <c r="B146" t="s">
        <v>201</v>
      </c>
      <c r="C146" t="str">
        <f t="shared" si="14"/>
        <v>037</v>
      </c>
      <c r="D146" t="s">
        <v>201</v>
      </c>
      <c r="E146" t="str">
        <f t="shared" si="18"/>
        <v>06</v>
      </c>
      <c r="F146" t="str">
        <f>"002"</f>
        <v>002</v>
      </c>
      <c r="G146" t="str">
        <f>""</f>
        <v/>
      </c>
      <c r="H146" t="s">
        <v>0</v>
      </c>
      <c r="I146" t="s">
        <v>1315</v>
      </c>
      <c r="J146" t="s">
        <v>1316</v>
      </c>
      <c r="K146" s="2" t="str">
        <f t="shared" si="19"/>
        <v>10195</v>
      </c>
    </row>
    <row r="147" spans="1:11" x14ac:dyDescent="0.25">
      <c r="A147" t="str">
        <f t="shared" si="16"/>
        <v>10</v>
      </c>
      <c r="B147" t="s">
        <v>201</v>
      </c>
      <c r="C147" t="str">
        <f t="shared" si="14"/>
        <v>037</v>
      </c>
      <c r="D147" t="s">
        <v>201</v>
      </c>
      <c r="E147" t="str">
        <f t="shared" si="18"/>
        <v>06</v>
      </c>
      <c r="F147" t="str">
        <f>"003"</f>
        <v>003</v>
      </c>
      <c r="G147" t="str">
        <f>""</f>
        <v/>
      </c>
      <c r="H147" t="s">
        <v>1</v>
      </c>
      <c r="I147" t="s">
        <v>1317</v>
      </c>
      <c r="J147" t="s">
        <v>1318</v>
      </c>
      <c r="K147" s="2" t="str">
        <f t="shared" si="19"/>
        <v>10195</v>
      </c>
    </row>
    <row r="148" spans="1:11" x14ac:dyDescent="0.25">
      <c r="A148" t="str">
        <f t="shared" si="16"/>
        <v>10</v>
      </c>
      <c r="B148" t="s">
        <v>201</v>
      </c>
      <c r="C148" t="str">
        <f t="shared" si="14"/>
        <v>037</v>
      </c>
      <c r="D148" t="s">
        <v>201</v>
      </c>
      <c r="E148" t="str">
        <f t="shared" si="18"/>
        <v>06</v>
      </c>
      <c r="F148" t="str">
        <f>"003"</f>
        <v>003</v>
      </c>
      <c r="G148" t="str">
        <f>""</f>
        <v/>
      </c>
      <c r="H148" t="s">
        <v>0</v>
      </c>
      <c r="I148" t="s">
        <v>1317</v>
      </c>
      <c r="J148" t="s">
        <v>1318</v>
      </c>
      <c r="K148" s="2" t="str">
        <f t="shared" si="19"/>
        <v>10195</v>
      </c>
    </row>
    <row r="149" spans="1:11" x14ac:dyDescent="0.25">
      <c r="A149" t="str">
        <f t="shared" si="16"/>
        <v>10</v>
      </c>
      <c r="B149" t="s">
        <v>201</v>
      </c>
      <c r="C149" t="str">
        <f t="shared" si="14"/>
        <v>037</v>
      </c>
      <c r="D149" t="s">
        <v>201</v>
      </c>
      <c r="E149" t="str">
        <f t="shared" si="18"/>
        <v>06</v>
      </c>
      <c r="F149" t="str">
        <f>"004"</f>
        <v>004</v>
      </c>
      <c r="G149" t="str">
        <f>""</f>
        <v/>
      </c>
      <c r="H149" t="s">
        <v>3</v>
      </c>
      <c r="I149" t="s">
        <v>1313</v>
      </c>
      <c r="J149" t="s">
        <v>1314</v>
      </c>
      <c r="K149" s="2" t="str">
        <f t="shared" si="19"/>
        <v>10195</v>
      </c>
    </row>
    <row r="150" spans="1:11" x14ac:dyDescent="0.25">
      <c r="A150" t="str">
        <f t="shared" si="16"/>
        <v>10</v>
      </c>
      <c r="B150" t="s">
        <v>201</v>
      </c>
      <c r="C150" t="str">
        <f t="shared" si="14"/>
        <v>037</v>
      </c>
      <c r="D150" t="s">
        <v>201</v>
      </c>
      <c r="E150" t="str">
        <f t="shared" si="18"/>
        <v>06</v>
      </c>
      <c r="F150" t="str">
        <f>"005"</f>
        <v>005</v>
      </c>
      <c r="G150" t="str">
        <f>""</f>
        <v/>
      </c>
      <c r="H150" t="s">
        <v>1</v>
      </c>
      <c r="I150" t="s">
        <v>1319</v>
      </c>
      <c r="J150" t="s">
        <v>1320</v>
      </c>
      <c r="K150" s="2" t="str">
        <f>"10005"</f>
        <v>10005</v>
      </c>
    </row>
    <row r="151" spans="1:11" x14ac:dyDescent="0.25">
      <c r="A151" t="str">
        <f t="shared" si="16"/>
        <v>10</v>
      </c>
      <c r="B151" t="s">
        <v>201</v>
      </c>
      <c r="C151" t="str">
        <f t="shared" si="14"/>
        <v>037</v>
      </c>
      <c r="D151" t="s">
        <v>201</v>
      </c>
      <c r="E151" t="str">
        <f t="shared" si="18"/>
        <v>06</v>
      </c>
      <c r="F151" t="str">
        <f>"005"</f>
        <v>005</v>
      </c>
      <c r="G151" t="str">
        <f>""</f>
        <v/>
      </c>
      <c r="H151" t="s">
        <v>0</v>
      </c>
      <c r="I151" t="s">
        <v>1319</v>
      </c>
      <c r="J151" t="s">
        <v>1320</v>
      </c>
      <c r="K151" s="2" t="str">
        <f>"10005"</f>
        <v>10005</v>
      </c>
    </row>
    <row r="152" spans="1:11" x14ac:dyDescent="0.25">
      <c r="A152" t="str">
        <f t="shared" si="16"/>
        <v>10</v>
      </c>
      <c r="B152" t="s">
        <v>201</v>
      </c>
      <c r="C152" t="str">
        <f t="shared" si="14"/>
        <v>037</v>
      </c>
      <c r="D152" t="s">
        <v>201</v>
      </c>
      <c r="E152" t="str">
        <f t="shared" si="18"/>
        <v>06</v>
      </c>
      <c r="F152" t="str">
        <f>"006"</f>
        <v>006</v>
      </c>
      <c r="G152" t="str">
        <f>""</f>
        <v/>
      </c>
      <c r="H152" t="s">
        <v>3</v>
      </c>
      <c r="I152" t="s">
        <v>1321</v>
      </c>
      <c r="J152" t="s">
        <v>1322</v>
      </c>
      <c r="K152" s="2" t="str">
        <f>"10195"</f>
        <v>10195</v>
      </c>
    </row>
    <row r="153" spans="1:11" x14ac:dyDescent="0.25">
      <c r="A153" t="str">
        <f t="shared" si="16"/>
        <v>10</v>
      </c>
      <c r="B153" t="s">
        <v>201</v>
      </c>
      <c r="C153" t="str">
        <f t="shared" si="14"/>
        <v>037</v>
      </c>
      <c r="D153" t="s">
        <v>201</v>
      </c>
      <c r="E153" t="str">
        <f>"07"</f>
        <v>07</v>
      </c>
      <c r="F153" t="str">
        <f t="shared" ref="F153:F171" si="20">"001"</f>
        <v>001</v>
      </c>
      <c r="G153" t="str">
        <f>""</f>
        <v/>
      </c>
      <c r="H153" t="s">
        <v>3</v>
      </c>
      <c r="I153" t="s">
        <v>23</v>
      </c>
      <c r="J153" t="s">
        <v>1323</v>
      </c>
      <c r="K153" s="2" t="str">
        <f>"10164"</f>
        <v>10164</v>
      </c>
    </row>
    <row r="154" spans="1:11" x14ac:dyDescent="0.25">
      <c r="A154" t="str">
        <f t="shared" si="16"/>
        <v>10</v>
      </c>
      <c r="B154" t="s">
        <v>201</v>
      </c>
      <c r="C154" t="str">
        <f>"038"</f>
        <v>038</v>
      </c>
      <c r="D154" t="s">
        <v>238</v>
      </c>
      <c r="E154" t="str">
        <f t="shared" ref="E154:E162" si="21">"01"</f>
        <v>01</v>
      </c>
      <c r="F154" t="str">
        <f t="shared" si="20"/>
        <v>001</v>
      </c>
      <c r="G154" t="str">
        <f>""</f>
        <v/>
      </c>
      <c r="H154" t="s">
        <v>3</v>
      </c>
      <c r="I154" t="s">
        <v>31</v>
      </c>
      <c r="J154" t="s">
        <v>1324</v>
      </c>
      <c r="K154" s="2" t="str">
        <f>"10881"</f>
        <v>10881</v>
      </c>
    </row>
    <row r="155" spans="1:11" x14ac:dyDescent="0.25">
      <c r="A155" t="str">
        <f t="shared" si="16"/>
        <v>10</v>
      </c>
      <c r="B155" t="s">
        <v>201</v>
      </c>
      <c r="C155" t="str">
        <f>"039"</f>
        <v>039</v>
      </c>
      <c r="D155" t="s">
        <v>239</v>
      </c>
      <c r="E155" t="str">
        <f t="shared" si="21"/>
        <v>01</v>
      </c>
      <c r="F155" t="str">
        <f t="shared" si="20"/>
        <v>001</v>
      </c>
      <c r="G155" t="str">
        <f>""</f>
        <v/>
      </c>
      <c r="H155" t="s">
        <v>3</v>
      </c>
      <c r="I155" t="s">
        <v>31</v>
      </c>
      <c r="J155" t="s">
        <v>1325</v>
      </c>
      <c r="K155" s="2" t="str">
        <f>"10865"</f>
        <v>10865</v>
      </c>
    </row>
    <row r="156" spans="1:11" x14ac:dyDescent="0.25">
      <c r="A156" t="str">
        <f t="shared" si="16"/>
        <v>10</v>
      </c>
      <c r="B156" t="s">
        <v>201</v>
      </c>
      <c r="C156" t="str">
        <f>"040"</f>
        <v>040</v>
      </c>
      <c r="D156" t="s">
        <v>240</v>
      </c>
      <c r="E156" t="str">
        <f t="shared" si="21"/>
        <v>01</v>
      </c>
      <c r="F156" t="str">
        <f t="shared" si="20"/>
        <v>001</v>
      </c>
      <c r="G156" t="str">
        <f>""</f>
        <v/>
      </c>
      <c r="H156" t="s">
        <v>3</v>
      </c>
      <c r="I156" t="s">
        <v>1326</v>
      </c>
      <c r="J156" t="s">
        <v>1327</v>
      </c>
      <c r="K156" s="2" t="str">
        <f>"10817"</f>
        <v>10817</v>
      </c>
    </row>
    <row r="157" spans="1:11" x14ac:dyDescent="0.25">
      <c r="A157" t="str">
        <f t="shared" si="16"/>
        <v>10</v>
      </c>
      <c r="B157" t="s">
        <v>201</v>
      </c>
      <c r="C157" t="str">
        <f>"041"</f>
        <v>041</v>
      </c>
      <c r="D157" t="s">
        <v>241</v>
      </c>
      <c r="E157" t="str">
        <f t="shared" si="21"/>
        <v>01</v>
      </c>
      <c r="F157" t="str">
        <f t="shared" si="20"/>
        <v>001</v>
      </c>
      <c r="G157" t="str">
        <f>"01"</f>
        <v>01</v>
      </c>
      <c r="H157" t="s">
        <v>1</v>
      </c>
      <c r="I157" t="s">
        <v>1328</v>
      </c>
      <c r="J157" t="s">
        <v>1329</v>
      </c>
      <c r="K157" s="2" t="str">
        <f>"10620"</f>
        <v>10620</v>
      </c>
    </row>
    <row r="158" spans="1:11" x14ac:dyDescent="0.25">
      <c r="A158" t="str">
        <f t="shared" si="16"/>
        <v>10</v>
      </c>
      <c r="B158" t="s">
        <v>201</v>
      </c>
      <c r="C158" t="str">
        <f>"041"</f>
        <v>041</v>
      </c>
      <c r="D158" t="s">
        <v>241</v>
      </c>
      <c r="E158" t="str">
        <f t="shared" si="21"/>
        <v>01</v>
      </c>
      <c r="F158" t="str">
        <f t="shared" si="20"/>
        <v>001</v>
      </c>
      <c r="G158" t="str">
        <f>"02"</f>
        <v>02</v>
      </c>
      <c r="H158" t="s">
        <v>0</v>
      </c>
      <c r="I158" t="s">
        <v>1330</v>
      </c>
      <c r="J158" t="s">
        <v>1331</v>
      </c>
      <c r="K158" s="2" t="str">
        <f>"10629"</f>
        <v>10629</v>
      </c>
    </row>
    <row r="159" spans="1:11" x14ac:dyDescent="0.25">
      <c r="A159" t="str">
        <f t="shared" si="16"/>
        <v>10</v>
      </c>
      <c r="B159" t="s">
        <v>201</v>
      </c>
      <c r="C159" t="str">
        <f>"042"</f>
        <v>042</v>
      </c>
      <c r="D159" t="s">
        <v>242</v>
      </c>
      <c r="E159" t="str">
        <f t="shared" si="21"/>
        <v>01</v>
      </c>
      <c r="F159" t="str">
        <f t="shared" si="20"/>
        <v>001</v>
      </c>
      <c r="G159" t="str">
        <f>""</f>
        <v/>
      </c>
      <c r="H159" t="s">
        <v>3</v>
      </c>
      <c r="I159" t="s">
        <v>31</v>
      </c>
      <c r="J159" t="s">
        <v>636</v>
      </c>
      <c r="K159" s="2" t="str">
        <f>"10329"</f>
        <v>10329</v>
      </c>
    </row>
    <row r="160" spans="1:11" x14ac:dyDescent="0.25">
      <c r="A160" t="str">
        <f t="shared" si="16"/>
        <v>10</v>
      </c>
      <c r="B160" t="s">
        <v>201</v>
      </c>
      <c r="C160" t="str">
        <f>"043"</f>
        <v>043</v>
      </c>
      <c r="D160" t="s">
        <v>243</v>
      </c>
      <c r="E160" t="str">
        <f t="shared" si="21"/>
        <v>01</v>
      </c>
      <c r="F160" t="str">
        <f t="shared" si="20"/>
        <v>001</v>
      </c>
      <c r="G160" t="str">
        <f>"01"</f>
        <v>01</v>
      </c>
      <c r="H160" t="s">
        <v>1</v>
      </c>
      <c r="I160" t="s">
        <v>1332</v>
      </c>
      <c r="J160" t="s">
        <v>1333</v>
      </c>
      <c r="K160" s="2" t="str">
        <f>"10134"</f>
        <v>10134</v>
      </c>
    </row>
    <row r="161" spans="1:11" x14ac:dyDescent="0.25">
      <c r="A161" t="str">
        <f t="shared" si="16"/>
        <v>10</v>
      </c>
      <c r="B161" t="s">
        <v>201</v>
      </c>
      <c r="C161" t="str">
        <f>"043"</f>
        <v>043</v>
      </c>
      <c r="D161" t="s">
        <v>243</v>
      </c>
      <c r="E161" t="str">
        <f t="shared" si="21"/>
        <v>01</v>
      </c>
      <c r="F161" t="str">
        <f t="shared" si="20"/>
        <v>001</v>
      </c>
      <c r="G161" t="str">
        <f>"02"</f>
        <v>02</v>
      </c>
      <c r="H161" t="s">
        <v>0</v>
      </c>
      <c r="I161" t="s">
        <v>1334</v>
      </c>
      <c r="J161" t="s">
        <v>1335</v>
      </c>
      <c r="K161" s="2" t="str">
        <f>"10134"</f>
        <v>10134</v>
      </c>
    </row>
    <row r="162" spans="1:11" x14ac:dyDescent="0.25">
      <c r="A162" t="str">
        <f t="shared" si="16"/>
        <v>10</v>
      </c>
      <c r="B162" t="s">
        <v>201</v>
      </c>
      <c r="C162" t="str">
        <f>"044"</f>
        <v>044</v>
      </c>
      <c r="D162" t="s">
        <v>244</v>
      </c>
      <c r="E162" t="str">
        <f t="shared" si="21"/>
        <v>01</v>
      </c>
      <c r="F162" t="str">
        <f t="shared" si="20"/>
        <v>001</v>
      </c>
      <c r="G162" t="str">
        <f>""</f>
        <v/>
      </c>
      <c r="H162" t="s">
        <v>3</v>
      </c>
      <c r="I162" t="s">
        <v>1336</v>
      </c>
      <c r="J162" t="s">
        <v>611</v>
      </c>
      <c r="K162" s="2" t="str">
        <f>"10136"</f>
        <v>10136</v>
      </c>
    </row>
    <row r="163" spans="1:11" x14ac:dyDescent="0.25">
      <c r="A163" t="str">
        <f t="shared" si="16"/>
        <v>10</v>
      </c>
      <c r="B163" t="s">
        <v>201</v>
      </c>
      <c r="C163" t="str">
        <f>"044"</f>
        <v>044</v>
      </c>
      <c r="D163" t="s">
        <v>244</v>
      </c>
      <c r="E163" t="str">
        <f>"02"</f>
        <v>02</v>
      </c>
      <c r="F163" t="str">
        <f t="shared" si="20"/>
        <v>001</v>
      </c>
      <c r="G163" t="str">
        <f>""</f>
        <v/>
      </c>
      <c r="H163" t="s">
        <v>3</v>
      </c>
      <c r="I163" t="s">
        <v>23</v>
      </c>
      <c r="J163" t="s">
        <v>1337</v>
      </c>
      <c r="K163" s="2" t="str">
        <f>"10136"</f>
        <v>10136</v>
      </c>
    </row>
    <row r="164" spans="1:11" x14ac:dyDescent="0.25">
      <c r="A164" t="str">
        <f t="shared" si="16"/>
        <v>10</v>
      </c>
      <c r="B164" t="s">
        <v>201</v>
      </c>
      <c r="C164" t="str">
        <f>"045"</f>
        <v>045</v>
      </c>
      <c r="D164" t="s">
        <v>245</v>
      </c>
      <c r="E164" t="str">
        <f t="shared" ref="E164:E169" si="22">"01"</f>
        <v>01</v>
      </c>
      <c r="F164" t="str">
        <f t="shared" si="20"/>
        <v>001</v>
      </c>
      <c r="G164" t="str">
        <f>""</f>
        <v/>
      </c>
      <c r="H164" t="s">
        <v>3</v>
      </c>
      <c r="I164" t="s">
        <v>1338</v>
      </c>
      <c r="J164" t="s">
        <v>913</v>
      </c>
      <c r="K164" s="2" t="str">
        <f>"10820"</f>
        <v>10820</v>
      </c>
    </row>
    <row r="165" spans="1:11" x14ac:dyDescent="0.25">
      <c r="A165" t="str">
        <f t="shared" si="16"/>
        <v>10</v>
      </c>
      <c r="B165" t="s">
        <v>201</v>
      </c>
      <c r="C165" t="str">
        <f>"046"</f>
        <v>046</v>
      </c>
      <c r="D165" t="s">
        <v>246</v>
      </c>
      <c r="E165" t="str">
        <f t="shared" si="22"/>
        <v>01</v>
      </c>
      <c r="F165" t="str">
        <f t="shared" si="20"/>
        <v>001</v>
      </c>
      <c r="G165" t="str">
        <f>""</f>
        <v/>
      </c>
      <c r="H165" t="s">
        <v>3</v>
      </c>
      <c r="I165" t="s">
        <v>1339</v>
      </c>
      <c r="J165" t="s">
        <v>1340</v>
      </c>
      <c r="K165" s="2" t="str">
        <f>"10511"</f>
        <v>10511</v>
      </c>
    </row>
    <row r="166" spans="1:11" x14ac:dyDescent="0.25">
      <c r="A166" t="str">
        <f t="shared" si="16"/>
        <v>10</v>
      </c>
      <c r="B166" t="s">
        <v>201</v>
      </c>
      <c r="C166" t="str">
        <f>"047"</f>
        <v>047</v>
      </c>
      <c r="D166" t="s">
        <v>247</v>
      </c>
      <c r="E166" t="str">
        <f t="shared" si="22"/>
        <v>01</v>
      </c>
      <c r="F166" t="str">
        <f t="shared" si="20"/>
        <v>001</v>
      </c>
      <c r="G166" t="str">
        <f>""</f>
        <v/>
      </c>
      <c r="H166" t="s">
        <v>3</v>
      </c>
      <c r="I166" t="s">
        <v>804</v>
      </c>
      <c r="J166" t="s">
        <v>1341</v>
      </c>
      <c r="K166" s="2" t="str">
        <f>"10670"</f>
        <v>10670</v>
      </c>
    </row>
    <row r="167" spans="1:11" x14ac:dyDescent="0.25">
      <c r="A167" t="str">
        <f t="shared" si="16"/>
        <v>10</v>
      </c>
      <c r="B167" t="s">
        <v>201</v>
      </c>
      <c r="C167" t="str">
        <f>"048"</f>
        <v>048</v>
      </c>
      <c r="D167" t="s">
        <v>248</v>
      </c>
      <c r="E167" t="str">
        <f t="shared" si="22"/>
        <v>01</v>
      </c>
      <c r="F167" t="str">
        <f t="shared" si="20"/>
        <v>001</v>
      </c>
      <c r="G167" t="str">
        <f>""</f>
        <v/>
      </c>
      <c r="H167" t="s">
        <v>3</v>
      </c>
      <c r="I167" t="s">
        <v>1342</v>
      </c>
      <c r="J167" t="s">
        <v>1343</v>
      </c>
      <c r="K167" s="2" t="str">
        <f>"10331"</f>
        <v>10331</v>
      </c>
    </row>
    <row r="168" spans="1:11" x14ac:dyDescent="0.25">
      <c r="A168" t="str">
        <f t="shared" si="16"/>
        <v>10</v>
      </c>
      <c r="B168" t="s">
        <v>201</v>
      </c>
      <c r="C168" t="str">
        <f>"049"</f>
        <v>049</v>
      </c>
      <c r="D168" t="s">
        <v>249</v>
      </c>
      <c r="E168" t="str">
        <f t="shared" si="22"/>
        <v>01</v>
      </c>
      <c r="F168" t="str">
        <f t="shared" si="20"/>
        <v>001</v>
      </c>
      <c r="G168" t="str">
        <f>""</f>
        <v/>
      </c>
      <c r="H168" t="s">
        <v>1</v>
      </c>
      <c r="I168" t="s">
        <v>487</v>
      </c>
      <c r="J168" t="s">
        <v>1344</v>
      </c>
      <c r="K168" s="2" t="str">
        <f>"10190"</f>
        <v>10190</v>
      </c>
    </row>
    <row r="169" spans="1:11" x14ac:dyDescent="0.25">
      <c r="A169" t="str">
        <f t="shared" si="16"/>
        <v>10</v>
      </c>
      <c r="B169" t="s">
        <v>201</v>
      </c>
      <c r="C169" t="str">
        <f>"049"</f>
        <v>049</v>
      </c>
      <c r="D169" t="s">
        <v>249</v>
      </c>
      <c r="E169" t="str">
        <f t="shared" si="22"/>
        <v>01</v>
      </c>
      <c r="F169" t="str">
        <f t="shared" si="20"/>
        <v>001</v>
      </c>
      <c r="G169" t="str">
        <f>""</f>
        <v/>
      </c>
      <c r="H169" t="s">
        <v>0</v>
      </c>
      <c r="I169" t="s">
        <v>487</v>
      </c>
      <c r="J169" t="s">
        <v>1344</v>
      </c>
      <c r="K169" s="2" t="str">
        <f>"10190"</f>
        <v>10190</v>
      </c>
    </row>
    <row r="170" spans="1:11" x14ac:dyDescent="0.25">
      <c r="A170" t="str">
        <f t="shared" si="16"/>
        <v>10</v>
      </c>
      <c r="B170" t="s">
        <v>201</v>
      </c>
      <c r="C170" t="str">
        <f>"049"</f>
        <v>049</v>
      </c>
      <c r="D170" t="s">
        <v>249</v>
      </c>
      <c r="E170" t="str">
        <f>"02"</f>
        <v>02</v>
      </c>
      <c r="F170" t="str">
        <f t="shared" si="20"/>
        <v>001</v>
      </c>
      <c r="G170" t="str">
        <f>""</f>
        <v/>
      </c>
      <c r="H170" t="s">
        <v>3</v>
      </c>
      <c r="I170" t="s">
        <v>1345</v>
      </c>
      <c r="J170" t="s">
        <v>1346</v>
      </c>
      <c r="K170" s="2" t="str">
        <f>"10190"</f>
        <v>10190</v>
      </c>
    </row>
    <row r="171" spans="1:11" x14ac:dyDescent="0.25">
      <c r="A171" t="str">
        <f t="shared" si="16"/>
        <v>10</v>
      </c>
      <c r="B171" t="s">
        <v>201</v>
      </c>
      <c r="C171" t="str">
        <f>"049"</f>
        <v>049</v>
      </c>
      <c r="D171" t="s">
        <v>249</v>
      </c>
      <c r="E171" t="str">
        <f>"03"</f>
        <v>03</v>
      </c>
      <c r="F171" t="str">
        <f t="shared" si="20"/>
        <v>001</v>
      </c>
      <c r="G171" t="str">
        <f>""</f>
        <v/>
      </c>
      <c r="H171" t="s">
        <v>3</v>
      </c>
      <c r="I171" t="s">
        <v>1347</v>
      </c>
      <c r="J171" t="s">
        <v>1348</v>
      </c>
      <c r="K171" s="2" t="str">
        <f>"10190"</f>
        <v>10190</v>
      </c>
    </row>
    <row r="172" spans="1:11" x14ac:dyDescent="0.25">
      <c r="A172" t="str">
        <f t="shared" si="16"/>
        <v>10</v>
      </c>
      <c r="B172" t="s">
        <v>201</v>
      </c>
      <c r="C172" t="str">
        <f>"049"</f>
        <v>049</v>
      </c>
      <c r="D172" t="s">
        <v>249</v>
      </c>
      <c r="E172" t="str">
        <f>"03"</f>
        <v>03</v>
      </c>
      <c r="F172" t="str">
        <f>"002"</f>
        <v>002</v>
      </c>
      <c r="G172" t="str">
        <f>""</f>
        <v/>
      </c>
      <c r="H172" t="s">
        <v>3</v>
      </c>
      <c r="I172" t="s">
        <v>23</v>
      </c>
      <c r="J172" t="s">
        <v>1349</v>
      </c>
      <c r="K172" s="2" t="str">
        <f>"10190"</f>
        <v>10190</v>
      </c>
    </row>
    <row r="173" spans="1:11" x14ac:dyDescent="0.25">
      <c r="A173" t="str">
        <f t="shared" si="16"/>
        <v>10</v>
      </c>
      <c r="B173" t="s">
        <v>201</v>
      </c>
      <c r="C173" t="str">
        <f>"050"</f>
        <v>050</v>
      </c>
      <c r="D173" t="s">
        <v>250</v>
      </c>
      <c r="E173" t="str">
        <f t="shared" ref="E173:E185" si="23">"01"</f>
        <v>01</v>
      </c>
      <c r="F173" t="str">
        <f t="shared" ref="F173:F194" si="24">"001"</f>
        <v>001</v>
      </c>
      <c r="G173" t="str">
        <f>"01"</f>
        <v>01</v>
      </c>
      <c r="H173" t="s">
        <v>1</v>
      </c>
      <c r="I173" t="s">
        <v>1350</v>
      </c>
      <c r="J173" t="s">
        <v>1351</v>
      </c>
      <c r="K173" s="2" t="str">
        <f>"10640"</f>
        <v>10640</v>
      </c>
    </row>
    <row r="174" spans="1:11" x14ac:dyDescent="0.25">
      <c r="A174" t="str">
        <f t="shared" si="16"/>
        <v>10</v>
      </c>
      <c r="B174" t="s">
        <v>201</v>
      </c>
      <c r="C174" t="str">
        <f>"050"</f>
        <v>050</v>
      </c>
      <c r="D174" t="s">
        <v>250</v>
      </c>
      <c r="E174" t="str">
        <f t="shared" si="23"/>
        <v>01</v>
      </c>
      <c r="F174" t="str">
        <f t="shared" si="24"/>
        <v>001</v>
      </c>
      <c r="G174" t="str">
        <f>"02"</f>
        <v>02</v>
      </c>
      <c r="H174" t="s">
        <v>0</v>
      </c>
      <c r="I174" t="s">
        <v>1352</v>
      </c>
      <c r="J174" t="s">
        <v>1353</v>
      </c>
      <c r="K174" s="2" t="str">
        <f>"10649"</f>
        <v>10649</v>
      </c>
    </row>
    <row r="175" spans="1:11" x14ac:dyDescent="0.25">
      <c r="A175" t="str">
        <f t="shared" si="16"/>
        <v>10</v>
      </c>
      <c r="B175" t="s">
        <v>201</v>
      </c>
      <c r="C175" t="str">
        <f>"051"</f>
        <v>051</v>
      </c>
      <c r="D175" t="s">
        <v>251</v>
      </c>
      <c r="E175" t="str">
        <f t="shared" si="23"/>
        <v>01</v>
      </c>
      <c r="F175" t="str">
        <f t="shared" si="24"/>
        <v>001</v>
      </c>
      <c r="G175" t="str">
        <f>""</f>
        <v/>
      </c>
      <c r="H175" t="s">
        <v>3</v>
      </c>
      <c r="I175" t="s">
        <v>1354</v>
      </c>
      <c r="J175" t="s">
        <v>1355</v>
      </c>
      <c r="K175" s="2" t="str">
        <f>"10628"</f>
        <v>10628</v>
      </c>
    </row>
    <row r="176" spans="1:11" x14ac:dyDescent="0.25">
      <c r="A176" t="str">
        <f t="shared" si="16"/>
        <v>10</v>
      </c>
      <c r="B176" t="s">
        <v>201</v>
      </c>
      <c r="C176" t="str">
        <f>"052"</f>
        <v>052</v>
      </c>
      <c r="D176" t="s">
        <v>252</v>
      </c>
      <c r="E176" t="str">
        <f t="shared" si="23"/>
        <v>01</v>
      </c>
      <c r="F176" t="str">
        <f t="shared" si="24"/>
        <v>001</v>
      </c>
      <c r="G176" t="str">
        <f>""</f>
        <v/>
      </c>
      <c r="H176" t="s">
        <v>3</v>
      </c>
      <c r="I176" t="s">
        <v>31</v>
      </c>
      <c r="J176" t="s">
        <v>611</v>
      </c>
      <c r="K176" s="2" t="str">
        <f>"10162"</f>
        <v>10162</v>
      </c>
    </row>
    <row r="177" spans="1:11" x14ac:dyDescent="0.25">
      <c r="A177" t="str">
        <f t="shared" si="16"/>
        <v>10</v>
      </c>
      <c r="B177" t="s">
        <v>201</v>
      </c>
      <c r="C177" t="str">
        <f>"053"</f>
        <v>053</v>
      </c>
      <c r="D177" t="s">
        <v>253</v>
      </c>
      <c r="E177" t="str">
        <f t="shared" si="23"/>
        <v>01</v>
      </c>
      <c r="F177" t="str">
        <f t="shared" si="24"/>
        <v>001</v>
      </c>
      <c r="G177" t="str">
        <f>""</f>
        <v/>
      </c>
      <c r="H177" t="s">
        <v>3</v>
      </c>
      <c r="I177" t="s">
        <v>1202</v>
      </c>
      <c r="J177" t="s">
        <v>1356</v>
      </c>
      <c r="K177" s="2" t="str">
        <f>"10818"</f>
        <v>10818</v>
      </c>
    </row>
    <row r="178" spans="1:11" x14ac:dyDescent="0.25">
      <c r="A178" t="str">
        <f t="shared" si="16"/>
        <v>10</v>
      </c>
      <c r="B178" t="s">
        <v>201</v>
      </c>
      <c r="C178" t="str">
        <f>"054"</f>
        <v>054</v>
      </c>
      <c r="D178" t="s">
        <v>254</v>
      </c>
      <c r="E178" t="str">
        <f t="shared" si="23"/>
        <v>01</v>
      </c>
      <c r="F178" t="str">
        <f t="shared" si="24"/>
        <v>001</v>
      </c>
      <c r="G178" t="str">
        <f>""</f>
        <v/>
      </c>
      <c r="H178" t="s">
        <v>3</v>
      </c>
      <c r="I178" t="s">
        <v>1357</v>
      </c>
      <c r="J178" t="s">
        <v>1358</v>
      </c>
      <c r="K178" s="2" t="str">
        <f>"10616"</f>
        <v>10616</v>
      </c>
    </row>
    <row r="179" spans="1:11" x14ac:dyDescent="0.25">
      <c r="A179" t="str">
        <f t="shared" si="16"/>
        <v>10</v>
      </c>
      <c r="B179" t="s">
        <v>201</v>
      </c>
      <c r="C179" t="str">
        <f>"055"</f>
        <v>055</v>
      </c>
      <c r="D179" t="s">
        <v>255</v>
      </c>
      <c r="E179" t="str">
        <f t="shared" si="23"/>
        <v>01</v>
      </c>
      <c r="F179" t="str">
        <f t="shared" si="24"/>
        <v>001</v>
      </c>
      <c r="G179" t="str">
        <f>""</f>
        <v/>
      </c>
      <c r="H179" t="s">
        <v>3</v>
      </c>
      <c r="I179" t="s">
        <v>1359</v>
      </c>
      <c r="J179" t="s">
        <v>1360</v>
      </c>
      <c r="K179" s="2" t="str">
        <f>"10730"</f>
        <v>10730</v>
      </c>
    </row>
    <row r="180" spans="1:11" x14ac:dyDescent="0.25">
      <c r="A180" t="str">
        <f t="shared" si="16"/>
        <v>10</v>
      </c>
      <c r="B180" t="s">
        <v>201</v>
      </c>
      <c r="C180" t="str">
        <f>"056"</f>
        <v>056</v>
      </c>
      <c r="D180" t="s">
        <v>256</v>
      </c>
      <c r="E180" t="str">
        <f t="shared" si="23"/>
        <v>01</v>
      </c>
      <c r="F180" t="str">
        <f t="shared" si="24"/>
        <v>001</v>
      </c>
      <c r="G180" t="str">
        <f>""</f>
        <v/>
      </c>
      <c r="H180" t="s">
        <v>3</v>
      </c>
      <c r="I180" t="s">
        <v>1205</v>
      </c>
      <c r="J180" t="s">
        <v>1361</v>
      </c>
      <c r="K180" s="2" t="str">
        <f>"10592"</f>
        <v>10592</v>
      </c>
    </row>
    <row r="181" spans="1:11" x14ac:dyDescent="0.25">
      <c r="A181" t="str">
        <f t="shared" si="16"/>
        <v>10</v>
      </c>
      <c r="B181" t="s">
        <v>201</v>
      </c>
      <c r="C181" t="str">
        <f>"057"</f>
        <v>057</v>
      </c>
      <c r="D181" t="s">
        <v>257</v>
      </c>
      <c r="E181" t="str">
        <f t="shared" si="23"/>
        <v>01</v>
      </c>
      <c r="F181" t="str">
        <f t="shared" si="24"/>
        <v>001</v>
      </c>
      <c r="G181" t="str">
        <f>""</f>
        <v/>
      </c>
      <c r="H181" t="s">
        <v>3</v>
      </c>
      <c r="I181" t="s">
        <v>31</v>
      </c>
      <c r="J181" t="s">
        <v>1362</v>
      </c>
      <c r="K181" s="2" t="str">
        <f>"10360"</f>
        <v>10360</v>
      </c>
    </row>
    <row r="182" spans="1:11" x14ac:dyDescent="0.25">
      <c r="A182" t="str">
        <f t="shared" si="16"/>
        <v>10</v>
      </c>
      <c r="B182" t="s">
        <v>201</v>
      </c>
      <c r="C182" t="str">
        <f>"058"</f>
        <v>058</v>
      </c>
      <c r="D182" t="s">
        <v>258</v>
      </c>
      <c r="E182" t="str">
        <f t="shared" si="23"/>
        <v>01</v>
      </c>
      <c r="F182" t="str">
        <f t="shared" si="24"/>
        <v>001</v>
      </c>
      <c r="G182" t="str">
        <f>""</f>
        <v/>
      </c>
      <c r="H182" t="s">
        <v>3</v>
      </c>
      <c r="I182" t="s">
        <v>31</v>
      </c>
      <c r="J182" t="s">
        <v>1325</v>
      </c>
      <c r="K182" s="2" t="str">
        <f>"10520"</f>
        <v>10520</v>
      </c>
    </row>
    <row r="183" spans="1:11" x14ac:dyDescent="0.25">
      <c r="A183" t="str">
        <f t="shared" si="16"/>
        <v>10</v>
      </c>
      <c r="B183" t="s">
        <v>201</v>
      </c>
      <c r="C183" t="str">
        <f>"059"</f>
        <v>059</v>
      </c>
      <c r="D183" t="s">
        <v>259</v>
      </c>
      <c r="E183" t="str">
        <f t="shared" si="23"/>
        <v>01</v>
      </c>
      <c r="F183" t="str">
        <f t="shared" si="24"/>
        <v>001</v>
      </c>
      <c r="G183" t="str">
        <f>""</f>
        <v/>
      </c>
      <c r="H183" t="s">
        <v>3</v>
      </c>
      <c r="I183" t="s">
        <v>18</v>
      </c>
      <c r="J183" t="s">
        <v>1174</v>
      </c>
      <c r="K183" s="2" t="str">
        <f>"10818"</f>
        <v>10818</v>
      </c>
    </row>
    <row r="184" spans="1:11" x14ac:dyDescent="0.25">
      <c r="A184" t="str">
        <f t="shared" si="16"/>
        <v>10</v>
      </c>
      <c r="B184" t="s">
        <v>201</v>
      </c>
      <c r="C184" t="str">
        <f>"060"</f>
        <v>060</v>
      </c>
      <c r="D184" t="s">
        <v>260</v>
      </c>
      <c r="E184" t="str">
        <f t="shared" si="23"/>
        <v>01</v>
      </c>
      <c r="F184" t="str">
        <f t="shared" si="24"/>
        <v>001</v>
      </c>
      <c r="G184" t="str">
        <f>""</f>
        <v/>
      </c>
      <c r="H184" t="s">
        <v>3</v>
      </c>
      <c r="I184" t="s">
        <v>31</v>
      </c>
      <c r="J184" t="s">
        <v>1363</v>
      </c>
      <c r="K184" s="2" t="str">
        <f>"10340"</f>
        <v>10340</v>
      </c>
    </row>
    <row r="185" spans="1:11" x14ac:dyDescent="0.25">
      <c r="A185" t="str">
        <f t="shared" si="16"/>
        <v>10</v>
      </c>
      <c r="B185" t="s">
        <v>201</v>
      </c>
      <c r="C185" t="str">
        <f>"061"</f>
        <v>061</v>
      </c>
      <c r="D185" t="s">
        <v>261</v>
      </c>
      <c r="E185" t="str">
        <f t="shared" si="23"/>
        <v>01</v>
      </c>
      <c r="F185" t="str">
        <f t="shared" si="24"/>
        <v>001</v>
      </c>
      <c r="G185" t="str">
        <f>""</f>
        <v/>
      </c>
      <c r="H185" t="s">
        <v>3</v>
      </c>
      <c r="I185" t="s">
        <v>23</v>
      </c>
      <c r="J185" t="s">
        <v>1364</v>
      </c>
      <c r="K185" s="2" t="str">
        <f>"10870"</f>
        <v>10870</v>
      </c>
    </row>
    <row r="186" spans="1:11" x14ac:dyDescent="0.25">
      <c r="A186" t="str">
        <f t="shared" si="16"/>
        <v>10</v>
      </c>
      <c r="B186" t="s">
        <v>201</v>
      </c>
      <c r="C186" t="str">
        <f>"061"</f>
        <v>061</v>
      </c>
      <c r="D186" t="s">
        <v>261</v>
      </c>
      <c r="E186" t="str">
        <f>"02"</f>
        <v>02</v>
      </c>
      <c r="F186" t="str">
        <f t="shared" si="24"/>
        <v>001</v>
      </c>
      <c r="G186" t="str">
        <f>""</f>
        <v/>
      </c>
      <c r="H186" t="s">
        <v>3</v>
      </c>
      <c r="I186" t="s">
        <v>23</v>
      </c>
      <c r="J186" t="s">
        <v>1364</v>
      </c>
      <c r="K186" s="2" t="str">
        <f>"10870"</f>
        <v>10870</v>
      </c>
    </row>
    <row r="187" spans="1:11" x14ac:dyDescent="0.25">
      <c r="A187" t="str">
        <f t="shared" si="16"/>
        <v>10</v>
      </c>
      <c r="B187" t="s">
        <v>201</v>
      </c>
      <c r="C187" t="str">
        <f>"062"</f>
        <v>062</v>
      </c>
      <c r="D187" t="s">
        <v>262</v>
      </c>
      <c r="E187" t="str">
        <f t="shared" ref="E187:E199" si="25">"01"</f>
        <v>01</v>
      </c>
      <c r="F187" t="str">
        <f t="shared" si="24"/>
        <v>001</v>
      </c>
      <c r="G187" t="str">
        <f>""</f>
        <v/>
      </c>
      <c r="H187" t="s">
        <v>3</v>
      </c>
      <c r="I187" t="s">
        <v>31</v>
      </c>
      <c r="J187" t="s">
        <v>1365</v>
      </c>
      <c r="K187" s="2" t="str">
        <f>"10513"</f>
        <v>10513</v>
      </c>
    </row>
    <row r="188" spans="1:11" x14ac:dyDescent="0.25">
      <c r="A188" t="str">
        <f t="shared" si="16"/>
        <v>10</v>
      </c>
      <c r="B188" t="s">
        <v>201</v>
      </c>
      <c r="C188" t="str">
        <f>"063"</f>
        <v>063</v>
      </c>
      <c r="D188" t="s">
        <v>263</v>
      </c>
      <c r="E188" t="str">
        <f t="shared" si="25"/>
        <v>01</v>
      </c>
      <c r="F188" t="str">
        <f t="shared" si="24"/>
        <v>001</v>
      </c>
      <c r="G188" t="str">
        <f>""</f>
        <v/>
      </c>
      <c r="H188" t="s">
        <v>3</v>
      </c>
      <c r="I188" t="s">
        <v>31</v>
      </c>
      <c r="J188" t="s">
        <v>1366</v>
      </c>
      <c r="K188" s="2" t="str">
        <f>"10663"</f>
        <v>10663</v>
      </c>
    </row>
    <row r="189" spans="1:11" x14ac:dyDescent="0.25">
      <c r="A189" t="str">
        <f t="shared" si="16"/>
        <v>10</v>
      </c>
      <c r="B189" t="s">
        <v>201</v>
      </c>
      <c r="C189" t="str">
        <f>"064"</f>
        <v>064</v>
      </c>
      <c r="D189" t="s">
        <v>264</v>
      </c>
      <c r="E189" t="str">
        <f t="shared" si="25"/>
        <v>01</v>
      </c>
      <c r="F189" t="str">
        <f t="shared" si="24"/>
        <v>001</v>
      </c>
      <c r="G189" t="str">
        <f>""</f>
        <v/>
      </c>
      <c r="H189" t="s">
        <v>1</v>
      </c>
      <c r="I189" t="s">
        <v>1367</v>
      </c>
      <c r="J189" t="s">
        <v>1368</v>
      </c>
      <c r="K189" s="2" t="str">
        <f>"10895"</f>
        <v>10895</v>
      </c>
    </row>
    <row r="190" spans="1:11" x14ac:dyDescent="0.25">
      <c r="A190" t="str">
        <f t="shared" si="16"/>
        <v>10</v>
      </c>
      <c r="B190" t="s">
        <v>201</v>
      </c>
      <c r="C190" t="str">
        <f>"064"</f>
        <v>064</v>
      </c>
      <c r="D190" t="s">
        <v>264</v>
      </c>
      <c r="E190" t="str">
        <f t="shared" si="25"/>
        <v>01</v>
      </c>
      <c r="F190" t="str">
        <f t="shared" si="24"/>
        <v>001</v>
      </c>
      <c r="G190" t="str">
        <f>""</f>
        <v/>
      </c>
      <c r="H190" t="s">
        <v>0</v>
      </c>
      <c r="I190" t="s">
        <v>1367</v>
      </c>
      <c r="J190" t="s">
        <v>1368</v>
      </c>
      <c r="K190" s="2" t="str">
        <f>"10895"</f>
        <v>10895</v>
      </c>
    </row>
    <row r="191" spans="1:11" x14ac:dyDescent="0.25">
      <c r="A191" t="str">
        <f t="shared" si="16"/>
        <v>10</v>
      </c>
      <c r="B191" t="s">
        <v>201</v>
      </c>
      <c r="C191" t="str">
        <f>"065"</f>
        <v>065</v>
      </c>
      <c r="D191" t="s">
        <v>265</v>
      </c>
      <c r="E191" t="str">
        <f t="shared" si="25"/>
        <v>01</v>
      </c>
      <c r="F191" t="str">
        <f t="shared" si="24"/>
        <v>001</v>
      </c>
      <c r="G191" t="str">
        <f>""</f>
        <v/>
      </c>
      <c r="H191" t="s">
        <v>3</v>
      </c>
      <c r="I191" t="s">
        <v>31</v>
      </c>
      <c r="J191" t="s">
        <v>1369</v>
      </c>
      <c r="K191" s="2" t="str">
        <f>"10414"</f>
        <v>10414</v>
      </c>
    </row>
    <row r="192" spans="1:11" x14ac:dyDescent="0.25">
      <c r="A192" t="str">
        <f t="shared" si="16"/>
        <v>10</v>
      </c>
      <c r="B192" t="s">
        <v>201</v>
      </c>
      <c r="C192" t="str">
        <f>"066"</f>
        <v>066</v>
      </c>
      <c r="D192" t="s">
        <v>266</v>
      </c>
      <c r="E192" t="str">
        <f t="shared" si="25"/>
        <v>01</v>
      </c>
      <c r="F192" t="str">
        <f t="shared" si="24"/>
        <v>001</v>
      </c>
      <c r="G192" t="str">
        <f>""</f>
        <v/>
      </c>
      <c r="H192" t="s">
        <v>3</v>
      </c>
      <c r="I192" t="s">
        <v>1370</v>
      </c>
      <c r="J192" t="s">
        <v>1371</v>
      </c>
      <c r="K192" s="2" t="str">
        <f>"10240"</f>
        <v>10240</v>
      </c>
    </row>
    <row r="193" spans="1:11" x14ac:dyDescent="0.25">
      <c r="A193" t="str">
        <f t="shared" si="16"/>
        <v>10</v>
      </c>
      <c r="B193" t="s">
        <v>201</v>
      </c>
      <c r="C193" t="str">
        <f t="shared" ref="C193:C206" si="26">"067"</f>
        <v>067</v>
      </c>
      <c r="D193" t="s">
        <v>267</v>
      </c>
      <c r="E193" t="str">
        <f t="shared" si="25"/>
        <v>01</v>
      </c>
      <c r="F193" t="str">
        <f t="shared" si="24"/>
        <v>001</v>
      </c>
      <c r="G193" t="str">
        <f>""</f>
        <v/>
      </c>
      <c r="H193" t="s">
        <v>1</v>
      </c>
      <c r="I193" t="s">
        <v>1274</v>
      </c>
      <c r="J193" t="s">
        <v>1372</v>
      </c>
      <c r="K193" s="2" t="str">
        <f t="shared" ref="K193:K203" si="27">"10800"</f>
        <v>10800</v>
      </c>
    </row>
    <row r="194" spans="1:11" x14ac:dyDescent="0.25">
      <c r="A194" t="str">
        <f t="shared" si="16"/>
        <v>10</v>
      </c>
      <c r="B194" t="s">
        <v>201</v>
      </c>
      <c r="C194" t="str">
        <f t="shared" si="26"/>
        <v>067</v>
      </c>
      <c r="D194" t="s">
        <v>267</v>
      </c>
      <c r="E194" t="str">
        <f t="shared" si="25"/>
        <v>01</v>
      </c>
      <c r="F194" t="str">
        <f t="shared" si="24"/>
        <v>001</v>
      </c>
      <c r="G194" t="str">
        <f>""</f>
        <v/>
      </c>
      <c r="H194" t="s">
        <v>0</v>
      </c>
      <c r="I194" t="s">
        <v>1274</v>
      </c>
      <c r="J194" t="s">
        <v>1372</v>
      </c>
      <c r="K194" s="2" t="str">
        <f t="shared" si="27"/>
        <v>10800</v>
      </c>
    </row>
    <row r="195" spans="1:11" x14ac:dyDescent="0.25">
      <c r="A195" t="str">
        <f t="shared" ref="A195:A258" si="28">"10"</f>
        <v>10</v>
      </c>
      <c r="B195" t="s">
        <v>201</v>
      </c>
      <c r="C195" t="str">
        <f t="shared" si="26"/>
        <v>067</v>
      </c>
      <c r="D195" t="s">
        <v>267</v>
      </c>
      <c r="E195" t="str">
        <f t="shared" si="25"/>
        <v>01</v>
      </c>
      <c r="F195" t="str">
        <f>"002"</f>
        <v>002</v>
      </c>
      <c r="G195" t="str">
        <f>""</f>
        <v/>
      </c>
      <c r="H195" t="s">
        <v>1</v>
      </c>
      <c r="I195" t="s">
        <v>1373</v>
      </c>
      <c r="J195" t="s">
        <v>1374</v>
      </c>
      <c r="K195" s="2" t="str">
        <f t="shared" si="27"/>
        <v>10800</v>
      </c>
    </row>
    <row r="196" spans="1:11" x14ac:dyDescent="0.25">
      <c r="A196" t="str">
        <f t="shared" si="28"/>
        <v>10</v>
      </c>
      <c r="B196" t="s">
        <v>201</v>
      </c>
      <c r="C196" t="str">
        <f t="shared" si="26"/>
        <v>067</v>
      </c>
      <c r="D196" t="s">
        <v>267</v>
      </c>
      <c r="E196" t="str">
        <f t="shared" si="25"/>
        <v>01</v>
      </c>
      <c r="F196" t="str">
        <f>"002"</f>
        <v>002</v>
      </c>
      <c r="G196" t="str">
        <f>""</f>
        <v/>
      </c>
      <c r="H196" t="s">
        <v>0</v>
      </c>
      <c r="I196" t="s">
        <v>1373</v>
      </c>
      <c r="J196" t="s">
        <v>1374</v>
      </c>
      <c r="K196" s="2" t="str">
        <f t="shared" si="27"/>
        <v>10800</v>
      </c>
    </row>
    <row r="197" spans="1:11" x14ac:dyDescent="0.25">
      <c r="A197" t="str">
        <f t="shared" si="28"/>
        <v>10</v>
      </c>
      <c r="B197" t="s">
        <v>201</v>
      </c>
      <c r="C197" t="str">
        <f t="shared" si="26"/>
        <v>067</v>
      </c>
      <c r="D197" t="s">
        <v>267</v>
      </c>
      <c r="E197" t="str">
        <f t="shared" si="25"/>
        <v>01</v>
      </c>
      <c r="F197" t="str">
        <f>"003"</f>
        <v>003</v>
      </c>
      <c r="G197" t="str">
        <f>""</f>
        <v/>
      </c>
      <c r="H197" t="s">
        <v>1</v>
      </c>
      <c r="I197" t="s">
        <v>1375</v>
      </c>
      <c r="J197" t="s">
        <v>1376</v>
      </c>
      <c r="K197" s="2" t="str">
        <f t="shared" si="27"/>
        <v>10800</v>
      </c>
    </row>
    <row r="198" spans="1:11" x14ac:dyDescent="0.25">
      <c r="A198" t="str">
        <f t="shared" si="28"/>
        <v>10</v>
      </c>
      <c r="B198" t="s">
        <v>201</v>
      </c>
      <c r="C198" t="str">
        <f t="shared" si="26"/>
        <v>067</v>
      </c>
      <c r="D198" t="s">
        <v>267</v>
      </c>
      <c r="E198" t="str">
        <f t="shared" si="25"/>
        <v>01</v>
      </c>
      <c r="F198" t="str">
        <f>"003"</f>
        <v>003</v>
      </c>
      <c r="G198" t="str">
        <f>""</f>
        <v/>
      </c>
      <c r="H198" t="s">
        <v>0</v>
      </c>
      <c r="I198" t="s">
        <v>1375</v>
      </c>
      <c r="J198" t="s">
        <v>1376</v>
      </c>
      <c r="K198" s="2" t="str">
        <f t="shared" si="27"/>
        <v>10800</v>
      </c>
    </row>
    <row r="199" spans="1:11" x14ac:dyDescent="0.25">
      <c r="A199" t="str">
        <f t="shared" si="28"/>
        <v>10</v>
      </c>
      <c r="B199" t="s">
        <v>201</v>
      </c>
      <c r="C199" t="str">
        <f t="shared" si="26"/>
        <v>067</v>
      </c>
      <c r="D199" t="s">
        <v>267</v>
      </c>
      <c r="E199" t="str">
        <f t="shared" si="25"/>
        <v>01</v>
      </c>
      <c r="F199" t="str">
        <f>"004"</f>
        <v>004</v>
      </c>
      <c r="G199" t="str">
        <f>""</f>
        <v/>
      </c>
      <c r="H199" t="s">
        <v>3</v>
      </c>
      <c r="I199" t="s">
        <v>1377</v>
      </c>
      <c r="J199" t="s">
        <v>1378</v>
      </c>
      <c r="K199" s="2" t="str">
        <f t="shared" si="27"/>
        <v>10800</v>
      </c>
    </row>
    <row r="200" spans="1:11" x14ac:dyDescent="0.25">
      <c r="A200" t="str">
        <f t="shared" si="28"/>
        <v>10</v>
      </c>
      <c r="B200" t="s">
        <v>201</v>
      </c>
      <c r="C200" t="str">
        <f t="shared" si="26"/>
        <v>067</v>
      </c>
      <c r="D200" t="s">
        <v>267</v>
      </c>
      <c r="E200" t="str">
        <f>"02"</f>
        <v>02</v>
      </c>
      <c r="F200" t="str">
        <f>"001"</f>
        <v>001</v>
      </c>
      <c r="G200" t="str">
        <f>""</f>
        <v/>
      </c>
      <c r="H200" t="s">
        <v>3</v>
      </c>
      <c r="I200" t="s">
        <v>1379</v>
      </c>
      <c r="J200" t="s">
        <v>636</v>
      </c>
      <c r="K200" s="2" t="str">
        <f t="shared" si="27"/>
        <v>10800</v>
      </c>
    </row>
    <row r="201" spans="1:11" x14ac:dyDescent="0.25">
      <c r="A201" t="str">
        <f t="shared" si="28"/>
        <v>10</v>
      </c>
      <c r="B201" t="s">
        <v>201</v>
      </c>
      <c r="C201" t="str">
        <f t="shared" si="26"/>
        <v>067</v>
      </c>
      <c r="D201" t="s">
        <v>267</v>
      </c>
      <c r="E201" t="str">
        <f>"02"</f>
        <v>02</v>
      </c>
      <c r="F201" t="str">
        <f>"002"</f>
        <v>002</v>
      </c>
      <c r="G201" t="str">
        <f>""</f>
        <v/>
      </c>
      <c r="H201" t="s">
        <v>3</v>
      </c>
      <c r="I201" t="s">
        <v>1380</v>
      </c>
      <c r="J201" t="s">
        <v>1381</v>
      </c>
      <c r="K201" s="2" t="str">
        <f t="shared" si="27"/>
        <v>10800</v>
      </c>
    </row>
    <row r="202" spans="1:11" x14ac:dyDescent="0.25">
      <c r="A202" t="str">
        <f t="shared" si="28"/>
        <v>10</v>
      </c>
      <c r="B202" t="s">
        <v>201</v>
      </c>
      <c r="C202" t="str">
        <f t="shared" si="26"/>
        <v>067</v>
      </c>
      <c r="D202" t="s">
        <v>267</v>
      </c>
      <c r="E202" t="str">
        <f>"02"</f>
        <v>02</v>
      </c>
      <c r="F202" t="str">
        <f>"003"</f>
        <v>003</v>
      </c>
      <c r="G202" t="str">
        <f>""</f>
        <v/>
      </c>
      <c r="H202" t="s">
        <v>1</v>
      </c>
      <c r="I202" t="s">
        <v>1382</v>
      </c>
      <c r="J202" t="s">
        <v>1383</v>
      </c>
      <c r="K202" s="2" t="str">
        <f t="shared" si="27"/>
        <v>10800</v>
      </c>
    </row>
    <row r="203" spans="1:11" x14ac:dyDescent="0.25">
      <c r="A203" t="str">
        <f t="shared" si="28"/>
        <v>10</v>
      </c>
      <c r="B203" t="s">
        <v>201</v>
      </c>
      <c r="C203" t="str">
        <f t="shared" si="26"/>
        <v>067</v>
      </c>
      <c r="D203" t="s">
        <v>267</v>
      </c>
      <c r="E203" t="str">
        <f>"02"</f>
        <v>02</v>
      </c>
      <c r="F203" t="str">
        <f>"003"</f>
        <v>003</v>
      </c>
      <c r="G203" t="str">
        <f>""</f>
        <v/>
      </c>
      <c r="H203" t="s">
        <v>0</v>
      </c>
      <c r="I203" t="s">
        <v>1382</v>
      </c>
      <c r="J203" t="s">
        <v>1383</v>
      </c>
      <c r="K203" s="2" t="str">
        <f t="shared" si="27"/>
        <v>10800</v>
      </c>
    </row>
    <row r="204" spans="1:11" x14ac:dyDescent="0.25">
      <c r="A204" t="str">
        <f t="shared" si="28"/>
        <v>10</v>
      </c>
      <c r="B204" t="s">
        <v>201</v>
      </c>
      <c r="C204" t="str">
        <f t="shared" si="26"/>
        <v>067</v>
      </c>
      <c r="D204" t="s">
        <v>267</v>
      </c>
      <c r="E204" t="str">
        <f>"03"</f>
        <v>03</v>
      </c>
      <c r="F204" t="str">
        <f t="shared" ref="F204:F239" si="29">"001"</f>
        <v>001</v>
      </c>
      <c r="G204" t="str">
        <f>"01"</f>
        <v>01</v>
      </c>
      <c r="H204" t="s">
        <v>1</v>
      </c>
      <c r="I204" t="s">
        <v>31</v>
      </c>
      <c r="J204" t="s">
        <v>1384</v>
      </c>
      <c r="K204" s="2" t="str">
        <f>"10811"</f>
        <v>10811</v>
      </c>
    </row>
    <row r="205" spans="1:11" x14ac:dyDescent="0.25">
      <c r="A205" t="str">
        <f t="shared" si="28"/>
        <v>10</v>
      </c>
      <c r="B205" t="s">
        <v>201</v>
      </c>
      <c r="C205" t="str">
        <f t="shared" si="26"/>
        <v>067</v>
      </c>
      <c r="D205" t="s">
        <v>267</v>
      </c>
      <c r="E205" t="str">
        <f>"03"</f>
        <v>03</v>
      </c>
      <c r="F205" t="str">
        <f t="shared" si="29"/>
        <v>001</v>
      </c>
      <c r="G205" t="str">
        <f>"02"</f>
        <v>02</v>
      </c>
      <c r="H205" t="s">
        <v>0</v>
      </c>
      <c r="I205" t="s">
        <v>23</v>
      </c>
      <c r="J205" t="s">
        <v>1385</v>
      </c>
      <c r="K205" s="2" t="str">
        <f>"10811"</f>
        <v>10811</v>
      </c>
    </row>
    <row r="206" spans="1:11" x14ac:dyDescent="0.25">
      <c r="A206" t="str">
        <f t="shared" si="28"/>
        <v>10</v>
      </c>
      <c r="B206" t="s">
        <v>201</v>
      </c>
      <c r="C206" t="str">
        <f t="shared" si="26"/>
        <v>067</v>
      </c>
      <c r="D206" t="s">
        <v>267</v>
      </c>
      <c r="E206" t="str">
        <f>"04"</f>
        <v>04</v>
      </c>
      <c r="F206" t="str">
        <f t="shared" si="29"/>
        <v>001</v>
      </c>
      <c r="G206" t="str">
        <f>""</f>
        <v/>
      </c>
      <c r="H206" t="s">
        <v>3</v>
      </c>
      <c r="I206" t="s">
        <v>1386</v>
      </c>
      <c r="J206" t="s">
        <v>1387</v>
      </c>
      <c r="K206" s="2" t="str">
        <f>"10800"</f>
        <v>10800</v>
      </c>
    </row>
    <row r="207" spans="1:11" x14ac:dyDescent="0.25">
      <c r="A207" t="str">
        <f t="shared" si="28"/>
        <v>10</v>
      </c>
      <c r="B207" t="s">
        <v>201</v>
      </c>
      <c r="C207" t="str">
        <f>"068"</f>
        <v>068</v>
      </c>
      <c r="D207" t="s">
        <v>268</v>
      </c>
      <c r="E207" t="str">
        <f t="shared" ref="E207:E220" si="30">"01"</f>
        <v>01</v>
      </c>
      <c r="F207" t="str">
        <f t="shared" si="29"/>
        <v>001</v>
      </c>
      <c r="G207" t="str">
        <f>""</f>
        <v/>
      </c>
      <c r="H207" t="s">
        <v>3</v>
      </c>
      <c r="I207" t="s">
        <v>1388</v>
      </c>
      <c r="J207" t="s">
        <v>1389</v>
      </c>
      <c r="K207" s="2" t="str">
        <f>"10430"</f>
        <v>10430</v>
      </c>
    </row>
    <row r="208" spans="1:11" x14ac:dyDescent="0.25">
      <c r="A208" t="str">
        <f t="shared" si="28"/>
        <v>10</v>
      </c>
      <c r="B208" t="s">
        <v>201</v>
      </c>
      <c r="C208" t="str">
        <f>"069"</f>
        <v>069</v>
      </c>
      <c r="D208" t="s">
        <v>269</v>
      </c>
      <c r="E208" t="str">
        <f t="shared" si="30"/>
        <v>01</v>
      </c>
      <c r="F208" t="str">
        <f t="shared" si="29"/>
        <v>001</v>
      </c>
      <c r="G208" t="str">
        <f>""</f>
        <v/>
      </c>
      <c r="H208" t="s">
        <v>3</v>
      </c>
      <c r="I208" t="s">
        <v>1390</v>
      </c>
      <c r="J208" t="s">
        <v>1391</v>
      </c>
      <c r="K208" s="2" t="str">
        <f>"10270"</f>
        <v>10270</v>
      </c>
    </row>
    <row r="209" spans="1:11" x14ac:dyDescent="0.25">
      <c r="A209" t="str">
        <f t="shared" si="28"/>
        <v>10</v>
      </c>
      <c r="B209" t="s">
        <v>201</v>
      </c>
      <c r="C209" t="str">
        <f>"070"</f>
        <v>070</v>
      </c>
      <c r="D209" t="s">
        <v>270</v>
      </c>
      <c r="E209" t="str">
        <f t="shared" si="30"/>
        <v>01</v>
      </c>
      <c r="F209" t="str">
        <f t="shared" si="29"/>
        <v>001</v>
      </c>
      <c r="G209" t="str">
        <f>""</f>
        <v/>
      </c>
      <c r="H209" t="s">
        <v>3</v>
      </c>
      <c r="I209" t="s">
        <v>1392</v>
      </c>
      <c r="J209" t="s">
        <v>1393</v>
      </c>
      <c r="K209" s="2" t="str">
        <f>"10370"</f>
        <v>10370</v>
      </c>
    </row>
    <row r="210" spans="1:11" x14ac:dyDescent="0.25">
      <c r="A210" t="str">
        <f t="shared" si="28"/>
        <v>10</v>
      </c>
      <c r="B210" t="s">
        <v>201</v>
      </c>
      <c r="C210" t="str">
        <f>"071"</f>
        <v>071</v>
      </c>
      <c r="D210" t="s">
        <v>271</v>
      </c>
      <c r="E210" t="str">
        <f t="shared" si="30"/>
        <v>01</v>
      </c>
      <c r="F210" t="str">
        <f t="shared" si="29"/>
        <v>001</v>
      </c>
      <c r="G210" t="str">
        <f>""</f>
        <v/>
      </c>
      <c r="H210" t="s">
        <v>3</v>
      </c>
      <c r="I210" t="s">
        <v>1394</v>
      </c>
      <c r="J210" t="s">
        <v>1395</v>
      </c>
      <c r="K210" s="2" t="str">
        <f>"10866"</f>
        <v>10866</v>
      </c>
    </row>
    <row r="211" spans="1:11" x14ac:dyDescent="0.25">
      <c r="A211" t="str">
        <f t="shared" si="28"/>
        <v>10</v>
      </c>
      <c r="B211" t="s">
        <v>201</v>
      </c>
      <c r="C211" t="str">
        <f>"072"</f>
        <v>072</v>
      </c>
      <c r="D211" t="s">
        <v>272</v>
      </c>
      <c r="E211" t="str">
        <f t="shared" si="30"/>
        <v>01</v>
      </c>
      <c r="F211" t="str">
        <f t="shared" si="29"/>
        <v>001</v>
      </c>
      <c r="G211" t="str">
        <f>""</f>
        <v/>
      </c>
      <c r="H211" t="s">
        <v>3</v>
      </c>
      <c r="I211" t="s">
        <v>1396</v>
      </c>
      <c r="J211" t="s">
        <v>1397</v>
      </c>
      <c r="K211" s="2" t="str">
        <f>"10891"</f>
        <v>10891</v>
      </c>
    </row>
    <row r="212" spans="1:11" x14ac:dyDescent="0.25">
      <c r="A212" t="str">
        <f t="shared" si="28"/>
        <v>10</v>
      </c>
      <c r="B212" t="s">
        <v>201</v>
      </c>
      <c r="C212" t="str">
        <f>"073"</f>
        <v>073</v>
      </c>
      <c r="D212" t="s">
        <v>273</v>
      </c>
      <c r="E212" t="str">
        <f t="shared" si="30"/>
        <v>01</v>
      </c>
      <c r="F212" t="str">
        <f t="shared" si="29"/>
        <v>001</v>
      </c>
      <c r="G212" t="str">
        <f>""</f>
        <v/>
      </c>
      <c r="H212" t="s">
        <v>3</v>
      </c>
      <c r="I212" t="s">
        <v>1398</v>
      </c>
      <c r="J212" t="s">
        <v>1399</v>
      </c>
      <c r="K212" s="2" t="str">
        <f>"10133"</f>
        <v>10133</v>
      </c>
    </row>
    <row r="213" spans="1:11" x14ac:dyDescent="0.25">
      <c r="A213" t="str">
        <f t="shared" si="28"/>
        <v>10</v>
      </c>
      <c r="B213" t="s">
        <v>201</v>
      </c>
      <c r="C213" t="str">
        <f>"075"</f>
        <v>075</v>
      </c>
      <c r="D213" t="s">
        <v>274</v>
      </c>
      <c r="E213" t="str">
        <f t="shared" si="30"/>
        <v>01</v>
      </c>
      <c r="F213" t="str">
        <f t="shared" si="29"/>
        <v>001</v>
      </c>
      <c r="G213" t="str">
        <f>""</f>
        <v/>
      </c>
      <c r="H213" t="s">
        <v>3</v>
      </c>
      <c r="I213" t="s">
        <v>31</v>
      </c>
      <c r="J213" t="s">
        <v>1400</v>
      </c>
      <c r="K213" s="2" t="str">
        <f>"10328"</f>
        <v>10328</v>
      </c>
    </row>
    <row r="214" spans="1:11" x14ac:dyDescent="0.25">
      <c r="A214" t="str">
        <f t="shared" si="28"/>
        <v>10</v>
      </c>
      <c r="B214" t="s">
        <v>201</v>
      </c>
      <c r="C214" t="str">
        <f>"076"</f>
        <v>076</v>
      </c>
      <c r="D214" t="s">
        <v>275</v>
      </c>
      <c r="E214" t="str">
        <f t="shared" si="30"/>
        <v>01</v>
      </c>
      <c r="F214" t="str">
        <f t="shared" si="29"/>
        <v>001</v>
      </c>
      <c r="G214" t="str">
        <f>""</f>
        <v/>
      </c>
      <c r="H214" t="s">
        <v>3</v>
      </c>
      <c r="I214" t="s">
        <v>31</v>
      </c>
      <c r="J214" t="s">
        <v>1389</v>
      </c>
      <c r="K214" s="2" t="str">
        <f>"10691"</f>
        <v>10691</v>
      </c>
    </row>
    <row r="215" spans="1:11" x14ac:dyDescent="0.25">
      <c r="A215" t="str">
        <f t="shared" si="28"/>
        <v>10</v>
      </c>
      <c r="B215" t="s">
        <v>201</v>
      </c>
      <c r="C215" t="str">
        <f>"077"</f>
        <v>077</v>
      </c>
      <c r="D215" t="s">
        <v>276</v>
      </c>
      <c r="E215" t="str">
        <f t="shared" si="30"/>
        <v>01</v>
      </c>
      <c r="F215" t="str">
        <f t="shared" si="29"/>
        <v>001</v>
      </c>
      <c r="G215" t="str">
        <f>""</f>
        <v/>
      </c>
      <c r="H215" t="s">
        <v>3</v>
      </c>
      <c r="I215" t="s">
        <v>20</v>
      </c>
      <c r="J215" t="s">
        <v>1401</v>
      </c>
      <c r="K215" s="2" t="str">
        <f>"10250"</f>
        <v>10250</v>
      </c>
    </row>
    <row r="216" spans="1:11" x14ac:dyDescent="0.25">
      <c r="A216" t="str">
        <f t="shared" si="28"/>
        <v>10</v>
      </c>
      <c r="B216" t="s">
        <v>201</v>
      </c>
      <c r="C216" t="str">
        <f>"078"</f>
        <v>078</v>
      </c>
      <c r="D216" t="s">
        <v>277</v>
      </c>
      <c r="E216" t="str">
        <f t="shared" si="30"/>
        <v>01</v>
      </c>
      <c r="F216" t="str">
        <f t="shared" si="29"/>
        <v>001</v>
      </c>
      <c r="G216" t="str">
        <f>""</f>
        <v/>
      </c>
      <c r="H216" t="s">
        <v>3</v>
      </c>
      <c r="I216" t="s">
        <v>31</v>
      </c>
      <c r="J216" t="s">
        <v>1402</v>
      </c>
      <c r="K216" s="2" t="str">
        <f>"10759"</f>
        <v>10759</v>
      </c>
    </row>
    <row r="217" spans="1:11" x14ac:dyDescent="0.25">
      <c r="A217" t="str">
        <f t="shared" si="28"/>
        <v>10</v>
      </c>
      <c r="B217" t="s">
        <v>201</v>
      </c>
      <c r="C217" t="str">
        <f>"079"</f>
        <v>079</v>
      </c>
      <c r="D217" t="s">
        <v>278</v>
      </c>
      <c r="E217" t="str">
        <f t="shared" si="30"/>
        <v>01</v>
      </c>
      <c r="F217" t="str">
        <f t="shared" si="29"/>
        <v>001</v>
      </c>
      <c r="G217" t="str">
        <f>""</f>
        <v/>
      </c>
      <c r="H217" t="s">
        <v>3</v>
      </c>
      <c r="I217" t="s">
        <v>1403</v>
      </c>
      <c r="J217" t="s">
        <v>1404</v>
      </c>
      <c r="K217" s="2" t="str">
        <f>"10412"</f>
        <v>10412</v>
      </c>
    </row>
    <row r="218" spans="1:11" x14ac:dyDescent="0.25">
      <c r="A218" t="str">
        <f t="shared" si="28"/>
        <v>10</v>
      </c>
      <c r="B218" t="s">
        <v>201</v>
      </c>
      <c r="C218" t="str">
        <f>"080"</f>
        <v>080</v>
      </c>
      <c r="D218" t="s">
        <v>279</v>
      </c>
      <c r="E218" t="str">
        <f t="shared" si="30"/>
        <v>01</v>
      </c>
      <c r="F218" t="str">
        <f t="shared" si="29"/>
        <v>001</v>
      </c>
      <c r="G218" t="str">
        <f>""</f>
        <v/>
      </c>
      <c r="H218" t="s">
        <v>3</v>
      </c>
      <c r="I218" t="s">
        <v>1405</v>
      </c>
      <c r="J218" t="s">
        <v>446</v>
      </c>
      <c r="K218" s="2" t="str">
        <f>"10749"</f>
        <v>10749</v>
      </c>
    </row>
    <row r="219" spans="1:11" x14ac:dyDescent="0.25">
      <c r="A219" t="str">
        <f t="shared" si="28"/>
        <v>10</v>
      </c>
      <c r="B219" t="s">
        <v>201</v>
      </c>
      <c r="C219" t="str">
        <f>"081"</f>
        <v>081</v>
      </c>
      <c r="D219" t="s">
        <v>280</v>
      </c>
      <c r="E219" t="str">
        <f t="shared" si="30"/>
        <v>01</v>
      </c>
      <c r="F219" t="str">
        <f t="shared" si="29"/>
        <v>001</v>
      </c>
      <c r="G219" t="str">
        <f>""</f>
        <v/>
      </c>
      <c r="H219" t="s">
        <v>3</v>
      </c>
      <c r="I219" t="s">
        <v>1406</v>
      </c>
      <c r="J219" t="s">
        <v>1407</v>
      </c>
      <c r="K219" s="2" t="str">
        <f>"10696"</f>
        <v>10696</v>
      </c>
    </row>
    <row r="220" spans="1:11" x14ac:dyDescent="0.25">
      <c r="A220" t="str">
        <f t="shared" si="28"/>
        <v>10</v>
      </c>
      <c r="B220" t="s">
        <v>201</v>
      </c>
      <c r="C220" t="str">
        <f>"082"</f>
        <v>082</v>
      </c>
      <c r="D220" t="s">
        <v>281</v>
      </c>
      <c r="E220" t="str">
        <f t="shared" si="30"/>
        <v>01</v>
      </c>
      <c r="F220" t="str">
        <f t="shared" si="29"/>
        <v>001</v>
      </c>
      <c r="G220" t="str">
        <f>""</f>
        <v/>
      </c>
      <c r="H220" t="s">
        <v>3</v>
      </c>
      <c r="I220" t="s">
        <v>32</v>
      </c>
      <c r="J220" t="s">
        <v>1408</v>
      </c>
      <c r="K220" s="2" t="str">
        <f>"10940"</f>
        <v>10940</v>
      </c>
    </row>
    <row r="221" spans="1:11" x14ac:dyDescent="0.25">
      <c r="A221" t="str">
        <f t="shared" si="28"/>
        <v>10</v>
      </c>
      <c r="B221" t="s">
        <v>201</v>
      </c>
      <c r="C221" t="str">
        <f>"082"</f>
        <v>082</v>
      </c>
      <c r="D221" t="s">
        <v>281</v>
      </c>
      <c r="E221" t="str">
        <f>"02"</f>
        <v>02</v>
      </c>
      <c r="F221" t="str">
        <f t="shared" si="29"/>
        <v>001</v>
      </c>
      <c r="G221" t="str">
        <f>""</f>
        <v/>
      </c>
      <c r="H221" t="s">
        <v>3</v>
      </c>
      <c r="I221" t="s">
        <v>32</v>
      </c>
      <c r="J221" t="s">
        <v>1408</v>
      </c>
      <c r="K221" s="2" t="str">
        <f>"10940"</f>
        <v>10940</v>
      </c>
    </row>
    <row r="222" spans="1:11" x14ac:dyDescent="0.25">
      <c r="A222" t="str">
        <f t="shared" si="28"/>
        <v>10</v>
      </c>
      <c r="B222" t="s">
        <v>201</v>
      </c>
      <c r="C222" t="str">
        <f>"083"</f>
        <v>083</v>
      </c>
      <c r="D222" t="s">
        <v>282</v>
      </c>
      <c r="E222" t="str">
        <f t="shared" ref="E222:E227" si="31">"01"</f>
        <v>01</v>
      </c>
      <c r="F222" t="str">
        <f t="shared" si="29"/>
        <v>001</v>
      </c>
      <c r="G222" t="str">
        <f>""</f>
        <v/>
      </c>
      <c r="H222" t="s">
        <v>3</v>
      </c>
      <c r="I222" t="s">
        <v>1409</v>
      </c>
      <c r="J222" t="s">
        <v>1410</v>
      </c>
      <c r="K222" s="2" t="str">
        <f>"10333"</f>
        <v>10333</v>
      </c>
    </row>
    <row r="223" spans="1:11" x14ac:dyDescent="0.25">
      <c r="A223" t="str">
        <f t="shared" si="28"/>
        <v>10</v>
      </c>
      <c r="B223" t="s">
        <v>201</v>
      </c>
      <c r="C223" t="str">
        <f>"084"</f>
        <v>084</v>
      </c>
      <c r="D223" t="s">
        <v>283</v>
      </c>
      <c r="E223" t="str">
        <f t="shared" si="31"/>
        <v>01</v>
      </c>
      <c r="F223" t="str">
        <f t="shared" si="29"/>
        <v>001</v>
      </c>
      <c r="G223" t="str">
        <f>"01"</f>
        <v>01</v>
      </c>
      <c r="H223" t="s">
        <v>1</v>
      </c>
      <c r="I223" t="s">
        <v>23</v>
      </c>
      <c r="J223" t="s">
        <v>1411</v>
      </c>
      <c r="K223" s="2" t="str">
        <f>"10860"</f>
        <v>10860</v>
      </c>
    </row>
    <row r="224" spans="1:11" x14ac:dyDescent="0.25">
      <c r="A224" t="str">
        <f t="shared" si="28"/>
        <v>10</v>
      </c>
      <c r="B224" t="s">
        <v>201</v>
      </c>
      <c r="C224" t="str">
        <f>"084"</f>
        <v>084</v>
      </c>
      <c r="D224" t="s">
        <v>283</v>
      </c>
      <c r="E224" t="str">
        <f t="shared" si="31"/>
        <v>01</v>
      </c>
      <c r="F224" t="str">
        <f t="shared" si="29"/>
        <v>001</v>
      </c>
      <c r="G224" t="str">
        <f>"02"</f>
        <v>02</v>
      </c>
      <c r="H224" t="s">
        <v>0</v>
      </c>
      <c r="I224" t="s">
        <v>1060</v>
      </c>
      <c r="J224" t="s">
        <v>1412</v>
      </c>
      <c r="K224" s="2" t="str">
        <f>"10849"</f>
        <v>10849</v>
      </c>
    </row>
    <row r="225" spans="1:11" x14ac:dyDescent="0.25">
      <c r="A225" t="str">
        <f t="shared" si="28"/>
        <v>10</v>
      </c>
      <c r="B225" t="s">
        <v>201</v>
      </c>
      <c r="C225" t="str">
        <f>"085"</f>
        <v>085</v>
      </c>
      <c r="D225" t="s">
        <v>284</v>
      </c>
      <c r="E225" t="str">
        <f t="shared" si="31"/>
        <v>01</v>
      </c>
      <c r="F225" t="str">
        <f t="shared" si="29"/>
        <v>001</v>
      </c>
      <c r="G225" t="str">
        <f>""</f>
        <v/>
      </c>
      <c r="H225" t="s">
        <v>3</v>
      </c>
      <c r="I225" t="s">
        <v>29</v>
      </c>
      <c r="J225" t="s">
        <v>1413</v>
      </c>
      <c r="K225" s="2" t="str">
        <f>"10392"</f>
        <v>10392</v>
      </c>
    </row>
    <row r="226" spans="1:11" x14ac:dyDescent="0.25">
      <c r="A226" t="str">
        <f t="shared" si="28"/>
        <v>10</v>
      </c>
      <c r="B226" t="s">
        <v>201</v>
      </c>
      <c r="C226" t="str">
        <f>"086"</f>
        <v>086</v>
      </c>
      <c r="D226" t="s">
        <v>285</v>
      </c>
      <c r="E226" t="str">
        <f t="shared" si="31"/>
        <v>01</v>
      </c>
      <c r="F226" t="str">
        <f t="shared" si="29"/>
        <v>001</v>
      </c>
      <c r="G226" t="str">
        <f>""</f>
        <v/>
      </c>
      <c r="H226" t="s">
        <v>3</v>
      </c>
      <c r="I226" t="s">
        <v>31</v>
      </c>
      <c r="J226" t="s">
        <v>1414</v>
      </c>
      <c r="K226" s="2" t="str">
        <f>"10711"</f>
        <v>10711</v>
      </c>
    </row>
    <row r="227" spans="1:11" x14ac:dyDescent="0.25">
      <c r="A227" t="str">
        <f t="shared" si="28"/>
        <v>10</v>
      </c>
      <c r="B227" t="s">
        <v>201</v>
      </c>
      <c r="C227" t="str">
        <f>"087"</f>
        <v>087</v>
      </c>
      <c r="D227" t="s">
        <v>286</v>
      </c>
      <c r="E227" t="str">
        <f t="shared" si="31"/>
        <v>01</v>
      </c>
      <c r="F227" t="str">
        <f t="shared" si="29"/>
        <v>001</v>
      </c>
      <c r="G227" t="str">
        <f>""</f>
        <v/>
      </c>
      <c r="H227" t="s">
        <v>3</v>
      </c>
      <c r="I227" t="s">
        <v>20</v>
      </c>
      <c r="J227" t="s">
        <v>1415</v>
      </c>
      <c r="K227" s="2" t="str">
        <f>"10140"</f>
        <v>10140</v>
      </c>
    </row>
    <row r="228" spans="1:11" x14ac:dyDescent="0.25">
      <c r="A228" t="str">
        <f t="shared" si="28"/>
        <v>10</v>
      </c>
      <c r="B228" t="s">
        <v>201</v>
      </c>
      <c r="C228" t="str">
        <f>"087"</f>
        <v>087</v>
      </c>
      <c r="D228" t="s">
        <v>286</v>
      </c>
      <c r="E228" t="str">
        <f>"02"</f>
        <v>02</v>
      </c>
      <c r="F228" t="str">
        <f t="shared" si="29"/>
        <v>001</v>
      </c>
      <c r="G228" t="str">
        <f>""</f>
        <v/>
      </c>
      <c r="H228" t="s">
        <v>3</v>
      </c>
      <c r="I228" t="s">
        <v>23</v>
      </c>
      <c r="J228" t="s">
        <v>1416</v>
      </c>
      <c r="K228" s="2" t="str">
        <f>"10140"</f>
        <v>10140</v>
      </c>
    </row>
    <row r="229" spans="1:11" x14ac:dyDescent="0.25">
      <c r="A229" t="str">
        <f t="shared" si="28"/>
        <v>10</v>
      </c>
      <c r="B229" t="s">
        <v>201</v>
      </c>
      <c r="C229" t="str">
        <f>"088"</f>
        <v>088</v>
      </c>
      <c r="D229" t="s">
        <v>287</v>
      </c>
      <c r="E229" t="str">
        <f t="shared" ref="E229:E240" si="32">"01"</f>
        <v>01</v>
      </c>
      <c r="F229" t="str">
        <f t="shared" si="29"/>
        <v>001</v>
      </c>
      <c r="G229" t="str">
        <f>""</f>
        <v/>
      </c>
      <c r="H229" t="s">
        <v>3</v>
      </c>
      <c r="I229" t="s">
        <v>31</v>
      </c>
      <c r="J229" t="s">
        <v>1174</v>
      </c>
      <c r="K229" s="2" t="str">
        <f>"10815"</f>
        <v>10815</v>
      </c>
    </row>
    <row r="230" spans="1:11" x14ac:dyDescent="0.25">
      <c r="A230" t="str">
        <f t="shared" si="28"/>
        <v>10</v>
      </c>
      <c r="B230" t="s">
        <v>201</v>
      </c>
      <c r="C230" t="str">
        <f>"089"</f>
        <v>089</v>
      </c>
      <c r="D230" t="s">
        <v>288</v>
      </c>
      <c r="E230" t="str">
        <f t="shared" si="32"/>
        <v>01</v>
      </c>
      <c r="F230" t="str">
        <f t="shared" si="29"/>
        <v>001</v>
      </c>
      <c r="G230" t="str">
        <f>"01"</f>
        <v>01</v>
      </c>
      <c r="H230" t="s">
        <v>1</v>
      </c>
      <c r="I230" t="s">
        <v>31</v>
      </c>
      <c r="J230" t="s">
        <v>1389</v>
      </c>
      <c r="K230" s="2" t="str">
        <f>"10816"</f>
        <v>10816</v>
      </c>
    </row>
    <row r="231" spans="1:11" x14ac:dyDescent="0.25">
      <c r="A231" t="str">
        <f t="shared" si="28"/>
        <v>10</v>
      </c>
      <c r="B231" t="s">
        <v>201</v>
      </c>
      <c r="C231" t="str">
        <f>"089"</f>
        <v>089</v>
      </c>
      <c r="D231" t="s">
        <v>288</v>
      </c>
      <c r="E231" t="str">
        <f t="shared" si="32"/>
        <v>01</v>
      </c>
      <c r="F231" t="str">
        <f t="shared" si="29"/>
        <v>001</v>
      </c>
      <c r="G231" t="str">
        <f>"02"</f>
        <v>02</v>
      </c>
      <c r="H231" t="s">
        <v>0</v>
      </c>
      <c r="I231" t="s">
        <v>1417</v>
      </c>
      <c r="J231" t="s">
        <v>1418</v>
      </c>
      <c r="K231" s="2" t="str">
        <f>"10692"</f>
        <v>10692</v>
      </c>
    </row>
    <row r="232" spans="1:11" x14ac:dyDescent="0.25">
      <c r="A232" t="str">
        <f t="shared" si="28"/>
        <v>10</v>
      </c>
      <c r="B232" t="s">
        <v>201</v>
      </c>
      <c r="C232" t="str">
        <f>"089"</f>
        <v>089</v>
      </c>
      <c r="D232" t="s">
        <v>288</v>
      </c>
      <c r="E232" t="str">
        <f t="shared" si="32"/>
        <v>01</v>
      </c>
      <c r="F232" t="str">
        <f t="shared" si="29"/>
        <v>001</v>
      </c>
      <c r="G232" t="str">
        <f>"03"</f>
        <v>03</v>
      </c>
      <c r="H232" t="s">
        <v>2</v>
      </c>
      <c r="I232" t="s">
        <v>1419</v>
      </c>
      <c r="J232" t="s">
        <v>1420</v>
      </c>
      <c r="K232" s="2" t="str">
        <f>"10811"</f>
        <v>10811</v>
      </c>
    </row>
    <row r="233" spans="1:11" x14ac:dyDescent="0.25">
      <c r="A233" t="str">
        <f t="shared" si="28"/>
        <v>10</v>
      </c>
      <c r="B233" t="s">
        <v>201</v>
      </c>
      <c r="C233" t="str">
        <f>"090"</f>
        <v>090</v>
      </c>
      <c r="D233" t="s">
        <v>289</v>
      </c>
      <c r="E233" t="str">
        <f t="shared" si="32"/>
        <v>01</v>
      </c>
      <c r="F233" t="str">
        <f t="shared" si="29"/>
        <v>001</v>
      </c>
      <c r="G233" t="str">
        <f>""</f>
        <v/>
      </c>
      <c r="H233" t="s">
        <v>3</v>
      </c>
      <c r="I233" t="s">
        <v>31</v>
      </c>
      <c r="J233" t="s">
        <v>636</v>
      </c>
      <c r="K233" s="2" t="str">
        <f>"10665"</f>
        <v>10665</v>
      </c>
    </row>
    <row r="234" spans="1:11" x14ac:dyDescent="0.25">
      <c r="A234" t="str">
        <f t="shared" si="28"/>
        <v>10</v>
      </c>
      <c r="B234" t="s">
        <v>201</v>
      </c>
      <c r="C234" t="str">
        <f>"091"</f>
        <v>091</v>
      </c>
      <c r="D234" t="s">
        <v>290</v>
      </c>
      <c r="E234" t="str">
        <f t="shared" si="32"/>
        <v>01</v>
      </c>
      <c r="F234" t="str">
        <f t="shared" si="29"/>
        <v>001</v>
      </c>
      <c r="G234" t="str">
        <f>""</f>
        <v/>
      </c>
      <c r="H234" t="s">
        <v>3</v>
      </c>
      <c r="I234" t="s">
        <v>1421</v>
      </c>
      <c r="J234" t="s">
        <v>1422</v>
      </c>
      <c r="K234" s="2" t="str">
        <f>"10459"</f>
        <v>10459</v>
      </c>
    </row>
    <row r="235" spans="1:11" x14ac:dyDescent="0.25">
      <c r="A235" t="str">
        <f t="shared" si="28"/>
        <v>10</v>
      </c>
      <c r="B235" t="s">
        <v>201</v>
      </c>
      <c r="C235" t="str">
        <f>"092"</f>
        <v>092</v>
      </c>
      <c r="D235" t="s">
        <v>291</v>
      </c>
      <c r="E235" t="str">
        <f t="shared" si="32"/>
        <v>01</v>
      </c>
      <c r="F235" t="str">
        <f t="shared" si="29"/>
        <v>001</v>
      </c>
      <c r="G235" t="str">
        <f>""</f>
        <v/>
      </c>
      <c r="H235" t="s">
        <v>3</v>
      </c>
      <c r="I235" t="s">
        <v>29</v>
      </c>
      <c r="J235" t="s">
        <v>1423</v>
      </c>
      <c r="K235" s="2" t="str">
        <f>"10230"</f>
        <v>10230</v>
      </c>
    </row>
    <row r="236" spans="1:11" x14ac:dyDescent="0.25">
      <c r="A236" t="str">
        <f t="shared" si="28"/>
        <v>10</v>
      </c>
      <c r="B236" t="s">
        <v>201</v>
      </c>
      <c r="C236" t="str">
        <f>"093"</f>
        <v>093</v>
      </c>
      <c r="D236" t="s">
        <v>292</v>
      </c>
      <c r="E236" t="str">
        <f t="shared" si="32"/>
        <v>01</v>
      </c>
      <c r="F236" t="str">
        <f t="shared" si="29"/>
        <v>001</v>
      </c>
      <c r="G236" t="str">
        <f>""</f>
        <v/>
      </c>
      <c r="H236" t="s">
        <v>3</v>
      </c>
      <c r="I236" t="s">
        <v>437</v>
      </c>
      <c r="J236" t="s">
        <v>1424</v>
      </c>
      <c r="K236" s="2" t="str">
        <f>"10868"</f>
        <v>10868</v>
      </c>
    </row>
    <row r="237" spans="1:11" x14ac:dyDescent="0.25">
      <c r="A237" t="str">
        <f t="shared" si="28"/>
        <v>10</v>
      </c>
      <c r="B237" t="s">
        <v>201</v>
      </c>
      <c r="C237" t="str">
        <f>"094"</f>
        <v>094</v>
      </c>
      <c r="D237" t="s">
        <v>293</v>
      </c>
      <c r="E237" t="str">
        <f t="shared" si="32"/>
        <v>01</v>
      </c>
      <c r="F237" t="str">
        <f t="shared" si="29"/>
        <v>001</v>
      </c>
      <c r="G237" t="str">
        <f>""</f>
        <v/>
      </c>
      <c r="H237" t="s">
        <v>3</v>
      </c>
      <c r="I237" t="s">
        <v>1425</v>
      </c>
      <c r="J237" t="s">
        <v>1426</v>
      </c>
      <c r="K237" s="2" t="str">
        <f>"10512"</f>
        <v>10512</v>
      </c>
    </row>
    <row r="238" spans="1:11" x14ac:dyDescent="0.25">
      <c r="A238" t="str">
        <f t="shared" si="28"/>
        <v>10</v>
      </c>
      <c r="B238" t="s">
        <v>201</v>
      </c>
      <c r="C238" t="str">
        <f>"095"</f>
        <v>095</v>
      </c>
      <c r="D238" t="s">
        <v>294</v>
      </c>
      <c r="E238" t="str">
        <f t="shared" si="32"/>
        <v>01</v>
      </c>
      <c r="F238" t="str">
        <f t="shared" si="29"/>
        <v>001</v>
      </c>
      <c r="G238" t="str">
        <f>""</f>
        <v/>
      </c>
      <c r="H238" t="s">
        <v>3</v>
      </c>
      <c r="I238" t="s">
        <v>1427</v>
      </c>
      <c r="J238" t="s">
        <v>1428</v>
      </c>
      <c r="K238" s="2" t="str">
        <f>"10560"</f>
        <v>10560</v>
      </c>
    </row>
    <row r="239" spans="1:11" x14ac:dyDescent="0.25">
      <c r="A239" t="str">
        <f t="shared" si="28"/>
        <v>10</v>
      </c>
      <c r="B239" t="s">
        <v>201</v>
      </c>
      <c r="C239" t="str">
        <f>"096"</f>
        <v>096</v>
      </c>
      <c r="D239" t="s">
        <v>295</v>
      </c>
      <c r="E239" t="str">
        <f t="shared" si="32"/>
        <v>01</v>
      </c>
      <c r="F239" t="str">
        <f t="shared" si="29"/>
        <v>001</v>
      </c>
      <c r="G239" t="str">
        <f>""</f>
        <v/>
      </c>
      <c r="H239" t="s">
        <v>3</v>
      </c>
      <c r="I239" t="s">
        <v>1429</v>
      </c>
      <c r="J239" t="s">
        <v>1430</v>
      </c>
      <c r="K239" s="2" t="str">
        <f>"10700"</f>
        <v>10700</v>
      </c>
    </row>
    <row r="240" spans="1:11" x14ac:dyDescent="0.25">
      <c r="A240" t="str">
        <f t="shared" si="28"/>
        <v>10</v>
      </c>
      <c r="B240" t="s">
        <v>201</v>
      </c>
      <c r="C240" t="str">
        <f>"096"</f>
        <v>096</v>
      </c>
      <c r="D240" t="s">
        <v>295</v>
      </c>
      <c r="E240" t="str">
        <f t="shared" si="32"/>
        <v>01</v>
      </c>
      <c r="F240" t="str">
        <f>"002"</f>
        <v>002</v>
      </c>
      <c r="G240" t="str">
        <f>""</f>
        <v/>
      </c>
      <c r="H240" t="s">
        <v>3</v>
      </c>
      <c r="I240" t="s">
        <v>1429</v>
      </c>
      <c r="J240" t="s">
        <v>1430</v>
      </c>
      <c r="K240" s="2" t="str">
        <f>"10700"</f>
        <v>10700</v>
      </c>
    </row>
    <row r="241" spans="1:11" x14ac:dyDescent="0.25">
      <c r="A241" t="str">
        <f t="shared" si="28"/>
        <v>10</v>
      </c>
      <c r="B241" t="s">
        <v>201</v>
      </c>
      <c r="C241" t="str">
        <f>"096"</f>
        <v>096</v>
      </c>
      <c r="D241" t="s">
        <v>295</v>
      </c>
      <c r="E241" t="str">
        <f>"02"</f>
        <v>02</v>
      </c>
      <c r="F241" t="str">
        <f t="shared" ref="F241:F250" si="33">"001"</f>
        <v>001</v>
      </c>
      <c r="G241" t="str">
        <f>""</f>
        <v/>
      </c>
      <c r="H241" t="s">
        <v>1</v>
      </c>
      <c r="I241" t="s">
        <v>1429</v>
      </c>
      <c r="J241" t="s">
        <v>1430</v>
      </c>
      <c r="K241" s="2" t="str">
        <f>"10700"</f>
        <v>10700</v>
      </c>
    </row>
    <row r="242" spans="1:11" x14ac:dyDescent="0.25">
      <c r="A242" t="str">
        <f t="shared" si="28"/>
        <v>10</v>
      </c>
      <c r="B242" t="s">
        <v>201</v>
      </c>
      <c r="C242" t="str">
        <f>"096"</f>
        <v>096</v>
      </c>
      <c r="D242" t="s">
        <v>295</v>
      </c>
      <c r="E242" t="str">
        <f>"02"</f>
        <v>02</v>
      </c>
      <c r="F242" t="str">
        <f t="shared" si="33"/>
        <v>001</v>
      </c>
      <c r="G242" t="str">
        <f>""</f>
        <v/>
      </c>
      <c r="H242" t="s">
        <v>0</v>
      </c>
      <c r="I242" t="s">
        <v>1429</v>
      </c>
      <c r="J242" t="s">
        <v>1430</v>
      </c>
      <c r="K242" s="2" t="str">
        <f>"10700"</f>
        <v>10700</v>
      </c>
    </row>
    <row r="243" spans="1:11" x14ac:dyDescent="0.25">
      <c r="A243" t="str">
        <f t="shared" si="28"/>
        <v>10</v>
      </c>
      <c r="B243" t="s">
        <v>201</v>
      </c>
      <c r="C243" t="str">
        <f>"097"</f>
        <v>097</v>
      </c>
      <c r="D243" t="s">
        <v>296</v>
      </c>
      <c r="E243" t="str">
        <f t="shared" ref="E243:E253" si="34">"01"</f>
        <v>01</v>
      </c>
      <c r="F243" t="str">
        <f t="shared" si="33"/>
        <v>001</v>
      </c>
      <c r="G243" t="str">
        <f>""</f>
        <v/>
      </c>
      <c r="H243" t="s">
        <v>3</v>
      </c>
      <c r="I243" t="s">
        <v>29</v>
      </c>
      <c r="J243" t="s">
        <v>1431</v>
      </c>
      <c r="K243" s="2" t="str">
        <f>"10359"</f>
        <v>10359</v>
      </c>
    </row>
    <row r="244" spans="1:11" x14ac:dyDescent="0.25">
      <c r="A244" t="str">
        <f t="shared" si="28"/>
        <v>10</v>
      </c>
      <c r="B244" t="s">
        <v>201</v>
      </c>
      <c r="C244" t="str">
        <f>"098"</f>
        <v>098</v>
      </c>
      <c r="D244" t="s">
        <v>297</v>
      </c>
      <c r="E244" t="str">
        <f t="shared" si="34"/>
        <v>01</v>
      </c>
      <c r="F244" t="str">
        <f t="shared" si="33"/>
        <v>001</v>
      </c>
      <c r="G244" t="str">
        <f>""</f>
        <v/>
      </c>
      <c r="H244" t="s">
        <v>3</v>
      </c>
      <c r="I244" t="s">
        <v>1432</v>
      </c>
      <c r="J244" t="s">
        <v>1433</v>
      </c>
      <c r="K244" s="2" t="str">
        <f>"10192"</f>
        <v>10192</v>
      </c>
    </row>
    <row r="245" spans="1:11" x14ac:dyDescent="0.25">
      <c r="A245" t="str">
        <f t="shared" si="28"/>
        <v>10</v>
      </c>
      <c r="B245" t="s">
        <v>201</v>
      </c>
      <c r="C245" t="str">
        <f>"099"</f>
        <v>099</v>
      </c>
      <c r="D245" t="s">
        <v>298</v>
      </c>
      <c r="E245" t="str">
        <f t="shared" si="34"/>
        <v>01</v>
      </c>
      <c r="F245" t="str">
        <f t="shared" si="33"/>
        <v>001</v>
      </c>
      <c r="G245" t="str">
        <f>""</f>
        <v/>
      </c>
      <c r="H245" t="s">
        <v>3</v>
      </c>
      <c r="I245" t="s">
        <v>31</v>
      </c>
      <c r="J245" t="s">
        <v>1434</v>
      </c>
      <c r="K245" s="2" t="str">
        <f>"10829"</f>
        <v>10829</v>
      </c>
    </row>
    <row r="246" spans="1:11" x14ac:dyDescent="0.25">
      <c r="A246" t="str">
        <f t="shared" si="28"/>
        <v>10</v>
      </c>
      <c r="B246" t="s">
        <v>201</v>
      </c>
      <c r="C246" t="str">
        <f>"100"</f>
        <v>100</v>
      </c>
      <c r="D246" t="s">
        <v>299</v>
      </c>
      <c r="E246" t="str">
        <f t="shared" si="34"/>
        <v>01</v>
      </c>
      <c r="F246" t="str">
        <f t="shared" si="33"/>
        <v>001</v>
      </c>
      <c r="G246" t="str">
        <f>""</f>
        <v/>
      </c>
      <c r="H246" t="s">
        <v>3</v>
      </c>
      <c r="I246" t="s">
        <v>1196</v>
      </c>
      <c r="J246" t="s">
        <v>1435</v>
      </c>
      <c r="K246" s="2" t="str">
        <f>"10850"</f>
        <v>10850</v>
      </c>
    </row>
    <row r="247" spans="1:11" x14ac:dyDescent="0.25">
      <c r="A247" t="str">
        <f t="shared" si="28"/>
        <v>10</v>
      </c>
      <c r="B247" t="s">
        <v>201</v>
      </c>
      <c r="C247" t="str">
        <f>"101"</f>
        <v>101</v>
      </c>
      <c r="D247" t="s">
        <v>300</v>
      </c>
      <c r="E247" t="str">
        <f t="shared" si="34"/>
        <v>01</v>
      </c>
      <c r="F247" t="str">
        <f t="shared" si="33"/>
        <v>001</v>
      </c>
      <c r="G247" t="str">
        <f>""</f>
        <v/>
      </c>
      <c r="H247" t="s">
        <v>3</v>
      </c>
      <c r="I247" t="s">
        <v>1436</v>
      </c>
      <c r="J247" t="s">
        <v>1437</v>
      </c>
      <c r="K247" s="2" t="str">
        <f>"10849"</f>
        <v>10849</v>
      </c>
    </row>
    <row r="248" spans="1:11" x14ac:dyDescent="0.25">
      <c r="A248" t="str">
        <f t="shared" si="28"/>
        <v>10</v>
      </c>
      <c r="B248" t="s">
        <v>201</v>
      </c>
      <c r="C248" t="str">
        <f>"102"</f>
        <v>102</v>
      </c>
      <c r="D248" t="s">
        <v>301</v>
      </c>
      <c r="E248" t="str">
        <f t="shared" si="34"/>
        <v>01</v>
      </c>
      <c r="F248" t="str">
        <f t="shared" si="33"/>
        <v>001</v>
      </c>
      <c r="G248" t="str">
        <f>""</f>
        <v/>
      </c>
      <c r="H248" t="s">
        <v>3</v>
      </c>
      <c r="I248" t="s">
        <v>1438</v>
      </c>
      <c r="J248" t="s">
        <v>1439</v>
      </c>
      <c r="K248" s="2" t="str">
        <f>"10280"</f>
        <v>10280</v>
      </c>
    </row>
    <row r="249" spans="1:11" x14ac:dyDescent="0.25">
      <c r="A249" t="str">
        <f t="shared" si="28"/>
        <v>10</v>
      </c>
      <c r="B249" t="s">
        <v>201</v>
      </c>
      <c r="C249" t="str">
        <f>"103"</f>
        <v>103</v>
      </c>
      <c r="D249" t="s">
        <v>302</v>
      </c>
      <c r="E249" t="str">
        <f t="shared" si="34"/>
        <v>01</v>
      </c>
      <c r="F249" t="str">
        <f t="shared" si="33"/>
        <v>001</v>
      </c>
      <c r="G249" t="str">
        <f>""</f>
        <v/>
      </c>
      <c r="H249" t="s">
        <v>3</v>
      </c>
      <c r="I249" t="s">
        <v>1440</v>
      </c>
      <c r="J249" t="s">
        <v>1441</v>
      </c>
      <c r="K249" s="2" t="str">
        <f>"10380"</f>
        <v>10380</v>
      </c>
    </row>
    <row r="250" spans="1:11" x14ac:dyDescent="0.25">
      <c r="A250" t="str">
        <f t="shared" si="28"/>
        <v>10</v>
      </c>
      <c r="B250" t="s">
        <v>201</v>
      </c>
      <c r="C250" t="str">
        <f t="shared" ref="C250:C256" si="35">"104"</f>
        <v>104</v>
      </c>
      <c r="D250" t="s">
        <v>303</v>
      </c>
      <c r="E250" t="str">
        <f t="shared" si="34"/>
        <v>01</v>
      </c>
      <c r="F250" t="str">
        <f t="shared" si="33"/>
        <v>001</v>
      </c>
      <c r="G250" t="str">
        <f>""</f>
        <v/>
      </c>
      <c r="H250" t="s">
        <v>3</v>
      </c>
      <c r="I250" t="s">
        <v>1442</v>
      </c>
      <c r="J250" t="s">
        <v>1443</v>
      </c>
      <c r="K250" s="2" t="str">
        <f t="shared" ref="K250:K256" si="36">"10400"</f>
        <v>10400</v>
      </c>
    </row>
    <row r="251" spans="1:11" x14ac:dyDescent="0.25">
      <c r="A251" t="str">
        <f t="shared" si="28"/>
        <v>10</v>
      </c>
      <c r="B251" t="s">
        <v>201</v>
      </c>
      <c r="C251" t="str">
        <f t="shared" si="35"/>
        <v>104</v>
      </c>
      <c r="D251" t="s">
        <v>303</v>
      </c>
      <c r="E251" t="str">
        <f t="shared" si="34"/>
        <v>01</v>
      </c>
      <c r="F251" t="str">
        <f>"002"</f>
        <v>002</v>
      </c>
      <c r="G251" t="str">
        <f>""</f>
        <v/>
      </c>
      <c r="H251" t="s">
        <v>3</v>
      </c>
      <c r="I251" t="s">
        <v>1442</v>
      </c>
      <c r="J251" t="s">
        <v>1443</v>
      </c>
      <c r="K251" s="2" t="str">
        <f t="shared" si="36"/>
        <v>10400</v>
      </c>
    </row>
    <row r="252" spans="1:11" x14ac:dyDescent="0.25">
      <c r="A252" t="str">
        <f t="shared" si="28"/>
        <v>10</v>
      </c>
      <c r="B252" t="s">
        <v>201</v>
      </c>
      <c r="C252" t="str">
        <f t="shared" si="35"/>
        <v>104</v>
      </c>
      <c r="D252" t="s">
        <v>303</v>
      </c>
      <c r="E252" t="str">
        <f t="shared" si="34"/>
        <v>01</v>
      </c>
      <c r="F252" t="str">
        <f>"003"</f>
        <v>003</v>
      </c>
      <c r="G252" t="str">
        <f>""</f>
        <v/>
      </c>
      <c r="H252" t="s">
        <v>1</v>
      </c>
      <c r="I252" t="s">
        <v>1442</v>
      </c>
      <c r="J252" t="s">
        <v>1443</v>
      </c>
      <c r="K252" s="2" t="str">
        <f t="shared" si="36"/>
        <v>10400</v>
      </c>
    </row>
    <row r="253" spans="1:11" x14ac:dyDescent="0.25">
      <c r="A253" t="str">
        <f t="shared" si="28"/>
        <v>10</v>
      </c>
      <c r="B253" t="s">
        <v>201</v>
      </c>
      <c r="C253" t="str">
        <f t="shared" si="35"/>
        <v>104</v>
      </c>
      <c r="D253" t="s">
        <v>303</v>
      </c>
      <c r="E253" t="str">
        <f t="shared" si="34"/>
        <v>01</v>
      </c>
      <c r="F253" t="str">
        <f>"003"</f>
        <v>003</v>
      </c>
      <c r="G253" t="str">
        <f>""</f>
        <v/>
      </c>
      <c r="H253" t="s">
        <v>0</v>
      </c>
      <c r="I253" t="s">
        <v>1442</v>
      </c>
      <c r="J253" t="s">
        <v>1443</v>
      </c>
      <c r="K253" s="2" t="str">
        <f t="shared" si="36"/>
        <v>10400</v>
      </c>
    </row>
    <row r="254" spans="1:11" x14ac:dyDescent="0.25">
      <c r="A254" t="str">
        <f t="shared" si="28"/>
        <v>10</v>
      </c>
      <c r="B254" t="s">
        <v>201</v>
      </c>
      <c r="C254" t="str">
        <f t="shared" si="35"/>
        <v>104</v>
      </c>
      <c r="D254" t="s">
        <v>303</v>
      </c>
      <c r="E254" t="str">
        <f>"02"</f>
        <v>02</v>
      </c>
      <c r="F254" t="str">
        <f>"001"</f>
        <v>001</v>
      </c>
      <c r="G254" t="str">
        <f>""</f>
        <v/>
      </c>
      <c r="H254" t="s">
        <v>3</v>
      </c>
      <c r="I254" t="s">
        <v>1442</v>
      </c>
      <c r="J254" t="s">
        <v>1443</v>
      </c>
      <c r="K254" s="2" t="str">
        <f t="shared" si="36"/>
        <v>10400</v>
      </c>
    </row>
    <row r="255" spans="1:11" x14ac:dyDescent="0.25">
      <c r="A255" t="str">
        <f t="shared" si="28"/>
        <v>10</v>
      </c>
      <c r="B255" t="s">
        <v>201</v>
      </c>
      <c r="C255" t="str">
        <f t="shared" si="35"/>
        <v>104</v>
      </c>
      <c r="D255" t="s">
        <v>303</v>
      </c>
      <c r="E255" t="str">
        <f>"02"</f>
        <v>02</v>
      </c>
      <c r="F255" t="str">
        <f>"002"</f>
        <v>002</v>
      </c>
      <c r="G255" t="str">
        <f>""</f>
        <v/>
      </c>
      <c r="H255" t="s">
        <v>3</v>
      </c>
      <c r="I255" t="s">
        <v>1442</v>
      </c>
      <c r="J255" t="s">
        <v>1443</v>
      </c>
      <c r="K255" s="2" t="str">
        <f t="shared" si="36"/>
        <v>10400</v>
      </c>
    </row>
    <row r="256" spans="1:11" x14ac:dyDescent="0.25">
      <c r="A256" t="str">
        <f t="shared" si="28"/>
        <v>10</v>
      </c>
      <c r="B256" t="s">
        <v>201</v>
      </c>
      <c r="C256" t="str">
        <f t="shared" si="35"/>
        <v>104</v>
      </c>
      <c r="D256" t="s">
        <v>303</v>
      </c>
      <c r="E256" t="str">
        <f>"02"</f>
        <v>02</v>
      </c>
      <c r="F256" t="str">
        <f>"003"</f>
        <v>003</v>
      </c>
      <c r="G256" t="str">
        <f>""</f>
        <v/>
      </c>
      <c r="H256" t="s">
        <v>3</v>
      </c>
      <c r="I256" t="s">
        <v>1442</v>
      </c>
      <c r="J256" t="s">
        <v>1443</v>
      </c>
      <c r="K256" s="2" t="str">
        <f t="shared" si="36"/>
        <v>10400</v>
      </c>
    </row>
    <row r="257" spans="1:11" x14ac:dyDescent="0.25">
      <c r="A257" t="str">
        <f t="shared" si="28"/>
        <v>10</v>
      </c>
      <c r="B257" t="s">
        <v>201</v>
      </c>
      <c r="C257" t="str">
        <f>"105"</f>
        <v>105</v>
      </c>
      <c r="D257" t="s">
        <v>304</v>
      </c>
      <c r="E257" t="str">
        <f t="shared" ref="E257:E263" si="37">"01"</f>
        <v>01</v>
      </c>
      <c r="F257" t="str">
        <f>"001"</f>
        <v>001</v>
      </c>
      <c r="G257" t="str">
        <f>""</f>
        <v/>
      </c>
      <c r="H257" t="s">
        <v>3</v>
      </c>
      <c r="I257" t="s">
        <v>28</v>
      </c>
      <c r="J257" t="s">
        <v>1444</v>
      </c>
      <c r="K257" s="2" t="str">
        <f>"10450"</f>
        <v>10450</v>
      </c>
    </row>
    <row r="258" spans="1:11" x14ac:dyDescent="0.25">
      <c r="A258" t="str">
        <f t="shared" si="28"/>
        <v>10</v>
      </c>
      <c r="B258" t="s">
        <v>201</v>
      </c>
      <c r="C258" t="str">
        <f>"105"</f>
        <v>105</v>
      </c>
      <c r="D258" t="s">
        <v>304</v>
      </c>
      <c r="E258" t="str">
        <f t="shared" si="37"/>
        <v>01</v>
      </c>
      <c r="F258" t="str">
        <f>"002"</f>
        <v>002</v>
      </c>
      <c r="G258" t="str">
        <f>""</f>
        <v/>
      </c>
      <c r="H258" t="s">
        <v>1</v>
      </c>
      <c r="I258" t="s">
        <v>18</v>
      </c>
      <c r="J258" t="s">
        <v>743</v>
      </c>
      <c r="K258" s="2" t="str">
        <f>"10450"</f>
        <v>10450</v>
      </c>
    </row>
    <row r="259" spans="1:11" x14ac:dyDescent="0.25">
      <c r="A259" t="str">
        <f t="shared" ref="A259:A322" si="38">"10"</f>
        <v>10</v>
      </c>
      <c r="B259" t="s">
        <v>201</v>
      </c>
      <c r="C259" t="str">
        <f>"105"</f>
        <v>105</v>
      </c>
      <c r="D259" t="s">
        <v>304</v>
      </c>
      <c r="E259" t="str">
        <f t="shared" si="37"/>
        <v>01</v>
      </c>
      <c r="F259" t="str">
        <f>"002"</f>
        <v>002</v>
      </c>
      <c r="G259" t="str">
        <f>""</f>
        <v/>
      </c>
      <c r="H259" t="s">
        <v>0</v>
      </c>
      <c r="I259" t="s">
        <v>18</v>
      </c>
      <c r="J259" t="s">
        <v>743</v>
      </c>
      <c r="K259" s="2" t="str">
        <f>"10450"</f>
        <v>10450</v>
      </c>
    </row>
    <row r="260" spans="1:11" x14ac:dyDescent="0.25">
      <c r="A260" t="str">
        <f t="shared" si="38"/>
        <v>10</v>
      </c>
      <c r="B260" t="s">
        <v>201</v>
      </c>
      <c r="C260" t="str">
        <f>"106"</f>
        <v>106</v>
      </c>
      <c r="D260" t="s">
        <v>305</v>
      </c>
      <c r="E260" t="str">
        <f t="shared" si="37"/>
        <v>01</v>
      </c>
      <c r="F260" t="str">
        <f t="shared" ref="F260:F265" si="39">"001"</f>
        <v>001</v>
      </c>
      <c r="G260" t="str">
        <f>""</f>
        <v/>
      </c>
      <c r="H260" t="s">
        <v>3</v>
      </c>
      <c r="I260" t="s">
        <v>31</v>
      </c>
      <c r="J260" t="s">
        <v>1445</v>
      </c>
      <c r="K260" s="2" t="str">
        <f>"10728"</f>
        <v>10728</v>
      </c>
    </row>
    <row r="261" spans="1:11" x14ac:dyDescent="0.25">
      <c r="A261" t="str">
        <f t="shared" si="38"/>
        <v>10</v>
      </c>
      <c r="B261" t="s">
        <v>201</v>
      </c>
      <c r="C261" t="str">
        <f>"107"</f>
        <v>107</v>
      </c>
      <c r="D261" t="s">
        <v>306</v>
      </c>
      <c r="E261" t="str">
        <f t="shared" si="37"/>
        <v>01</v>
      </c>
      <c r="F261" t="str">
        <f t="shared" si="39"/>
        <v>001</v>
      </c>
      <c r="G261" t="str">
        <f>""</f>
        <v/>
      </c>
      <c r="H261" t="s">
        <v>3</v>
      </c>
      <c r="I261" t="s">
        <v>28</v>
      </c>
      <c r="J261" t="s">
        <v>1446</v>
      </c>
      <c r="K261" s="2" t="str">
        <f>"10612"</f>
        <v>10612</v>
      </c>
    </row>
    <row r="262" spans="1:11" x14ac:dyDescent="0.25">
      <c r="A262" t="str">
        <f t="shared" si="38"/>
        <v>10</v>
      </c>
      <c r="B262" t="s">
        <v>201</v>
      </c>
      <c r="C262" t="str">
        <f>"108"</f>
        <v>108</v>
      </c>
      <c r="D262" t="s">
        <v>307</v>
      </c>
      <c r="E262" t="str">
        <f t="shared" si="37"/>
        <v>01</v>
      </c>
      <c r="F262" t="str">
        <f t="shared" si="39"/>
        <v>001</v>
      </c>
      <c r="G262" t="str">
        <f>""</f>
        <v/>
      </c>
      <c r="H262" t="s">
        <v>3</v>
      </c>
      <c r="I262" t="s">
        <v>23</v>
      </c>
      <c r="J262" t="s">
        <v>1447</v>
      </c>
      <c r="K262" s="2" t="str">
        <f>"10625"</f>
        <v>10625</v>
      </c>
    </row>
    <row r="263" spans="1:11" x14ac:dyDescent="0.25">
      <c r="A263" t="str">
        <f t="shared" si="38"/>
        <v>10</v>
      </c>
      <c r="B263" t="s">
        <v>201</v>
      </c>
      <c r="C263" t="str">
        <f>"109"</f>
        <v>109</v>
      </c>
      <c r="D263" t="s">
        <v>308</v>
      </c>
      <c r="E263" t="str">
        <f t="shared" si="37"/>
        <v>01</v>
      </c>
      <c r="F263" t="str">
        <f t="shared" si="39"/>
        <v>001</v>
      </c>
      <c r="G263" t="str">
        <f>""</f>
        <v/>
      </c>
      <c r="H263" t="s">
        <v>3</v>
      </c>
      <c r="I263" t="s">
        <v>18</v>
      </c>
      <c r="J263" t="s">
        <v>1389</v>
      </c>
      <c r="K263" s="2" t="str">
        <f>"10120"</f>
        <v>10120</v>
      </c>
    </row>
    <row r="264" spans="1:11" x14ac:dyDescent="0.25">
      <c r="A264" t="str">
        <f t="shared" si="38"/>
        <v>10</v>
      </c>
      <c r="B264" t="s">
        <v>201</v>
      </c>
      <c r="C264" t="str">
        <f>"109"</f>
        <v>109</v>
      </c>
      <c r="D264" t="s">
        <v>308</v>
      </c>
      <c r="E264" t="str">
        <f>"02"</f>
        <v>02</v>
      </c>
      <c r="F264" t="str">
        <f t="shared" si="39"/>
        <v>001</v>
      </c>
      <c r="G264" t="str">
        <f>""</f>
        <v/>
      </c>
      <c r="H264" t="s">
        <v>3</v>
      </c>
      <c r="I264" t="s">
        <v>25</v>
      </c>
      <c r="J264" t="s">
        <v>1448</v>
      </c>
      <c r="K264" s="2" t="str">
        <f>"10120"</f>
        <v>10120</v>
      </c>
    </row>
    <row r="265" spans="1:11" x14ac:dyDescent="0.25">
      <c r="A265" t="str">
        <f t="shared" si="38"/>
        <v>10</v>
      </c>
      <c r="B265" t="s">
        <v>201</v>
      </c>
      <c r="C265" t="str">
        <f>"110"</f>
        <v>110</v>
      </c>
      <c r="D265" t="s">
        <v>309</v>
      </c>
      <c r="E265" t="str">
        <f t="shared" ref="E265:E270" si="40">"01"</f>
        <v>01</v>
      </c>
      <c r="F265" t="str">
        <f t="shared" si="39"/>
        <v>001</v>
      </c>
      <c r="G265" t="str">
        <f>""</f>
        <v/>
      </c>
      <c r="H265" t="s">
        <v>3</v>
      </c>
      <c r="I265" t="s">
        <v>1449</v>
      </c>
      <c r="J265" t="s">
        <v>1450</v>
      </c>
      <c r="K265" s="2" t="str">
        <f>"10460"</f>
        <v>10460</v>
      </c>
    </row>
    <row r="266" spans="1:11" x14ac:dyDescent="0.25">
      <c r="A266" t="str">
        <f t="shared" si="38"/>
        <v>10</v>
      </c>
      <c r="B266" t="s">
        <v>201</v>
      </c>
      <c r="C266" t="str">
        <f>"110"</f>
        <v>110</v>
      </c>
      <c r="D266" t="s">
        <v>309</v>
      </c>
      <c r="E266" t="str">
        <f t="shared" si="40"/>
        <v>01</v>
      </c>
      <c r="F266" t="str">
        <f>"002"</f>
        <v>002</v>
      </c>
      <c r="G266" t="str">
        <f>""</f>
        <v/>
      </c>
      <c r="H266" t="s">
        <v>1</v>
      </c>
      <c r="I266" t="s">
        <v>1449</v>
      </c>
      <c r="J266" t="s">
        <v>1450</v>
      </c>
      <c r="K266" s="2" t="str">
        <f>"10460"</f>
        <v>10460</v>
      </c>
    </row>
    <row r="267" spans="1:11" x14ac:dyDescent="0.25">
      <c r="A267" t="str">
        <f t="shared" si="38"/>
        <v>10</v>
      </c>
      <c r="B267" t="s">
        <v>201</v>
      </c>
      <c r="C267" t="str">
        <f>"110"</f>
        <v>110</v>
      </c>
      <c r="D267" t="s">
        <v>309</v>
      </c>
      <c r="E267" t="str">
        <f t="shared" si="40"/>
        <v>01</v>
      </c>
      <c r="F267" t="str">
        <f>"002"</f>
        <v>002</v>
      </c>
      <c r="G267" t="str">
        <f>""</f>
        <v/>
      </c>
      <c r="H267" t="s">
        <v>0</v>
      </c>
      <c r="I267" t="s">
        <v>1449</v>
      </c>
      <c r="J267" t="s">
        <v>1450</v>
      </c>
      <c r="K267" s="2" t="str">
        <f>"10460"</f>
        <v>10460</v>
      </c>
    </row>
    <row r="268" spans="1:11" x14ac:dyDescent="0.25">
      <c r="A268" t="str">
        <f t="shared" si="38"/>
        <v>10</v>
      </c>
      <c r="B268" t="s">
        <v>201</v>
      </c>
      <c r="C268" t="str">
        <f>"111"</f>
        <v>111</v>
      </c>
      <c r="D268" t="s">
        <v>310</v>
      </c>
      <c r="E268" t="str">
        <f t="shared" si="40"/>
        <v>01</v>
      </c>
      <c r="F268" t="str">
        <f>"001"</f>
        <v>001</v>
      </c>
      <c r="G268" t="str">
        <f>""</f>
        <v/>
      </c>
      <c r="H268" t="s">
        <v>3</v>
      </c>
      <c r="I268" t="s">
        <v>1451</v>
      </c>
      <c r="J268" t="s">
        <v>1452</v>
      </c>
      <c r="K268" s="2" t="str">
        <f>"10480"</f>
        <v>10480</v>
      </c>
    </row>
    <row r="269" spans="1:11" x14ac:dyDescent="0.25">
      <c r="A269" t="str">
        <f t="shared" si="38"/>
        <v>10</v>
      </c>
      <c r="B269" t="s">
        <v>201</v>
      </c>
      <c r="C269" t="str">
        <f>"111"</f>
        <v>111</v>
      </c>
      <c r="D269" t="s">
        <v>310</v>
      </c>
      <c r="E269" t="str">
        <f t="shared" si="40"/>
        <v>01</v>
      </c>
      <c r="F269" t="str">
        <f>"002"</f>
        <v>002</v>
      </c>
      <c r="G269" t="str">
        <f>""</f>
        <v/>
      </c>
      <c r="H269" t="s">
        <v>3</v>
      </c>
      <c r="I269" t="s">
        <v>1205</v>
      </c>
      <c r="J269" t="s">
        <v>1453</v>
      </c>
      <c r="K269" s="2" t="str">
        <f>"10480"</f>
        <v>10480</v>
      </c>
    </row>
    <row r="270" spans="1:11" x14ac:dyDescent="0.25">
      <c r="A270" t="str">
        <f t="shared" si="38"/>
        <v>10</v>
      </c>
      <c r="B270" t="s">
        <v>201</v>
      </c>
      <c r="C270" t="str">
        <f>"112"</f>
        <v>112</v>
      </c>
      <c r="D270" t="s">
        <v>311</v>
      </c>
      <c r="E270" t="str">
        <f t="shared" si="40"/>
        <v>01</v>
      </c>
      <c r="F270" t="str">
        <f t="shared" ref="F270:F275" si="41">"001"</f>
        <v>001</v>
      </c>
      <c r="G270" t="str">
        <f>""</f>
        <v/>
      </c>
      <c r="H270" t="s">
        <v>3</v>
      </c>
      <c r="I270" t="s">
        <v>22</v>
      </c>
      <c r="J270" t="s">
        <v>636</v>
      </c>
      <c r="K270" s="2" t="str">
        <f>"10110"</f>
        <v>10110</v>
      </c>
    </row>
    <row r="271" spans="1:11" x14ac:dyDescent="0.25">
      <c r="A271" t="str">
        <f t="shared" si="38"/>
        <v>10</v>
      </c>
      <c r="B271" t="s">
        <v>201</v>
      </c>
      <c r="C271" t="str">
        <f>"112"</f>
        <v>112</v>
      </c>
      <c r="D271" t="s">
        <v>311</v>
      </c>
      <c r="E271" t="str">
        <f>"02"</f>
        <v>02</v>
      </c>
      <c r="F271" t="str">
        <f t="shared" si="41"/>
        <v>001</v>
      </c>
      <c r="G271" t="str">
        <f>""</f>
        <v/>
      </c>
      <c r="H271" t="s">
        <v>3</v>
      </c>
      <c r="I271" t="s">
        <v>1454</v>
      </c>
      <c r="J271" t="s">
        <v>1455</v>
      </c>
      <c r="K271" s="2" t="str">
        <f>"10110"</f>
        <v>10110</v>
      </c>
    </row>
    <row r="272" spans="1:11" x14ac:dyDescent="0.25">
      <c r="A272" t="str">
        <f t="shared" si="38"/>
        <v>10</v>
      </c>
      <c r="B272" t="s">
        <v>201</v>
      </c>
      <c r="C272" t="str">
        <f>"113"</f>
        <v>113</v>
      </c>
      <c r="D272" t="s">
        <v>312</v>
      </c>
      <c r="E272" t="str">
        <f>"01"</f>
        <v>01</v>
      </c>
      <c r="F272" t="str">
        <f t="shared" si="41"/>
        <v>001</v>
      </c>
      <c r="G272" t="str">
        <f>""</f>
        <v/>
      </c>
      <c r="H272" t="s">
        <v>3</v>
      </c>
      <c r="I272" t="s">
        <v>1456</v>
      </c>
      <c r="J272" t="s">
        <v>1457</v>
      </c>
      <c r="K272" s="2" t="str">
        <f>"10210"</f>
        <v>10210</v>
      </c>
    </row>
    <row r="273" spans="1:11" x14ac:dyDescent="0.25">
      <c r="A273" t="str">
        <f t="shared" si="38"/>
        <v>10</v>
      </c>
      <c r="B273" t="s">
        <v>201</v>
      </c>
      <c r="C273" t="str">
        <f>"113"</f>
        <v>113</v>
      </c>
      <c r="D273" t="s">
        <v>312</v>
      </c>
      <c r="E273" t="str">
        <f>"02"</f>
        <v>02</v>
      </c>
      <c r="F273" t="str">
        <f t="shared" si="41"/>
        <v>001</v>
      </c>
      <c r="G273" t="str">
        <f>""</f>
        <v/>
      </c>
      <c r="H273" t="s">
        <v>3</v>
      </c>
      <c r="I273" t="s">
        <v>1456</v>
      </c>
      <c r="J273" t="s">
        <v>1457</v>
      </c>
      <c r="K273" s="2" t="str">
        <f>"10210"</f>
        <v>10210</v>
      </c>
    </row>
    <row r="274" spans="1:11" x14ac:dyDescent="0.25">
      <c r="A274" t="str">
        <f t="shared" si="38"/>
        <v>10</v>
      </c>
      <c r="B274" t="s">
        <v>201</v>
      </c>
      <c r="C274" t="str">
        <f>"114"</f>
        <v>114</v>
      </c>
      <c r="D274" t="s">
        <v>313</v>
      </c>
      <c r="E274" t="str">
        <f>"01"</f>
        <v>01</v>
      </c>
      <c r="F274" t="str">
        <f t="shared" si="41"/>
        <v>001</v>
      </c>
      <c r="G274" t="str">
        <f>""</f>
        <v/>
      </c>
      <c r="H274" t="s">
        <v>3</v>
      </c>
      <c r="I274" t="s">
        <v>21</v>
      </c>
      <c r="J274" t="s">
        <v>1458</v>
      </c>
      <c r="K274" s="2" t="str">
        <f>"10529"</f>
        <v>10529</v>
      </c>
    </row>
    <row r="275" spans="1:11" x14ac:dyDescent="0.25">
      <c r="A275" t="str">
        <f t="shared" si="38"/>
        <v>10</v>
      </c>
      <c r="B275" t="s">
        <v>201</v>
      </c>
      <c r="C275" t="str">
        <f>"115"</f>
        <v>115</v>
      </c>
      <c r="D275" t="s">
        <v>314</v>
      </c>
      <c r="E275" t="str">
        <f>"01"</f>
        <v>01</v>
      </c>
      <c r="F275" t="str">
        <f t="shared" si="41"/>
        <v>001</v>
      </c>
      <c r="G275" t="str">
        <f>""</f>
        <v/>
      </c>
      <c r="H275" t="s">
        <v>3</v>
      </c>
      <c r="I275" t="s">
        <v>23</v>
      </c>
      <c r="J275" t="s">
        <v>1459</v>
      </c>
      <c r="K275" s="2" t="str">
        <f>"10910"</f>
        <v>10910</v>
      </c>
    </row>
    <row r="276" spans="1:11" x14ac:dyDescent="0.25">
      <c r="A276" t="str">
        <f t="shared" si="38"/>
        <v>10</v>
      </c>
      <c r="B276" t="s">
        <v>201</v>
      </c>
      <c r="C276" t="str">
        <f>"115"</f>
        <v>115</v>
      </c>
      <c r="D276" t="s">
        <v>314</v>
      </c>
      <c r="E276" t="str">
        <f>"01"</f>
        <v>01</v>
      </c>
      <c r="F276" t="str">
        <f>"002"</f>
        <v>002</v>
      </c>
      <c r="G276" t="str">
        <f>""</f>
        <v/>
      </c>
      <c r="H276" t="s">
        <v>3</v>
      </c>
      <c r="I276" t="s">
        <v>23</v>
      </c>
      <c r="J276" t="s">
        <v>1459</v>
      </c>
      <c r="K276" s="2" t="str">
        <f>"10910"</f>
        <v>10910</v>
      </c>
    </row>
    <row r="277" spans="1:11" x14ac:dyDescent="0.25">
      <c r="A277" t="str">
        <f t="shared" si="38"/>
        <v>10</v>
      </c>
      <c r="B277" t="s">
        <v>201</v>
      </c>
      <c r="C277" t="str">
        <f>"115"</f>
        <v>115</v>
      </c>
      <c r="D277" t="s">
        <v>314</v>
      </c>
      <c r="E277" t="str">
        <f>"02"</f>
        <v>02</v>
      </c>
      <c r="F277" t="str">
        <f>"001"</f>
        <v>001</v>
      </c>
      <c r="G277" t="str">
        <f>""</f>
        <v/>
      </c>
      <c r="H277" t="s">
        <v>3</v>
      </c>
      <c r="I277" t="s">
        <v>1460</v>
      </c>
      <c r="J277" t="s">
        <v>1461</v>
      </c>
      <c r="K277" s="2" t="str">
        <f>"10910"</f>
        <v>10910</v>
      </c>
    </row>
    <row r="278" spans="1:11" x14ac:dyDescent="0.25">
      <c r="A278" t="str">
        <f t="shared" si="38"/>
        <v>10</v>
      </c>
      <c r="B278" t="s">
        <v>201</v>
      </c>
      <c r="C278" t="str">
        <f>"115"</f>
        <v>115</v>
      </c>
      <c r="D278" t="s">
        <v>314</v>
      </c>
      <c r="E278" t="str">
        <f>"02"</f>
        <v>02</v>
      </c>
      <c r="F278" t="str">
        <f>"002"</f>
        <v>002</v>
      </c>
      <c r="G278" t="str">
        <f>""</f>
        <v/>
      </c>
      <c r="H278" t="s">
        <v>3</v>
      </c>
      <c r="I278" t="s">
        <v>1460</v>
      </c>
      <c r="J278" t="s">
        <v>1461</v>
      </c>
      <c r="K278" s="2" t="str">
        <f>"10910"</f>
        <v>10910</v>
      </c>
    </row>
    <row r="279" spans="1:11" x14ac:dyDescent="0.25">
      <c r="A279" t="str">
        <f t="shared" si="38"/>
        <v>10</v>
      </c>
      <c r="B279" t="s">
        <v>201</v>
      </c>
      <c r="C279" t="str">
        <f>"116"</f>
        <v>116</v>
      </c>
      <c r="D279" t="s">
        <v>315</v>
      </c>
      <c r="E279" t="str">
        <f>"01"</f>
        <v>01</v>
      </c>
      <c r="F279" t="str">
        <f>"001"</f>
        <v>001</v>
      </c>
      <c r="G279" t="str">
        <f>""</f>
        <v/>
      </c>
      <c r="H279" t="s">
        <v>1</v>
      </c>
      <c r="I279" t="s">
        <v>1014</v>
      </c>
      <c r="J279" t="s">
        <v>1462</v>
      </c>
      <c r="K279" s="2" t="str">
        <f>"10680"</f>
        <v>10680</v>
      </c>
    </row>
    <row r="280" spans="1:11" x14ac:dyDescent="0.25">
      <c r="A280" t="str">
        <f t="shared" si="38"/>
        <v>10</v>
      </c>
      <c r="B280" t="s">
        <v>201</v>
      </c>
      <c r="C280" t="str">
        <f>"116"</f>
        <v>116</v>
      </c>
      <c r="D280" t="s">
        <v>315</v>
      </c>
      <c r="E280" t="str">
        <f>"01"</f>
        <v>01</v>
      </c>
      <c r="F280" t="str">
        <f>"001"</f>
        <v>001</v>
      </c>
      <c r="G280" t="str">
        <f>""</f>
        <v/>
      </c>
      <c r="H280" t="s">
        <v>0</v>
      </c>
      <c r="I280" t="s">
        <v>1014</v>
      </c>
      <c r="J280" t="s">
        <v>1462</v>
      </c>
      <c r="K280" s="2" t="str">
        <f>"10680"</f>
        <v>10680</v>
      </c>
    </row>
    <row r="281" spans="1:11" x14ac:dyDescent="0.25">
      <c r="A281" t="str">
        <f t="shared" si="38"/>
        <v>10</v>
      </c>
      <c r="B281" t="s">
        <v>201</v>
      </c>
      <c r="C281" t="str">
        <f>"116"</f>
        <v>116</v>
      </c>
      <c r="D281" t="s">
        <v>315</v>
      </c>
      <c r="E281" t="str">
        <f>"02"</f>
        <v>02</v>
      </c>
      <c r="F281" t="str">
        <f>"001"</f>
        <v>001</v>
      </c>
      <c r="G281" t="str">
        <f>""</f>
        <v/>
      </c>
      <c r="H281" t="s">
        <v>1</v>
      </c>
      <c r="I281" t="s">
        <v>1014</v>
      </c>
      <c r="J281" t="s">
        <v>1462</v>
      </c>
      <c r="K281" s="2" t="str">
        <f>"10680"</f>
        <v>10680</v>
      </c>
    </row>
    <row r="282" spans="1:11" x14ac:dyDescent="0.25">
      <c r="A282" t="str">
        <f t="shared" si="38"/>
        <v>10</v>
      </c>
      <c r="B282" t="s">
        <v>201</v>
      </c>
      <c r="C282" t="str">
        <f>"116"</f>
        <v>116</v>
      </c>
      <c r="D282" t="s">
        <v>315</v>
      </c>
      <c r="E282" t="str">
        <f>"02"</f>
        <v>02</v>
      </c>
      <c r="F282" t="str">
        <f>"001"</f>
        <v>001</v>
      </c>
      <c r="G282" t="str">
        <f>""</f>
        <v/>
      </c>
      <c r="H282" t="s">
        <v>0</v>
      </c>
      <c r="I282" t="s">
        <v>1014</v>
      </c>
      <c r="J282" t="s">
        <v>1462</v>
      </c>
      <c r="K282" s="2" t="str">
        <f>"10680"</f>
        <v>10680</v>
      </c>
    </row>
    <row r="283" spans="1:11" x14ac:dyDescent="0.25">
      <c r="A283" t="str">
        <f t="shared" si="38"/>
        <v>10</v>
      </c>
      <c r="B283" t="s">
        <v>201</v>
      </c>
      <c r="C283" t="str">
        <f>"116"</f>
        <v>116</v>
      </c>
      <c r="D283" t="s">
        <v>315</v>
      </c>
      <c r="E283" t="str">
        <f>"02"</f>
        <v>02</v>
      </c>
      <c r="F283" t="str">
        <f>"002"</f>
        <v>002</v>
      </c>
      <c r="G283" t="str">
        <f>""</f>
        <v/>
      </c>
      <c r="H283" t="s">
        <v>3</v>
      </c>
      <c r="I283" t="s">
        <v>1014</v>
      </c>
      <c r="J283" t="s">
        <v>1462</v>
      </c>
      <c r="K283" s="2" t="str">
        <f>"10680"</f>
        <v>10680</v>
      </c>
    </row>
    <row r="284" spans="1:11" x14ac:dyDescent="0.25">
      <c r="A284" t="str">
        <f t="shared" si="38"/>
        <v>10</v>
      </c>
      <c r="B284" t="s">
        <v>201</v>
      </c>
      <c r="C284" t="str">
        <f>"117"</f>
        <v>117</v>
      </c>
      <c r="D284" t="s">
        <v>316</v>
      </c>
      <c r="E284" t="str">
        <f t="shared" ref="E284:E289" si="42">"01"</f>
        <v>01</v>
      </c>
      <c r="F284" t="str">
        <f t="shared" ref="F284:F291" si="43">"001"</f>
        <v>001</v>
      </c>
      <c r="G284" t="str">
        <f>""</f>
        <v/>
      </c>
      <c r="H284" t="s">
        <v>3</v>
      </c>
      <c r="I284" t="s">
        <v>1463</v>
      </c>
      <c r="J284" t="s">
        <v>1464</v>
      </c>
      <c r="K284" s="2" t="str">
        <f>"10662"</f>
        <v>10662</v>
      </c>
    </row>
    <row r="285" spans="1:11" x14ac:dyDescent="0.25">
      <c r="A285" t="str">
        <f t="shared" si="38"/>
        <v>10</v>
      </c>
      <c r="B285" t="s">
        <v>201</v>
      </c>
      <c r="C285" t="str">
        <f>"118"</f>
        <v>118</v>
      </c>
      <c r="D285" t="s">
        <v>317</v>
      </c>
      <c r="E285" t="str">
        <f t="shared" si="42"/>
        <v>01</v>
      </c>
      <c r="F285" t="str">
        <f t="shared" si="43"/>
        <v>001</v>
      </c>
      <c r="G285" t="str">
        <f>""</f>
        <v/>
      </c>
      <c r="H285" t="s">
        <v>3</v>
      </c>
      <c r="I285" t="s">
        <v>1465</v>
      </c>
      <c r="J285" t="s">
        <v>1466</v>
      </c>
      <c r="K285" s="2" t="str">
        <f>"10970"</f>
        <v>10970</v>
      </c>
    </row>
    <row r="286" spans="1:11" x14ac:dyDescent="0.25">
      <c r="A286" t="str">
        <f t="shared" si="38"/>
        <v>10</v>
      </c>
      <c r="B286" t="s">
        <v>201</v>
      </c>
      <c r="C286" t="str">
        <f>"119"</f>
        <v>119</v>
      </c>
      <c r="D286" t="s">
        <v>318</v>
      </c>
      <c r="E286" t="str">
        <f t="shared" si="42"/>
        <v>01</v>
      </c>
      <c r="F286" t="str">
        <f t="shared" si="43"/>
        <v>001</v>
      </c>
      <c r="G286" t="str">
        <f>""</f>
        <v/>
      </c>
      <c r="H286" t="s">
        <v>3</v>
      </c>
      <c r="I286" t="s">
        <v>23</v>
      </c>
      <c r="J286" t="s">
        <v>1467</v>
      </c>
      <c r="K286" s="2" t="str">
        <f>"10580"</f>
        <v>10580</v>
      </c>
    </row>
    <row r="287" spans="1:11" x14ac:dyDescent="0.25">
      <c r="A287" t="str">
        <f t="shared" si="38"/>
        <v>10</v>
      </c>
      <c r="B287" t="s">
        <v>201</v>
      </c>
      <c r="C287" t="str">
        <f>"120"</f>
        <v>120</v>
      </c>
      <c r="D287" t="s">
        <v>319</v>
      </c>
      <c r="E287" t="str">
        <f t="shared" si="42"/>
        <v>01</v>
      </c>
      <c r="F287" t="str">
        <f t="shared" si="43"/>
        <v>001</v>
      </c>
      <c r="G287" t="str">
        <f>""</f>
        <v/>
      </c>
      <c r="H287" t="s">
        <v>3</v>
      </c>
      <c r="I287" t="s">
        <v>23</v>
      </c>
      <c r="J287" t="s">
        <v>1468</v>
      </c>
      <c r="K287" s="2" t="str">
        <f>"10329"</f>
        <v>10329</v>
      </c>
    </row>
    <row r="288" spans="1:11" x14ac:dyDescent="0.25">
      <c r="A288" t="str">
        <f t="shared" si="38"/>
        <v>10</v>
      </c>
      <c r="B288" t="s">
        <v>201</v>
      </c>
      <c r="C288" t="str">
        <f t="shared" ref="C288:C297" si="44">"121"</f>
        <v>121</v>
      </c>
      <c r="D288" t="s">
        <v>320</v>
      </c>
      <c r="E288" t="str">
        <f t="shared" si="42"/>
        <v>01</v>
      </c>
      <c r="F288" t="str">
        <f t="shared" si="43"/>
        <v>001</v>
      </c>
      <c r="G288" t="str">
        <f>""</f>
        <v/>
      </c>
      <c r="H288" t="s">
        <v>1</v>
      </c>
      <c r="I288" t="s">
        <v>1469</v>
      </c>
      <c r="J288" t="s">
        <v>1470</v>
      </c>
      <c r="K288" s="2" t="str">
        <f t="shared" ref="K288:K294" si="45">"10100"</f>
        <v>10100</v>
      </c>
    </row>
    <row r="289" spans="1:11" x14ac:dyDescent="0.25">
      <c r="A289" t="str">
        <f t="shared" si="38"/>
        <v>10</v>
      </c>
      <c r="B289" t="s">
        <v>201</v>
      </c>
      <c r="C289" t="str">
        <f t="shared" si="44"/>
        <v>121</v>
      </c>
      <c r="D289" t="s">
        <v>320</v>
      </c>
      <c r="E289" t="str">
        <f t="shared" si="42"/>
        <v>01</v>
      </c>
      <c r="F289" t="str">
        <f t="shared" si="43"/>
        <v>001</v>
      </c>
      <c r="G289" t="str">
        <f>""</f>
        <v/>
      </c>
      <c r="H289" t="s">
        <v>0</v>
      </c>
      <c r="I289" t="s">
        <v>1469</v>
      </c>
      <c r="J289" t="s">
        <v>1470</v>
      </c>
      <c r="K289" s="2" t="str">
        <f t="shared" si="45"/>
        <v>10100</v>
      </c>
    </row>
    <row r="290" spans="1:11" x14ac:dyDescent="0.25">
      <c r="A290" t="str">
        <f t="shared" si="38"/>
        <v>10</v>
      </c>
      <c r="B290" t="s">
        <v>201</v>
      </c>
      <c r="C290" t="str">
        <f t="shared" si="44"/>
        <v>121</v>
      </c>
      <c r="D290" t="s">
        <v>320</v>
      </c>
      <c r="E290" t="str">
        <f>"02"</f>
        <v>02</v>
      </c>
      <c r="F290" t="str">
        <f t="shared" si="43"/>
        <v>001</v>
      </c>
      <c r="G290" t="str">
        <f>""</f>
        <v/>
      </c>
      <c r="H290" t="s">
        <v>1</v>
      </c>
      <c r="I290" t="s">
        <v>1471</v>
      </c>
      <c r="J290" t="s">
        <v>1472</v>
      </c>
      <c r="K290" s="2" t="str">
        <f t="shared" si="45"/>
        <v>10100</v>
      </c>
    </row>
    <row r="291" spans="1:11" x14ac:dyDescent="0.25">
      <c r="A291" t="str">
        <f t="shared" si="38"/>
        <v>10</v>
      </c>
      <c r="B291" t="s">
        <v>201</v>
      </c>
      <c r="C291" t="str">
        <f t="shared" si="44"/>
        <v>121</v>
      </c>
      <c r="D291" t="s">
        <v>320</v>
      </c>
      <c r="E291" t="str">
        <f>"02"</f>
        <v>02</v>
      </c>
      <c r="F291" t="str">
        <f t="shared" si="43"/>
        <v>001</v>
      </c>
      <c r="G291" t="str">
        <f>""</f>
        <v/>
      </c>
      <c r="H291" t="s">
        <v>0</v>
      </c>
      <c r="I291" t="s">
        <v>1471</v>
      </c>
      <c r="J291" t="s">
        <v>1472</v>
      </c>
      <c r="K291" s="2" t="str">
        <f t="shared" si="45"/>
        <v>10100</v>
      </c>
    </row>
    <row r="292" spans="1:11" x14ac:dyDescent="0.25">
      <c r="A292" t="str">
        <f t="shared" si="38"/>
        <v>10</v>
      </c>
      <c r="B292" t="s">
        <v>201</v>
      </c>
      <c r="C292" t="str">
        <f t="shared" si="44"/>
        <v>121</v>
      </c>
      <c r="D292" t="s">
        <v>320</v>
      </c>
      <c r="E292" t="str">
        <f>"02"</f>
        <v>02</v>
      </c>
      <c r="F292" t="str">
        <f>"002"</f>
        <v>002</v>
      </c>
      <c r="G292" t="str">
        <f>""</f>
        <v/>
      </c>
      <c r="H292" t="s">
        <v>1</v>
      </c>
      <c r="I292" t="s">
        <v>1473</v>
      </c>
      <c r="J292" t="s">
        <v>1474</v>
      </c>
      <c r="K292" s="2" t="str">
        <f t="shared" si="45"/>
        <v>10100</v>
      </c>
    </row>
    <row r="293" spans="1:11" x14ac:dyDescent="0.25">
      <c r="A293" t="str">
        <f t="shared" si="38"/>
        <v>10</v>
      </c>
      <c r="B293" t="s">
        <v>201</v>
      </c>
      <c r="C293" t="str">
        <f t="shared" si="44"/>
        <v>121</v>
      </c>
      <c r="D293" t="s">
        <v>320</v>
      </c>
      <c r="E293" t="str">
        <f>"02"</f>
        <v>02</v>
      </c>
      <c r="F293" t="str">
        <f>"002"</f>
        <v>002</v>
      </c>
      <c r="G293" t="str">
        <f>""</f>
        <v/>
      </c>
      <c r="H293" t="s">
        <v>0</v>
      </c>
      <c r="I293" t="s">
        <v>1473</v>
      </c>
      <c r="J293" t="s">
        <v>1474</v>
      </c>
      <c r="K293" s="2" t="str">
        <f t="shared" si="45"/>
        <v>10100</v>
      </c>
    </row>
    <row r="294" spans="1:11" x14ac:dyDescent="0.25">
      <c r="A294" t="str">
        <f t="shared" si="38"/>
        <v>10</v>
      </c>
      <c r="B294" t="s">
        <v>201</v>
      </c>
      <c r="C294" t="str">
        <f t="shared" si="44"/>
        <v>121</v>
      </c>
      <c r="D294" t="s">
        <v>320</v>
      </c>
      <c r="E294" t="str">
        <f>"03"</f>
        <v>03</v>
      </c>
      <c r="F294" t="str">
        <f>"001"</f>
        <v>001</v>
      </c>
      <c r="G294" t="str">
        <f>""</f>
        <v/>
      </c>
      <c r="H294" t="s">
        <v>3</v>
      </c>
      <c r="I294" t="s">
        <v>1475</v>
      </c>
      <c r="J294" t="s">
        <v>1476</v>
      </c>
      <c r="K294" s="2" t="str">
        <f t="shared" si="45"/>
        <v>10100</v>
      </c>
    </row>
    <row r="295" spans="1:11" x14ac:dyDescent="0.25">
      <c r="A295" t="str">
        <f t="shared" si="38"/>
        <v>10</v>
      </c>
      <c r="B295" t="s">
        <v>201</v>
      </c>
      <c r="C295" t="str">
        <f t="shared" si="44"/>
        <v>121</v>
      </c>
      <c r="D295" t="s">
        <v>320</v>
      </c>
      <c r="E295" t="str">
        <f>"03"</f>
        <v>03</v>
      </c>
      <c r="F295" t="str">
        <f>"002"</f>
        <v>002</v>
      </c>
      <c r="G295" t="str">
        <f>"01"</f>
        <v>01</v>
      </c>
      <c r="H295" t="s">
        <v>1</v>
      </c>
      <c r="I295" t="s">
        <v>21</v>
      </c>
      <c r="J295" t="s">
        <v>1477</v>
      </c>
      <c r="K295" s="2" t="str">
        <f>"10109"</f>
        <v>10109</v>
      </c>
    </row>
    <row r="296" spans="1:11" x14ac:dyDescent="0.25">
      <c r="A296" t="str">
        <f t="shared" si="38"/>
        <v>10</v>
      </c>
      <c r="B296" t="s">
        <v>201</v>
      </c>
      <c r="C296" t="str">
        <f t="shared" si="44"/>
        <v>121</v>
      </c>
      <c r="D296" t="s">
        <v>320</v>
      </c>
      <c r="E296" t="str">
        <f>"03"</f>
        <v>03</v>
      </c>
      <c r="F296" t="str">
        <f>"002"</f>
        <v>002</v>
      </c>
      <c r="G296" t="str">
        <f>"02"</f>
        <v>02</v>
      </c>
      <c r="H296" t="s">
        <v>0</v>
      </c>
      <c r="I296" t="s">
        <v>21</v>
      </c>
      <c r="J296" t="s">
        <v>1478</v>
      </c>
      <c r="K296" s="2" t="str">
        <f>"10109"</f>
        <v>10109</v>
      </c>
    </row>
    <row r="297" spans="1:11" x14ac:dyDescent="0.25">
      <c r="A297" t="str">
        <f t="shared" si="38"/>
        <v>10</v>
      </c>
      <c r="B297" t="s">
        <v>201</v>
      </c>
      <c r="C297" t="str">
        <f t="shared" si="44"/>
        <v>121</v>
      </c>
      <c r="D297" t="s">
        <v>320</v>
      </c>
      <c r="E297" t="str">
        <f>"03"</f>
        <v>03</v>
      </c>
      <c r="F297" t="str">
        <f>"002"</f>
        <v>002</v>
      </c>
      <c r="G297" t="str">
        <f>"03"</f>
        <v>03</v>
      </c>
      <c r="H297" t="s">
        <v>2</v>
      </c>
      <c r="I297" t="s">
        <v>1479</v>
      </c>
      <c r="J297" t="s">
        <v>1480</v>
      </c>
      <c r="K297" s="2" t="str">
        <f>"10100"</f>
        <v>10100</v>
      </c>
    </row>
    <row r="298" spans="1:11" x14ac:dyDescent="0.25">
      <c r="A298" t="str">
        <f t="shared" si="38"/>
        <v>10</v>
      </c>
      <c r="B298" t="s">
        <v>201</v>
      </c>
      <c r="C298" t="str">
        <f>"122"</f>
        <v>122</v>
      </c>
      <c r="D298" t="s">
        <v>321</v>
      </c>
      <c r="E298" t="str">
        <f>"01"</f>
        <v>01</v>
      </c>
      <c r="F298" t="str">
        <f t="shared" ref="F298:F304" si="46">"001"</f>
        <v>001</v>
      </c>
      <c r="G298" t="str">
        <f>""</f>
        <v/>
      </c>
      <c r="H298" t="s">
        <v>3</v>
      </c>
      <c r="I298" t="s">
        <v>31</v>
      </c>
      <c r="J298" t="s">
        <v>1481</v>
      </c>
      <c r="K298" s="2" t="str">
        <f>"10394"</f>
        <v>10394</v>
      </c>
    </row>
    <row r="299" spans="1:11" x14ac:dyDescent="0.25">
      <c r="A299" t="str">
        <f t="shared" si="38"/>
        <v>10</v>
      </c>
      <c r="B299" t="s">
        <v>201</v>
      </c>
      <c r="C299" t="str">
        <f>"123"</f>
        <v>123</v>
      </c>
      <c r="D299" t="s">
        <v>322</v>
      </c>
      <c r="E299" t="str">
        <f>"01"</f>
        <v>01</v>
      </c>
      <c r="F299" t="str">
        <f t="shared" si="46"/>
        <v>001</v>
      </c>
      <c r="G299" t="str">
        <f>""</f>
        <v/>
      </c>
      <c r="H299" t="s">
        <v>3</v>
      </c>
      <c r="I299" t="s">
        <v>31</v>
      </c>
      <c r="J299" t="s">
        <v>1174</v>
      </c>
      <c r="K299" s="2" t="str">
        <f>"10540"</f>
        <v>10540</v>
      </c>
    </row>
    <row r="300" spans="1:11" x14ac:dyDescent="0.25">
      <c r="A300" t="str">
        <f t="shared" si="38"/>
        <v>10</v>
      </c>
      <c r="B300" t="s">
        <v>201</v>
      </c>
      <c r="C300" t="str">
        <f>"124"</f>
        <v>124</v>
      </c>
      <c r="D300" t="s">
        <v>323</v>
      </c>
      <c r="E300" t="str">
        <f>"01"</f>
        <v>01</v>
      </c>
      <c r="F300" t="str">
        <f t="shared" si="46"/>
        <v>001</v>
      </c>
      <c r="G300" t="str">
        <f>""</f>
        <v/>
      </c>
      <c r="H300" t="s">
        <v>3</v>
      </c>
      <c r="I300" t="s">
        <v>31</v>
      </c>
      <c r="J300" t="s">
        <v>1174</v>
      </c>
      <c r="K300" s="2" t="str">
        <f>"10664"</f>
        <v>10664</v>
      </c>
    </row>
    <row r="301" spans="1:11" x14ac:dyDescent="0.25">
      <c r="A301" t="str">
        <f t="shared" si="38"/>
        <v>10</v>
      </c>
      <c r="B301" t="s">
        <v>201</v>
      </c>
      <c r="C301" t="str">
        <f>"125"</f>
        <v>125</v>
      </c>
      <c r="D301" t="s">
        <v>324</v>
      </c>
      <c r="E301" t="str">
        <f>"01"</f>
        <v>01</v>
      </c>
      <c r="F301" t="str">
        <f t="shared" si="46"/>
        <v>001</v>
      </c>
      <c r="G301" t="str">
        <f>""</f>
        <v/>
      </c>
      <c r="H301" t="s">
        <v>3</v>
      </c>
      <c r="I301" t="s">
        <v>31</v>
      </c>
      <c r="J301" t="s">
        <v>636</v>
      </c>
      <c r="K301" s="2" t="str">
        <f>"10194"</f>
        <v>10194</v>
      </c>
    </row>
    <row r="302" spans="1:11" x14ac:dyDescent="0.25">
      <c r="A302" t="str">
        <f t="shared" si="38"/>
        <v>10</v>
      </c>
      <c r="B302" t="s">
        <v>201</v>
      </c>
      <c r="C302" t="str">
        <f>"126"</f>
        <v>126</v>
      </c>
      <c r="D302" t="s">
        <v>325</v>
      </c>
      <c r="E302" t="str">
        <f>"01"</f>
        <v>01</v>
      </c>
      <c r="F302" t="str">
        <f t="shared" si="46"/>
        <v>001</v>
      </c>
      <c r="G302" t="str">
        <f>""</f>
        <v/>
      </c>
      <c r="H302" t="s">
        <v>3</v>
      </c>
      <c r="I302" t="s">
        <v>1482</v>
      </c>
      <c r="J302" t="s">
        <v>1483</v>
      </c>
      <c r="K302" s="2" t="str">
        <f>"10170"</f>
        <v>10170</v>
      </c>
    </row>
    <row r="303" spans="1:11" x14ac:dyDescent="0.25">
      <c r="A303" t="str">
        <f t="shared" si="38"/>
        <v>10</v>
      </c>
      <c r="B303" t="s">
        <v>201</v>
      </c>
      <c r="C303" t="str">
        <f>"126"</f>
        <v>126</v>
      </c>
      <c r="D303" t="s">
        <v>325</v>
      </c>
      <c r="E303" t="str">
        <f>"02"</f>
        <v>02</v>
      </c>
      <c r="F303" t="str">
        <f t="shared" si="46"/>
        <v>001</v>
      </c>
      <c r="G303" t="str">
        <f>""</f>
        <v/>
      </c>
      <c r="H303" t="s">
        <v>3</v>
      </c>
      <c r="I303" t="s">
        <v>1482</v>
      </c>
      <c r="J303" t="s">
        <v>1483</v>
      </c>
      <c r="K303" s="2" t="str">
        <f>"10170"</f>
        <v>10170</v>
      </c>
    </row>
    <row r="304" spans="1:11" x14ac:dyDescent="0.25">
      <c r="A304" t="str">
        <f t="shared" si="38"/>
        <v>10</v>
      </c>
      <c r="B304" t="s">
        <v>201</v>
      </c>
      <c r="C304" t="str">
        <f t="shared" ref="C304:C309" si="47">"127"</f>
        <v>127</v>
      </c>
      <c r="D304" t="s">
        <v>326</v>
      </c>
      <c r="E304" t="str">
        <f>"01"</f>
        <v>01</v>
      </c>
      <c r="F304" t="str">
        <f t="shared" si="46"/>
        <v>001</v>
      </c>
      <c r="G304" t="str">
        <f>""</f>
        <v/>
      </c>
      <c r="H304" t="s">
        <v>3</v>
      </c>
      <c r="I304" t="s">
        <v>1484</v>
      </c>
      <c r="J304" t="s">
        <v>1485</v>
      </c>
      <c r="K304" s="2" t="str">
        <f t="shared" ref="K304:K309" si="48">"10810"</f>
        <v>10810</v>
      </c>
    </row>
    <row r="305" spans="1:11" x14ac:dyDescent="0.25">
      <c r="A305" t="str">
        <f t="shared" si="38"/>
        <v>10</v>
      </c>
      <c r="B305" t="s">
        <v>201</v>
      </c>
      <c r="C305" t="str">
        <f t="shared" si="47"/>
        <v>127</v>
      </c>
      <c r="D305" t="s">
        <v>326</v>
      </c>
      <c r="E305" t="str">
        <f>"01"</f>
        <v>01</v>
      </c>
      <c r="F305" t="str">
        <f>"002"</f>
        <v>002</v>
      </c>
      <c r="G305" t="str">
        <f>""</f>
        <v/>
      </c>
      <c r="H305" t="s">
        <v>3</v>
      </c>
      <c r="I305" t="s">
        <v>1486</v>
      </c>
      <c r="J305" t="s">
        <v>1487</v>
      </c>
      <c r="K305" s="2" t="str">
        <f t="shared" si="48"/>
        <v>10810</v>
      </c>
    </row>
    <row r="306" spans="1:11" x14ac:dyDescent="0.25">
      <c r="A306" t="str">
        <f t="shared" si="38"/>
        <v>10</v>
      </c>
      <c r="B306" t="s">
        <v>201</v>
      </c>
      <c r="C306" t="str">
        <f t="shared" si="47"/>
        <v>127</v>
      </c>
      <c r="D306" t="s">
        <v>326</v>
      </c>
      <c r="E306" t="str">
        <f>"02"</f>
        <v>02</v>
      </c>
      <c r="F306" t="str">
        <f>"001"</f>
        <v>001</v>
      </c>
      <c r="G306" t="str">
        <f>""</f>
        <v/>
      </c>
      <c r="H306" t="s">
        <v>3</v>
      </c>
      <c r="I306" t="s">
        <v>18</v>
      </c>
      <c r="J306" t="s">
        <v>636</v>
      </c>
      <c r="K306" s="2" t="str">
        <f t="shared" si="48"/>
        <v>10810</v>
      </c>
    </row>
    <row r="307" spans="1:11" x14ac:dyDescent="0.25">
      <c r="A307" t="str">
        <f t="shared" si="38"/>
        <v>10</v>
      </c>
      <c r="B307" t="s">
        <v>201</v>
      </c>
      <c r="C307" t="str">
        <f t="shared" si="47"/>
        <v>127</v>
      </c>
      <c r="D307" t="s">
        <v>326</v>
      </c>
      <c r="E307" t="str">
        <f>"02"</f>
        <v>02</v>
      </c>
      <c r="F307" t="str">
        <f>"002"</f>
        <v>002</v>
      </c>
      <c r="G307" t="str">
        <f>""</f>
        <v/>
      </c>
      <c r="H307" t="s">
        <v>3</v>
      </c>
      <c r="I307" t="s">
        <v>1488</v>
      </c>
      <c r="J307" t="s">
        <v>1489</v>
      </c>
      <c r="K307" s="2" t="str">
        <f t="shared" si="48"/>
        <v>10810</v>
      </c>
    </row>
    <row r="308" spans="1:11" x14ac:dyDescent="0.25">
      <c r="A308" t="str">
        <f t="shared" si="38"/>
        <v>10</v>
      </c>
      <c r="B308" t="s">
        <v>201</v>
      </c>
      <c r="C308" t="str">
        <f t="shared" si="47"/>
        <v>127</v>
      </c>
      <c r="D308" t="s">
        <v>326</v>
      </c>
      <c r="E308" t="str">
        <f>"02"</f>
        <v>02</v>
      </c>
      <c r="F308" t="str">
        <f>"003"</f>
        <v>003</v>
      </c>
      <c r="G308" t="str">
        <f>""</f>
        <v/>
      </c>
      <c r="H308" t="s">
        <v>1</v>
      </c>
      <c r="I308" t="s">
        <v>23</v>
      </c>
      <c r="J308" t="s">
        <v>1490</v>
      </c>
      <c r="K308" s="2" t="str">
        <f t="shared" si="48"/>
        <v>10810</v>
      </c>
    </row>
    <row r="309" spans="1:11" x14ac:dyDescent="0.25">
      <c r="A309" t="str">
        <f t="shared" si="38"/>
        <v>10</v>
      </c>
      <c r="B309" t="s">
        <v>201</v>
      </c>
      <c r="C309" t="str">
        <f t="shared" si="47"/>
        <v>127</v>
      </c>
      <c r="D309" t="s">
        <v>326</v>
      </c>
      <c r="E309" t="str">
        <f>"02"</f>
        <v>02</v>
      </c>
      <c r="F309" t="str">
        <f>"003"</f>
        <v>003</v>
      </c>
      <c r="G309" t="str">
        <f>""</f>
        <v/>
      </c>
      <c r="H309" t="s">
        <v>0</v>
      </c>
      <c r="I309" t="s">
        <v>23</v>
      </c>
      <c r="J309" t="s">
        <v>1490</v>
      </c>
      <c r="K309" s="2" t="str">
        <f t="shared" si="48"/>
        <v>10810</v>
      </c>
    </row>
    <row r="310" spans="1:11" x14ac:dyDescent="0.25">
      <c r="A310" t="str">
        <f t="shared" si="38"/>
        <v>10</v>
      </c>
      <c r="B310" t="s">
        <v>201</v>
      </c>
      <c r="C310" t="str">
        <f t="shared" ref="C310:C316" si="49">"128"</f>
        <v>128</v>
      </c>
      <c r="D310" t="s">
        <v>327</v>
      </c>
      <c r="E310" t="str">
        <f t="shared" ref="E310:E325" si="50">"01"</f>
        <v>01</v>
      </c>
      <c r="F310" t="str">
        <f>"001"</f>
        <v>001</v>
      </c>
      <c r="G310" t="str">
        <f>""</f>
        <v/>
      </c>
      <c r="H310" t="s">
        <v>3</v>
      </c>
      <c r="I310" t="s">
        <v>1491</v>
      </c>
      <c r="J310" t="s">
        <v>1492</v>
      </c>
      <c r="K310" s="2" t="str">
        <f t="shared" ref="K310:K316" si="51">"10840"</f>
        <v>10840</v>
      </c>
    </row>
    <row r="311" spans="1:11" x14ac:dyDescent="0.25">
      <c r="A311" t="str">
        <f t="shared" si="38"/>
        <v>10</v>
      </c>
      <c r="B311" t="s">
        <v>201</v>
      </c>
      <c r="C311" t="str">
        <f t="shared" si="49"/>
        <v>128</v>
      </c>
      <c r="D311" t="s">
        <v>327</v>
      </c>
      <c r="E311" t="str">
        <f t="shared" si="50"/>
        <v>01</v>
      </c>
      <c r="F311" t="str">
        <f>"002"</f>
        <v>002</v>
      </c>
      <c r="G311" t="str">
        <f>""</f>
        <v/>
      </c>
      <c r="H311" t="s">
        <v>3</v>
      </c>
      <c r="I311" t="s">
        <v>1493</v>
      </c>
      <c r="J311" t="s">
        <v>1494</v>
      </c>
      <c r="K311" s="2" t="str">
        <f t="shared" si="51"/>
        <v>10840</v>
      </c>
    </row>
    <row r="312" spans="1:11" x14ac:dyDescent="0.25">
      <c r="A312" t="str">
        <f t="shared" si="38"/>
        <v>10</v>
      </c>
      <c r="B312" t="s">
        <v>201</v>
      </c>
      <c r="C312" t="str">
        <f t="shared" si="49"/>
        <v>128</v>
      </c>
      <c r="D312" t="s">
        <v>327</v>
      </c>
      <c r="E312" t="str">
        <f t="shared" si="50"/>
        <v>01</v>
      </c>
      <c r="F312" t="str">
        <f>"003"</f>
        <v>003</v>
      </c>
      <c r="G312" t="str">
        <f>""</f>
        <v/>
      </c>
      <c r="H312" t="s">
        <v>1</v>
      </c>
      <c r="I312" t="s">
        <v>1493</v>
      </c>
      <c r="J312" t="s">
        <v>1494</v>
      </c>
      <c r="K312" s="2" t="str">
        <f t="shared" si="51"/>
        <v>10840</v>
      </c>
    </row>
    <row r="313" spans="1:11" x14ac:dyDescent="0.25">
      <c r="A313" t="str">
        <f t="shared" si="38"/>
        <v>10</v>
      </c>
      <c r="B313" t="s">
        <v>201</v>
      </c>
      <c r="C313" t="str">
        <f t="shared" si="49"/>
        <v>128</v>
      </c>
      <c r="D313" t="s">
        <v>327</v>
      </c>
      <c r="E313" t="str">
        <f t="shared" si="50"/>
        <v>01</v>
      </c>
      <c r="F313" t="str">
        <f>"003"</f>
        <v>003</v>
      </c>
      <c r="G313" t="str">
        <f>""</f>
        <v/>
      </c>
      <c r="H313" t="s">
        <v>0</v>
      </c>
      <c r="I313" t="s">
        <v>1493</v>
      </c>
      <c r="J313" t="s">
        <v>1494</v>
      </c>
      <c r="K313" s="2" t="str">
        <f t="shared" si="51"/>
        <v>10840</v>
      </c>
    </row>
    <row r="314" spans="1:11" x14ac:dyDescent="0.25">
      <c r="A314" t="str">
        <f t="shared" si="38"/>
        <v>10</v>
      </c>
      <c r="B314" t="s">
        <v>201</v>
      </c>
      <c r="C314" t="str">
        <f t="shared" si="49"/>
        <v>128</v>
      </c>
      <c r="D314" t="s">
        <v>327</v>
      </c>
      <c r="E314" t="str">
        <f t="shared" si="50"/>
        <v>01</v>
      </c>
      <c r="F314" t="str">
        <f>"005"</f>
        <v>005</v>
      </c>
      <c r="G314" t="str">
        <f>""</f>
        <v/>
      </c>
      <c r="H314" t="s">
        <v>3</v>
      </c>
      <c r="I314" t="s">
        <v>1491</v>
      </c>
      <c r="J314" t="s">
        <v>1492</v>
      </c>
      <c r="K314" s="2" t="str">
        <f t="shared" si="51"/>
        <v>10840</v>
      </c>
    </row>
    <row r="315" spans="1:11" x14ac:dyDescent="0.25">
      <c r="A315" t="str">
        <f t="shared" si="38"/>
        <v>10</v>
      </c>
      <c r="B315" t="s">
        <v>201</v>
      </c>
      <c r="C315" t="str">
        <f t="shared" si="49"/>
        <v>128</v>
      </c>
      <c r="D315" t="s">
        <v>327</v>
      </c>
      <c r="E315" t="str">
        <f t="shared" si="50"/>
        <v>01</v>
      </c>
      <c r="F315" t="str">
        <f>"006"</f>
        <v>006</v>
      </c>
      <c r="G315" t="str">
        <f>""</f>
        <v/>
      </c>
      <c r="H315" t="s">
        <v>1</v>
      </c>
      <c r="I315" t="s">
        <v>1491</v>
      </c>
      <c r="J315" t="s">
        <v>1492</v>
      </c>
      <c r="K315" s="2" t="str">
        <f t="shared" si="51"/>
        <v>10840</v>
      </c>
    </row>
    <row r="316" spans="1:11" x14ac:dyDescent="0.25">
      <c r="A316" t="str">
        <f t="shared" si="38"/>
        <v>10</v>
      </c>
      <c r="B316" t="s">
        <v>201</v>
      </c>
      <c r="C316" t="str">
        <f t="shared" si="49"/>
        <v>128</v>
      </c>
      <c r="D316" t="s">
        <v>327</v>
      </c>
      <c r="E316" t="str">
        <f t="shared" si="50"/>
        <v>01</v>
      </c>
      <c r="F316" t="str">
        <f>"006"</f>
        <v>006</v>
      </c>
      <c r="G316" t="str">
        <f>""</f>
        <v/>
      </c>
      <c r="H316" t="s">
        <v>0</v>
      </c>
      <c r="I316" t="s">
        <v>1491</v>
      </c>
      <c r="J316" t="s">
        <v>1492</v>
      </c>
      <c r="K316" s="2" t="str">
        <f t="shared" si="51"/>
        <v>10840</v>
      </c>
    </row>
    <row r="317" spans="1:11" x14ac:dyDescent="0.25">
      <c r="A317" t="str">
        <f t="shared" si="38"/>
        <v>10</v>
      </c>
      <c r="B317" t="s">
        <v>201</v>
      </c>
      <c r="C317" t="str">
        <f>"129"</f>
        <v>129</v>
      </c>
      <c r="D317" t="s">
        <v>328</v>
      </c>
      <c r="E317" t="str">
        <f t="shared" si="50"/>
        <v>01</v>
      </c>
      <c r="F317" t="str">
        <f>"001"</f>
        <v>001</v>
      </c>
      <c r="G317" t="str">
        <f>""</f>
        <v/>
      </c>
      <c r="H317" t="s">
        <v>3</v>
      </c>
      <c r="I317" t="s">
        <v>1208</v>
      </c>
      <c r="J317" t="s">
        <v>1174</v>
      </c>
      <c r="K317" s="2" t="str">
        <f>"10811"</f>
        <v>10811</v>
      </c>
    </row>
    <row r="318" spans="1:11" x14ac:dyDescent="0.25">
      <c r="A318" t="str">
        <f t="shared" si="38"/>
        <v>10</v>
      </c>
      <c r="B318" t="s">
        <v>201</v>
      </c>
      <c r="C318" t="str">
        <f>"130"</f>
        <v>130</v>
      </c>
      <c r="D318" t="s">
        <v>329</v>
      </c>
      <c r="E318" t="str">
        <f t="shared" si="50"/>
        <v>01</v>
      </c>
      <c r="F318" t="str">
        <f>"001"</f>
        <v>001</v>
      </c>
      <c r="G318" t="str">
        <f>""</f>
        <v/>
      </c>
      <c r="H318" t="s">
        <v>1</v>
      </c>
      <c r="I318" t="s">
        <v>1495</v>
      </c>
      <c r="J318" t="s">
        <v>1496</v>
      </c>
      <c r="K318" s="2" t="str">
        <f>"10613"</f>
        <v>10613</v>
      </c>
    </row>
    <row r="319" spans="1:11" x14ac:dyDescent="0.25">
      <c r="A319" t="str">
        <f t="shared" si="38"/>
        <v>10</v>
      </c>
      <c r="B319" t="s">
        <v>201</v>
      </c>
      <c r="C319" t="str">
        <f>"130"</f>
        <v>130</v>
      </c>
      <c r="D319" t="s">
        <v>329</v>
      </c>
      <c r="E319" t="str">
        <f t="shared" si="50"/>
        <v>01</v>
      </c>
      <c r="F319" t="str">
        <f>"001"</f>
        <v>001</v>
      </c>
      <c r="G319" t="str">
        <f>""</f>
        <v/>
      </c>
      <c r="H319" t="s">
        <v>0</v>
      </c>
      <c r="I319" t="s">
        <v>1495</v>
      </c>
      <c r="J319" t="s">
        <v>1496</v>
      </c>
      <c r="K319" s="2" t="str">
        <f>"10613"</f>
        <v>10613</v>
      </c>
    </row>
    <row r="320" spans="1:11" x14ac:dyDescent="0.25">
      <c r="A320" t="str">
        <f t="shared" si="38"/>
        <v>10</v>
      </c>
      <c r="B320" t="s">
        <v>201</v>
      </c>
      <c r="C320" t="str">
        <f t="shared" ref="C320:C336" si="52">"131"</f>
        <v>131</v>
      </c>
      <c r="D320" t="s">
        <v>330</v>
      </c>
      <c r="E320" t="str">
        <f t="shared" si="50"/>
        <v>01</v>
      </c>
      <c r="F320" t="str">
        <f>"001"</f>
        <v>001</v>
      </c>
      <c r="G320" t="str">
        <f>""</f>
        <v/>
      </c>
      <c r="H320" t="s">
        <v>3</v>
      </c>
      <c r="I320" t="s">
        <v>1497</v>
      </c>
      <c r="J320" t="s">
        <v>1498</v>
      </c>
      <c r="K320" s="2" t="str">
        <f t="shared" ref="K320:K336" si="53">"10300"</f>
        <v>10300</v>
      </c>
    </row>
    <row r="321" spans="1:11" x14ac:dyDescent="0.25">
      <c r="A321" t="str">
        <f t="shared" si="38"/>
        <v>10</v>
      </c>
      <c r="B321" t="s">
        <v>201</v>
      </c>
      <c r="C321" t="str">
        <f t="shared" si="52"/>
        <v>131</v>
      </c>
      <c r="D321" t="s">
        <v>330</v>
      </c>
      <c r="E321" t="str">
        <f t="shared" si="50"/>
        <v>01</v>
      </c>
      <c r="F321" t="str">
        <f>"002"</f>
        <v>002</v>
      </c>
      <c r="G321" t="str">
        <f>""</f>
        <v/>
      </c>
      <c r="H321" t="s">
        <v>1</v>
      </c>
      <c r="I321" t="s">
        <v>1499</v>
      </c>
      <c r="J321" t="s">
        <v>1500</v>
      </c>
      <c r="K321" s="2" t="str">
        <f t="shared" si="53"/>
        <v>10300</v>
      </c>
    </row>
    <row r="322" spans="1:11" x14ac:dyDescent="0.25">
      <c r="A322" t="str">
        <f t="shared" si="38"/>
        <v>10</v>
      </c>
      <c r="B322" t="s">
        <v>201</v>
      </c>
      <c r="C322" t="str">
        <f t="shared" si="52"/>
        <v>131</v>
      </c>
      <c r="D322" t="s">
        <v>330</v>
      </c>
      <c r="E322" t="str">
        <f t="shared" si="50"/>
        <v>01</v>
      </c>
      <c r="F322" t="str">
        <f>"002"</f>
        <v>002</v>
      </c>
      <c r="G322" t="str">
        <f>""</f>
        <v/>
      </c>
      <c r="H322" t="s">
        <v>0</v>
      </c>
      <c r="I322" t="s">
        <v>1499</v>
      </c>
      <c r="J322" t="s">
        <v>1500</v>
      </c>
      <c r="K322" s="2" t="str">
        <f t="shared" si="53"/>
        <v>10300</v>
      </c>
    </row>
    <row r="323" spans="1:11" x14ac:dyDescent="0.25">
      <c r="A323" t="str">
        <f t="shared" ref="A323:A386" si="54">"10"</f>
        <v>10</v>
      </c>
      <c r="B323" t="s">
        <v>201</v>
      </c>
      <c r="C323" t="str">
        <f t="shared" si="52"/>
        <v>131</v>
      </c>
      <c r="D323" t="s">
        <v>330</v>
      </c>
      <c r="E323" t="str">
        <f t="shared" si="50"/>
        <v>01</v>
      </c>
      <c r="F323" t="str">
        <f>"003"</f>
        <v>003</v>
      </c>
      <c r="G323" t="str">
        <f>""</f>
        <v/>
      </c>
      <c r="H323" t="s">
        <v>3</v>
      </c>
      <c r="I323" t="s">
        <v>1501</v>
      </c>
      <c r="J323" t="s">
        <v>1502</v>
      </c>
      <c r="K323" s="2" t="str">
        <f t="shared" si="53"/>
        <v>10300</v>
      </c>
    </row>
    <row r="324" spans="1:11" x14ac:dyDescent="0.25">
      <c r="A324" t="str">
        <f t="shared" si="54"/>
        <v>10</v>
      </c>
      <c r="B324" t="s">
        <v>201</v>
      </c>
      <c r="C324" t="str">
        <f t="shared" si="52"/>
        <v>131</v>
      </c>
      <c r="D324" t="s">
        <v>330</v>
      </c>
      <c r="E324" t="str">
        <f t="shared" si="50"/>
        <v>01</v>
      </c>
      <c r="F324" t="str">
        <f>"004"</f>
        <v>004</v>
      </c>
      <c r="G324" t="str">
        <f>""</f>
        <v/>
      </c>
      <c r="H324" t="s">
        <v>1</v>
      </c>
      <c r="I324" t="s">
        <v>1499</v>
      </c>
      <c r="J324" t="s">
        <v>1500</v>
      </c>
      <c r="K324" s="2" t="str">
        <f t="shared" si="53"/>
        <v>10300</v>
      </c>
    </row>
    <row r="325" spans="1:11" x14ac:dyDescent="0.25">
      <c r="A325" t="str">
        <f t="shared" si="54"/>
        <v>10</v>
      </c>
      <c r="B325" t="s">
        <v>201</v>
      </c>
      <c r="C325" t="str">
        <f t="shared" si="52"/>
        <v>131</v>
      </c>
      <c r="D325" t="s">
        <v>330</v>
      </c>
      <c r="E325" t="str">
        <f t="shared" si="50"/>
        <v>01</v>
      </c>
      <c r="F325" t="str">
        <f>"004"</f>
        <v>004</v>
      </c>
      <c r="G325" t="str">
        <f>""</f>
        <v/>
      </c>
      <c r="H325" t="s">
        <v>0</v>
      </c>
      <c r="I325" t="s">
        <v>1499</v>
      </c>
      <c r="J325" t="s">
        <v>1500</v>
      </c>
      <c r="K325" s="2" t="str">
        <f t="shared" si="53"/>
        <v>10300</v>
      </c>
    </row>
    <row r="326" spans="1:11" x14ac:dyDescent="0.25">
      <c r="A326" t="str">
        <f t="shared" si="54"/>
        <v>10</v>
      </c>
      <c r="B326" t="s">
        <v>201</v>
      </c>
      <c r="C326" t="str">
        <f t="shared" si="52"/>
        <v>131</v>
      </c>
      <c r="D326" t="s">
        <v>330</v>
      </c>
      <c r="E326" t="str">
        <f t="shared" ref="E326:E336" si="55">"02"</f>
        <v>02</v>
      </c>
      <c r="F326" t="str">
        <f>"001"</f>
        <v>001</v>
      </c>
      <c r="G326" t="str">
        <f>""</f>
        <v/>
      </c>
      <c r="H326" t="s">
        <v>1</v>
      </c>
      <c r="I326" t="s">
        <v>23</v>
      </c>
      <c r="J326" t="s">
        <v>1503</v>
      </c>
      <c r="K326" s="2" t="str">
        <f t="shared" si="53"/>
        <v>10300</v>
      </c>
    </row>
    <row r="327" spans="1:11" x14ac:dyDescent="0.25">
      <c r="A327" t="str">
        <f t="shared" si="54"/>
        <v>10</v>
      </c>
      <c r="B327" t="s">
        <v>201</v>
      </c>
      <c r="C327" t="str">
        <f t="shared" si="52"/>
        <v>131</v>
      </c>
      <c r="D327" t="s">
        <v>330</v>
      </c>
      <c r="E327" t="str">
        <f t="shared" si="55"/>
        <v>02</v>
      </c>
      <c r="F327" t="str">
        <f>"001"</f>
        <v>001</v>
      </c>
      <c r="G327" t="str">
        <f>""</f>
        <v/>
      </c>
      <c r="H327" t="s">
        <v>0</v>
      </c>
      <c r="I327" t="s">
        <v>23</v>
      </c>
      <c r="J327" t="s">
        <v>1503</v>
      </c>
      <c r="K327" s="2" t="str">
        <f t="shared" si="53"/>
        <v>10300</v>
      </c>
    </row>
    <row r="328" spans="1:11" x14ac:dyDescent="0.25">
      <c r="A328" t="str">
        <f t="shared" si="54"/>
        <v>10</v>
      </c>
      <c r="B328" t="s">
        <v>201</v>
      </c>
      <c r="C328" t="str">
        <f t="shared" si="52"/>
        <v>131</v>
      </c>
      <c r="D328" t="s">
        <v>330</v>
      </c>
      <c r="E328" t="str">
        <f t="shared" si="55"/>
        <v>02</v>
      </c>
      <c r="F328" t="str">
        <f>"002"</f>
        <v>002</v>
      </c>
      <c r="G328" t="str">
        <f>""</f>
        <v/>
      </c>
      <c r="H328" t="s">
        <v>1</v>
      </c>
      <c r="I328" t="s">
        <v>1504</v>
      </c>
      <c r="J328" t="s">
        <v>1505</v>
      </c>
      <c r="K328" s="2" t="str">
        <f t="shared" si="53"/>
        <v>10300</v>
      </c>
    </row>
    <row r="329" spans="1:11" x14ac:dyDescent="0.25">
      <c r="A329" t="str">
        <f t="shared" si="54"/>
        <v>10</v>
      </c>
      <c r="B329" t="s">
        <v>201</v>
      </c>
      <c r="C329" t="str">
        <f t="shared" si="52"/>
        <v>131</v>
      </c>
      <c r="D329" t="s">
        <v>330</v>
      </c>
      <c r="E329" t="str">
        <f t="shared" si="55"/>
        <v>02</v>
      </c>
      <c r="F329" t="str">
        <f>"002"</f>
        <v>002</v>
      </c>
      <c r="G329" t="str">
        <f>""</f>
        <v/>
      </c>
      <c r="H329" t="s">
        <v>0</v>
      </c>
      <c r="I329" t="s">
        <v>1504</v>
      </c>
      <c r="J329" t="s">
        <v>1505</v>
      </c>
      <c r="K329" s="2" t="str">
        <f t="shared" si="53"/>
        <v>10300</v>
      </c>
    </row>
    <row r="330" spans="1:11" x14ac:dyDescent="0.25">
      <c r="A330" t="str">
        <f t="shared" si="54"/>
        <v>10</v>
      </c>
      <c r="B330" t="s">
        <v>201</v>
      </c>
      <c r="C330" t="str">
        <f t="shared" si="52"/>
        <v>131</v>
      </c>
      <c r="D330" t="s">
        <v>330</v>
      </c>
      <c r="E330" t="str">
        <f t="shared" si="55"/>
        <v>02</v>
      </c>
      <c r="F330" t="str">
        <f>"003"</f>
        <v>003</v>
      </c>
      <c r="G330" t="str">
        <f>""</f>
        <v/>
      </c>
      <c r="H330" t="s">
        <v>3</v>
      </c>
      <c r="I330" t="s">
        <v>1506</v>
      </c>
      <c r="J330" t="s">
        <v>1507</v>
      </c>
      <c r="K330" s="2" t="str">
        <f t="shared" si="53"/>
        <v>10300</v>
      </c>
    </row>
    <row r="331" spans="1:11" x14ac:dyDescent="0.25">
      <c r="A331" t="str">
        <f t="shared" si="54"/>
        <v>10</v>
      </c>
      <c r="B331" t="s">
        <v>201</v>
      </c>
      <c r="C331" t="str">
        <f t="shared" si="52"/>
        <v>131</v>
      </c>
      <c r="D331" t="s">
        <v>330</v>
      </c>
      <c r="E331" t="str">
        <f t="shared" si="55"/>
        <v>02</v>
      </c>
      <c r="F331" t="str">
        <f>"004"</f>
        <v>004</v>
      </c>
      <c r="G331" t="str">
        <f>""</f>
        <v/>
      </c>
      <c r="H331" t="s">
        <v>3</v>
      </c>
      <c r="I331" t="s">
        <v>1508</v>
      </c>
      <c r="J331" t="s">
        <v>1509</v>
      </c>
      <c r="K331" s="2" t="str">
        <f t="shared" si="53"/>
        <v>10300</v>
      </c>
    </row>
    <row r="332" spans="1:11" x14ac:dyDescent="0.25">
      <c r="A332" t="str">
        <f t="shared" si="54"/>
        <v>10</v>
      </c>
      <c r="B332" t="s">
        <v>201</v>
      </c>
      <c r="C332" t="str">
        <f t="shared" si="52"/>
        <v>131</v>
      </c>
      <c r="D332" t="s">
        <v>330</v>
      </c>
      <c r="E332" t="str">
        <f t="shared" si="55"/>
        <v>02</v>
      </c>
      <c r="F332" t="str">
        <f>"005"</f>
        <v>005</v>
      </c>
      <c r="G332" t="str">
        <f>""</f>
        <v/>
      </c>
      <c r="H332" t="s">
        <v>1</v>
      </c>
      <c r="I332" t="s">
        <v>1510</v>
      </c>
      <c r="J332" t="s">
        <v>1511</v>
      </c>
      <c r="K332" s="2" t="str">
        <f t="shared" si="53"/>
        <v>10300</v>
      </c>
    </row>
    <row r="333" spans="1:11" x14ac:dyDescent="0.25">
      <c r="A333" t="str">
        <f t="shared" si="54"/>
        <v>10</v>
      </c>
      <c r="B333" t="s">
        <v>201</v>
      </c>
      <c r="C333" t="str">
        <f t="shared" si="52"/>
        <v>131</v>
      </c>
      <c r="D333" t="s">
        <v>330</v>
      </c>
      <c r="E333" t="str">
        <f t="shared" si="55"/>
        <v>02</v>
      </c>
      <c r="F333" t="str">
        <f>"005"</f>
        <v>005</v>
      </c>
      <c r="G333" t="str">
        <f>""</f>
        <v/>
      </c>
      <c r="H333" t="s">
        <v>0</v>
      </c>
      <c r="I333" t="s">
        <v>1510</v>
      </c>
      <c r="J333" t="s">
        <v>1511</v>
      </c>
      <c r="K333" s="2" t="str">
        <f t="shared" si="53"/>
        <v>10300</v>
      </c>
    </row>
    <row r="334" spans="1:11" x14ac:dyDescent="0.25">
      <c r="A334" t="str">
        <f t="shared" si="54"/>
        <v>10</v>
      </c>
      <c r="B334" t="s">
        <v>201</v>
      </c>
      <c r="C334" t="str">
        <f t="shared" si="52"/>
        <v>131</v>
      </c>
      <c r="D334" t="s">
        <v>330</v>
      </c>
      <c r="E334" t="str">
        <f t="shared" si="55"/>
        <v>02</v>
      </c>
      <c r="F334" t="str">
        <f>"006"</f>
        <v>006</v>
      </c>
      <c r="G334" t="str">
        <f>""</f>
        <v/>
      </c>
      <c r="H334" t="s">
        <v>3</v>
      </c>
      <c r="I334" t="s">
        <v>1512</v>
      </c>
      <c r="J334" t="s">
        <v>1513</v>
      </c>
      <c r="K334" s="2" t="str">
        <f t="shared" si="53"/>
        <v>10300</v>
      </c>
    </row>
    <row r="335" spans="1:11" x14ac:dyDescent="0.25">
      <c r="A335" t="str">
        <f t="shared" si="54"/>
        <v>10</v>
      </c>
      <c r="B335" t="s">
        <v>201</v>
      </c>
      <c r="C335" t="str">
        <f t="shared" si="52"/>
        <v>131</v>
      </c>
      <c r="D335" t="s">
        <v>330</v>
      </c>
      <c r="E335" t="str">
        <f t="shared" si="55"/>
        <v>02</v>
      </c>
      <c r="F335" t="str">
        <f>"007"</f>
        <v>007</v>
      </c>
      <c r="G335" t="str">
        <f>""</f>
        <v/>
      </c>
      <c r="H335" t="s">
        <v>3</v>
      </c>
      <c r="I335" t="s">
        <v>1514</v>
      </c>
      <c r="J335" t="s">
        <v>1515</v>
      </c>
      <c r="K335" s="2" t="str">
        <f t="shared" si="53"/>
        <v>10300</v>
      </c>
    </row>
    <row r="336" spans="1:11" x14ac:dyDescent="0.25">
      <c r="A336" t="str">
        <f t="shared" si="54"/>
        <v>10</v>
      </c>
      <c r="B336" t="s">
        <v>201</v>
      </c>
      <c r="C336" t="str">
        <f t="shared" si="52"/>
        <v>131</v>
      </c>
      <c r="D336" t="s">
        <v>330</v>
      </c>
      <c r="E336" t="str">
        <f t="shared" si="55"/>
        <v>02</v>
      </c>
      <c r="F336" t="str">
        <f>"008"</f>
        <v>008</v>
      </c>
      <c r="G336" t="str">
        <f>""</f>
        <v/>
      </c>
      <c r="H336" t="s">
        <v>3</v>
      </c>
      <c r="I336" t="s">
        <v>1516</v>
      </c>
      <c r="J336" t="s">
        <v>1517</v>
      </c>
      <c r="K336" s="2" t="str">
        <f t="shared" si="53"/>
        <v>10300</v>
      </c>
    </row>
    <row r="337" spans="1:11" x14ac:dyDescent="0.25">
      <c r="A337" t="str">
        <f t="shared" si="54"/>
        <v>10</v>
      </c>
      <c r="B337" t="s">
        <v>201</v>
      </c>
      <c r="C337" t="str">
        <f>"132"</f>
        <v>132</v>
      </c>
      <c r="D337" t="s">
        <v>331</v>
      </c>
      <c r="E337" t="str">
        <f t="shared" ref="E337:E365" si="56">"01"</f>
        <v>01</v>
      </c>
      <c r="F337" t="str">
        <f t="shared" ref="F337:F357" si="57">"001"</f>
        <v>001</v>
      </c>
      <c r="G337" t="str">
        <f>""</f>
        <v/>
      </c>
      <c r="H337" t="s">
        <v>3</v>
      </c>
      <c r="I337" t="s">
        <v>1518</v>
      </c>
      <c r="J337" t="s">
        <v>1519</v>
      </c>
      <c r="K337" s="2" t="str">
        <f>"10341"</f>
        <v>10341</v>
      </c>
    </row>
    <row r="338" spans="1:11" x14ac:dyDescent="0.25">
      <c r="A338" t="str">
        <f t="shared" si="54"/>
        <v>10</v>
      </c>
      <c r="B338" t="s">
        <v>201</v>
      </c>
      <c r="C338" t="str">
        <f>"133"</f>
        <v>133</v>
      </c>
      <c r="D338" t="s">
        <v>332</v>
      </c>
      <c r="E338" t="str">
        <f t="shared" si="56"/>
        <v>01</v>
      </c>
      <c r="F338" t="str">
        <f t="shared" si="57"/>
        <v>001</v>
      </c>
      <c r="G338" t="str">
        <f>""</f>
        <v/>
      </c>
      <c r="H338" t="s">
        <v>3</v>
      </c>
      <c r="I338" t="s">
        <v>1520</v>
      </c>
      <c r="J338" t="s">
        <v>1521</v>
      </c>
      <c r="K338" s="2" t="str">
        <f>"10930"</f>
        <v>10930</v>
      </c>
    </row>
    <row r="339" spans="1:11" x14ac:dyDescent="0.25">
      <c r="A339" t="str">
        <f t="shared" si="54"/>
        <v>10</v>
      </c>
      <c r="B339" t="s">
        <v>201</v>
      </c>
      <c r="C339" t="str">
        <f>"134"</f>
        <v>134</v>
      </c>
      <c r="D339" t="s">
        <v>333</v>
      </c>
      <c r="E339" t="str">
        <f t="shared" si="56"/>
        <v>01</v>
      </c>
      <c r="F339" t="str">
        <f t="shared" si="57"/>
        <v>001</v>
      </c>
      <c r="G339" t="str">
        <f>""</f>
        <v/>
      </c>
      <c r="H339" t="s">
        <v>3</v>
      </c>
      <c r="I339" t="s">
        <v>23</v>
      </c>
      <c r="J339" t="s">
        <v>1522</v>
      </c>
      <c r="K339" s="2" t="str">
        <f>"10374"</f>
        <v>10374</v>
      </c>
    </row>
    <row r="340" spans="1:11" x14ac:dyDescent="0.25">
      <c r="A340" t="str">
        <f t="shared" si="54"/>
        <v>10</v>
      </c>
      <c r="B340" t="s">
        <v>201</v>
      </c>
      <c r="C340" t="str">
        <f>"135"</f>
        <v>135</v>
      </c>
      <c r="D340" t="s">
        <v>334</v>
      </c>
      <c r="E340" t="str">
        <f t="shared" si="56"/>
        <v>01</v>
      </c>
      <c r="F340" t="str">
        <f t="shared" si="57"/>
        <v>001</v>
      </c>
      <c r="G340" t="str">
        <f>"01"</f>
        <v>01</v>
      </c>
      <c r="H340" t="s">
        <v>1</v>
      </c>
      <c r="I340" t="s">
        <v>1523</v>
      </c>
      <c r="J340" t="s">
        <v>1524</v>
      </c>
      <c r="K340" s="2" t="str">
        <f>"10626"</f>
        <v>10626</v>
      </c>
    </row>
    <row r="341" spans="1:11" x14ac:dyDescent="0.25">
      <c r="A341" t="str">
        <f t="shared" si="54"/>
        <v>10</v>
      </c>
      <c r="B341" t="s">
        <v>201</v>
      </c>
      <c r="C341" t="str">
        <f>"135"</f>
        <v>135</v>
      </c>
      <c r="D341" t="s">
        <v>334</v>
      </c>
      <c r="E341" t="str">
        <f t="shared" si="56"/>
        <v>01</v>
      </c>
      <c r="F341" t="str">
        <f t="shared" si="57"/>
        <v>001</v>
      </c>
      <c r="G341" t="str">
        <f>"02"</f>
        <v>02</v>
      </c>
      <c r="H341" t="s">
        <v>0</v>
      </c>
      <c r="I341" t="s">
        <v>1525</v>
      </c>
      <c r="J341" t="s">
        <v>1524</v>
      </c>
      <c r="K341" s="2" t="str">
        <f>"10626"</f>
        <v>10626</v>
      </c>
    </row>
    <row r="342" spans="1:11" x14ac:dyDescent="0.25">
      <c r="A342" t="str">
        <f t="shared" si="54"/>
        <v>10</v>
      </c>
      <c r="B342" t="s">
        <v>201</v>
      </c>
      <c r="C342" t="str">
        <f>"135"</f>
        <v>135</v>
      </c>
      <c r="D342" t="s">
        <v>334</v>
      </c>
      <c r="E342" t="str">
        <f t="shared" si="56"/>
        <v>01</v>
      </c>
      <c r="F342" t="str">
        <f t="shared" si="57"/>
        <v>001</v>
      </c>
      <c r="G342" t="str">
        <f>"03"</f>
        <v>03</v>
      </c>
      <c r="H342" t="s">
        <v>2</v>
      </c>
      <c r="I342" t="s">
        <v>1526</v>
      </c>
      <c r="J342" t="s">
        <v>1527</v>
      </c>
      <c r="K342" s="2" t="str">
        <f>"10627"</f>
        <v>10627</v>
      </c>
    </row>
    <row r="343" spans="1:11" x14ac:dyDescent="0.25">
      <c r="A343" t="str">
        <f t="shared" si="54"/>
        <v>10</v>
      </c>
      <c r="B343" t="s">
        <v>201</v>
      </c>
      <c r="C343" t="str">
        <f>"136"</f>
        <v>136</v>
      </c>
      <c r="D343" t="s">
        <v>335</v>
      </c>
      <c r="E343" t="str">
        <f t="shared" si="56"/>
        <v>01</v>
      </c>
      <c r="F343" t="str">
        <f t="shared" si="57"/>
        <v>001</v>
      </c>
      <c r="G343" t="str">
        <f>""</f>
        <v/>
      </c>
      <c r="H343" t="s">
        <v>3</v>
      </c>
      <c r="I343" t="s">
        <v>31</v>
      </c>
      <c r="J343" t="s">
        <v>1528</v>
      </c>
      <c r="K343" s="2" t="str">
        <f>"10667"</f>
        <v>10667</v>
      </c>
    </row>
    <row r="344" spans="1:11" x14ac:dyDescent="0.25">
      <c r="A344" t="str">
        <f t="shared" si="54"/>
        <v>10</v>
      </c>
      <c r="B344" t="s">
        <v>201</v>
      </c>
      <c r="C344" t="str">
        <f>"137"</f>
        <v>137</v>
      </c>
      <c r="D344" t="s">
        <v>336</v>
      </c>
      <c r="E344" t="str">
        <f t="shared" si="56"/>
        <v>01</v>
      </c>
      <c r="F344" t="str">
        <f t="shared" si="57"/>
        <v>001</v>
      </c>
      <c r="G344" t="str">
        <f>""</f>
        <v/>
      </c>
      <c r="H344" t="s">
        <v>3</v>
      </c>
      <c r="I344" t="s">
        <v>21</v>
      </c>
      <c r="J344" t="s">
        <v>1529</v>
      </c>
      <c r="K344" s="2" t="str">
        <f>"10660"</f>
        <v>10660</v>
      </c>
    </row>
    <row r="345" spans="1:11" x14ac:dyDescent="0.25">
      <c r="A345" t="str">
        <f t="shared" si="54"/>
        <v>10</v>
      </c>
      <c r="B345" t="s">
        <v>201</v>
      </c>
      <c r="C345" t="str">
        <f>"138"</f>
        <v>138</v>
      </c>
      <c r="D345" t="s">
        <v>337</v>
      </c>
      <c r="E345" t="str">
        <f t="shared" si="56"/>
        <v>01</v>
      </c>
      <c r="F345" t="str">
        <f t="shared" si="57"/>
        <v>001</v>
      </c>
      <c r="G345" t="str">
        <f>""</f>
        <v/>
      </c>
      <c r="H345" t="s">
        <v>3</v>
      </c>
      <c r="I345" t="s">
        <v>31</v>
      </c>
      <c r="J345" t="s">
        <v>724</v>
      </c>
      <c r="K345" s="2" t="str">
        <f>"10411"</f>
        <v>10411</v>
      </c>
    </row>
    <row r="346" spans="1:11" x14ac:dyDescent="0.25">
      <c r="A346" t="str">
        <f t="shared" si="54"/>
        <v>10</v>
      </c>
      <c r="B346" t="s">
        <v>201</v>
      </c>
      <c r="C346" t="str">
        <f>"139"</f>
        <v>139</v>
      </c>
      <c r="D346" t="s">
        <v>338</v>
      </c>
      <c r="E346" t="str">
        <f t="shared" si="56"/>
        <v>01</v>
      </c>
      <c r="F346" t="str">
        <f t="shared" si="57"/>
        <v>001</v>
      </c>
      <c r="G346" t="str">
        <f>""</f>
        <v/>
      </c>
      <c r="H346" t="s">
        <v>3</v>
      </c>
      <c r="I346" t="s">
        <v>1530</v>
      </c>
      <c r="J346" t="s">
        <v>1531</v>
      </c>
      <c r="K346" s="2" t="str">
        <f>"10829"</f>
        <v>10829</v>
      </c>
    </row>
    <row r="347" spans="1:11" x14ac:dyDescent="0.25">
      <c r="A347" t="str">
        <f t="shared" si="54"/>
        <v>10</v>
      </c>
      <c r="B347" t="s">
        <v>201</v>
      </c>
      <c r="C347" t="str">
        <f>"140"</f>
        <v>140</v>
      </c>
      <c r="D347" t="s">
        <v>339</v>
      </c>
      <c r="E347" t="str">
        <f t="shared" si="56"/>
        <v>01</v>
      </c>
      <c r="F347" t="str">
        <f t="shared" si="57"/>
        <v>001</v>
      </c>
      <c r="G347" t="str">
        <f>""</f>
        <v/>
      </c>
      <c r="H347" t="s">
        <v>3</v>
      </c>
      <c r="I347" t="s">
        <v>29</v>
      </c>
      <c r="J347" t="s">
        <v>1532</v>
      </c>
      <c r="K347" s="2" t="str">
        <f>"10335"</f>
        <v>10335</v>
      </c>
    </row>
    <row r="348" spans="1:11" x14ac:dyDescent="0.25">
      <c r="A348" t="str">
        <f t="shared" si="54"/>
        <v>10</v>
      </c>
      <c r="B348" t="s">
        <v>201</v>
      </c>
      <c r="C348" t="str">
        <f>"141"</f>
        <v>141</v>
      </c>
      <c r="D348" t="s">
        <v>340</v>
      </c>
      <c r="E348" t="str">
        <f t="shared" si="56"/>
        <v>01</v>
      </c>
      <c r="F348" t="str">
        <f t="shared" si="57"/>
        <v>001</v>
      </c>
      <c r="G348" t="str">
        <f>""</f>
        <v/>
      </c>
      <c r="H348" t="s">
        <v>3</v>
      </c>
      <c r="I348" t="s">
        <v>1398</v>
      </c>
      <c r="J348" t="s">
        <v>1533</v>
      </c>
      <c r="K348" s="2" t="str">
        <f>"10334"</f>
        <v>10334</v>
      </c>
    </row>
    <row r="349" spans="1:11" x14ac:dyDescent="0.25">
      <c r="A349" t="str">
        <f t="shared" si="54"/>
        <v>10</v>
      </c>
      <c r="B349" t="s">
        <v>201</v>
      </c>
      <c r="C349" t="str">
        <f>"142"</f>
        <v>142</v>
      </c>
      <c r="D349" t="s">
        <v>341</v>
      </c>
      <c r="E349" t="str">
        <f t="shared" si="56"/>
        <v>01</v>
      </c>
      <c r="F349" t="str">
        <f t="shared" si="57"/>
        <v>001</v>
      </c>
      <c r="G349" t="str">
        <f>""</f>
        <v/>
      </c>
      <c r="H349" t="s">
        <v>3</v>
      </c>
      <c r="I349" t="s">
        <v>1208</v>
      </c>
      <c r="J349" t="s">
        <v>1534</v>
      </c>
      <c r="K349" s="2" t="str">
        <f>"10896"</f>
        <v>10896</v>
      </c>
    </row>
    <row r="350" spans="1:11" x14ac:dyDescent="0.25">
      <c r="A350" t="str">
        <f t="shared" si="54"/>
        <v>10</v>
      </c>
      <c r="B350" t="s">
        <v>201</v>
      </c>
      <c r="C350" t="str">
        <f>"143"</f>
        <v>143</v>
      </c>
      <c r="D350" t="s">
        <v>342</v>
      </c>
      <c r="E350" t="str">
        <f t="shared" si="56"/>
        <v>01</v>
      </c>
      <c r="F350" t="str">
        <f t="shared" si="57"/>
        <v>001</v>
      </c>
      <c r="G350" t="str">
        <f>""</f>
        <v/>
      </c>
      <c r="H350" t="s">
        <v>3</v>
      </c>
      <c r="I350" t="s">
        <v>1535</v>
      </c>
      <c r="J350" t="s">
        <v>1536</v>
      </c>
      <c r="K350" s="2" t="str">
        <f>"10882"</f>
        <v>10882</v>
      </c>
    </row>
    <row r="351" spans="1:11" x14ac:dyDescent="0.25">
      <c r="A351" t="str">
        <f t="shared" si="54"/>
        <v>10</v>
      </c>
      <c r="B351" t="s">
        <v>201</v>
      </c>
      <c r="C351" t="str">
        <f>"144"</f>
        <v>144</v>
      </c>
      <c r="D351" t="s">
        <v>343</v>
      </c>
      <c r="E351" t="str">
        <f t="shared" si="56"/>
        <v>01</v>
      </c>
      <c r="F351" t="str">
        <f t="shared" si="57"/>
        <v>001</v>
      </c>
      <c r="G351" t="str">
        <f>""</f>
        <v/>
      </c>
      <c r="H351" t="s">
        <v>3</v>
      </c>
      <c r="I351" t="s">
        <v>1537</v>
      </c>
      <c r="J351" t="s">
        <v>1538</v>
      </c>
      <c r="K351" s="2" t="str">
        <f>"10649"</f>
        <v>10649</v>
      </c>
    </row>
    <row r="352" spans="1:11" x14ac:dyDescent="0.25">
      <c r="A352" t="str">
        <f t="shared" si="54"/>
        <v>10</v>
      </c>
      <c r="B352" t="s">
        <v>201</v>
      </c>
      <c r="C352" t="str">
        <f>"145"</f>
        <v>145</v>
      </c>
      <c r="D352" t="s">
        <v>344</v>
      </c>
      <c r="E352" t="str">
        <f t="shared" si="56"/>
        <v>01</v>
      </c>
      <c r="F352" t="str">
        <f t="shared" si="57"/>
        <v>001</v>
      </c>
      <c r="G352" t="str">
        <f>""</f>
        <v/>
      </c>
      <c r="H352" t="s">
        <v>3</v>
      </c>
      <c r="I352" t="s">
        <v>1539</v>
      </c>
      <c r="J352" t="s">
        <v>1540</v>
      </c>
      <c r="K352" s="2" t="str">
        <f>"10991"</f>
        <v>10991</v>
      </c>
    </row>
    <row r="353" spans="1:11" x14ac:dyDescent="0.25">
      <c r="A353" t="str">
        <f t="shared" si="54"/>
        <v>10</v>
      </c>
      <c r="B353" t="s">
        <v>201</v>
      </c>
      <c r="C353" t="str">
        <f>"146"</f>
        <v>146</v>
      </c>
      <c r="D353" t="s">
        <v>345</v>
      </c>
      <c r="E353" t="str">
        <f t="shared" si="56"/>
        <v>01</v>
      </c>
      <c r="F353" t="str">
        <f t="shared" si="57"/>
        <v>001</v>
      </c>
      <c r="G353" t="str">
        <f>""</f>
        <v/>
      </c>
      <c r="H353" t="s">
        <v>1</v>
      </c>
      <c r="I353" t="s">
        <v>1541</v>
      </c>
      <c r="J353" t="s">
        <v>1542</v>
      </c>
      <c r="K353" s="2" t="str">
        <f>"10630"</f>
        <v>10630</v>
      </c>
    </row>
    <row r="354" spans="1:11" x14ac:dyDescent="0.25">
      <c r="A354" t="str">
        <f t="shared" si="54"/>
        <v>10</v>
      </c>
      <c r="B354" t="s">
        <v>201</v>
      </c>
      <c r="C354" t="str">
        <f>"146"</f>
        <v>146</v>
      </c>
      <c r="D354" t="s">
        <v>345</v>
      </c>
      <c r="E354" t="str">
        <f t="shared" si="56"/>
        <v>01</v>
      </c>
      <c r="F354" t="str">
        <f t="shared" si="57"/>
        <v>001</v>
      </c>
      <c r="G354" t="str">
        <f>""</f>
        <v/>
      </c>
      <c r="H354" t="s">
        <v>0</v>
      </c>
      <c r="I354" t="s">
        <v>1541</v>
      </c>
      <c r="J354" t="s">
        <v>1542</v>
      </c>
      <c r="K354" s="2" t="str">
        <f>"10630"</f>
        <v>10630</v>
      </c>
    </row>
    <row r="355" spans="1:11" x14ac:dyDescent="0.25">
      <c r="A355" t="str">
        <f t="shared" si="54"/>
        <v>10</v>
      </c>
      <c r="B355" t="s">
        <v>201</v>
      </c>
      <c r="C355" t="str">
        <f>"147"</f>
        <v>147</v>
      </c>
      <c r="D355" t="s">
        <v>346</v>
      </c>
      <c r="E355" t="str">
        <f t="shared" si="56"/>
        <v>01</v>
      </c>
      <c r="F355" t="str">
        <f t="shared" si="57"/>
        <v>001</v>
      </c>
      <c r="G355" t="str">
        <f>""</f>
        <v/>
      </c>
      <c r="H355" t="s">
        <v>1</v>
      </c>
      <c r="I355" t="s">
        <v>620</v>
      </c>
      <c r="J355" t="s">
        <v>724</v>
      </c>
      <c r="K355" s="2" t="str">
        <f>"10615"</f>
        <v>10615</v>
      </c>
    </row>
    <row r="356" spans="1:11" x14ac:dyDescent="0.25">
      <c r="A356" t="str">
        <f t="shared" si="54"/>
        <v>10</v>
      </c>
      <c r="B356" t="s">
        <v>201</v>
      </c>
      <c r="C356" t="str">
        <f>"147"</f>
        <v>147</v>
      </c>
      <c r="D356" t="s">
        <v>346</v>
      </c>
      <c r="E356" t="str">
        <f t="shared" si="56"/>
        <v>01</v>
      </c>
      <c r="F356" t="str">
        <f t="shared" si="57"/>
        <v>001</v>
      </c>
      <c r="G356" t="str">
        <f>""</f>
        <v/>
      </c>
      <c r="H356" t="s">
        <v>0</v>
      </c>
      <c r="I356" t="s">
        <v>1543</v>
      </c>
      <c r="J356" t="s">
        <v>1544</v>
      </c>
      <c r="K356" s="2" t="str">
        <f>"10615"</f>
        <v>10615</v>
      </c>
    </row>
    <row r="357" spans="1:11" x14ac:dyDescent="0.25">
      <c r="A357" t="str">
        <f t="shared" si="54"/>
        <v>10</v>
      </c>
      <c r="B357" t="s">
        <v>201</v>
      </c>
      <c r="C357" t="str">
        <f t="shared" ref="C357:C395" si="58">"148"</f>
        <v>148</v>
      </c>
      <c r="D357" t="s">
        <v>347</v>
      </c>
      <c r="E357" t="str">
        <f t="shared" si="56"/>
        <v>01</v>
      </c>
      <c r="F357" t="str">
        <f t="shared" si="57"/>
        <v>001</v>
      </c>
      <c r="G357" t="str">
        <f>""</f>
        <v/>
      </c>
      <c r="H357" t="s">
        <v>3</v>
      </c>
      <c r="I357" t="s">
        <v>1545</v>
      </c>
      <c r="J357" t="s">
        <v>1546</v>
      </c>
      <c r="K357" s="2" t="str">
        <f t="shared" ref="K357:K394" si="59">"10600"</f>
        <v>10600</v>
      </c>
    </row>
    <row r="358" spans="1:11" x14ac:dyDescent="0.25">
      <c r="A358" t="str">
        <f t="shared" si="54"/>
        <v>10</v>
      </c>
      <c r="B358" t="s">
        <v>201</v>
      </c>
      <c r="C358" t="str">
        <f t="shared" si="58"/>
        <v>148</v>
      </c>
      <c r="D358" t="s">
        <v>347</v>
      </c>
      <c r="E358" t="str">
        <f t="shared" si="56"/>
        <v>01</v>
      </c>
      <c r="F358" t="str">
        <f>"002"</f>
        <v>002</v>
      </c>
      <c r="G358" t="str">
        <f>""</f>
        <v/>
      </c>
      <c r="H358" t="s">
        <v>3</v>
      </c>
      <c r="I358" t="s">
        <v>1547</v>
      </c>
      <c r="J358" t="s">
        <v>1548</v>
      </c>
      <c r="K358" s="2" t="str">
        <f t="shared" si="59"/>
        <v>10600</v>
      </c>
    </row>
    <row r="359" spans="1:11" x14ac:dyDescent="0.25">
      <c r="A359" t="str">
        <f t="shared" si="54"/>
        <v>10</v>
      </c>
      <c r="B359" t="s">
        <v>201</v>
      </c>
      <c r="C359" t="str">
        <f t="shared" si="58"/>
        <v>148</v>
      </c>
      <c r="D359" t="s">
        <v>347</v>
      </c>
      <c r="E359" t="str">
        <f t="shared" si="56"/>
        <v>01</v>
      </c>
      <c r="F359" t="str">
        <f>"004"</f>
        <v>004</v>
      </c>
      <c r="G359" t="str">
        <f>""</f>
        <v/>
      </c>
      <c r="H359" t="s">
        <v>3</v>
      </c>
      <c r="I359" t="s">
        <v>1549</v>
      </c>
      <c r="J359" t="s">
        <v>1550</v>
      </c>
      <c r="K359" s="2" t="str">
        <f t="shared" si="59"/>
        <v>10600</v>
      </c>
    </row>
    <row r="360" spans="1:11" x14ac:dyDescent="0.25">
      <c r="A360" t="str">
        <f t="shared" si="54"/>
        <v>10</v>
      </c>
      <c r="B360" t="s">
        <v>201</v>
      </c>
      <c r="C360" t="str">
        <f t="shared" si="58"/>
        <v>148</v>
      </c>
      <c r="D360" t="s">
        <v>347</v>
      </c>
      <c r="E360" t="str">
        <f t="shared" si="56"/>
        <v>01</v>
      </c>
      <c r="F360" t="str">
        <f>"005"</f>
        <v>005</v>
      </c>
      <c r="G360" t="str">
        <f>""</f>
        <v/>
      </c>
      <c r="H360" t="s">
        <v>3</v>
      </c>
      <c r="I360" t="s">
        <v>1551</v>
      </c>
      <c r="J360" t="s">
        <v>1552</v>
      </c>
      <c r="K360" s="2" t="str">
        <f t="shared" si="59"/>
        <v>10600</v>
      </c>
    </row>
    <row r="361" spans="1:11" x14ac:dyDescent="0.25">
      <c r="A361" t="str">
        <f t="shared" si="54"/>
        <v>10</v>
      </c>
      <c r="B361" t="s">
        <v>201</v>
      </c>
      <c r="C361" t="str">
        <f t="shared" si="58"/>
        <v>148</v>
      </c>
      <c r="D361" t="s">
        <v>347</v>
      </c>
      <c r="E361" t="str">
        <f t="shared" si="56"/>
        <v>01</v>
      </c>
      <c r="F361" t="str">
        <f>"007"</f>
        <v>007</v>
      </c>
      <c r="G361" t="str">
        <f>""</f>
        <v/>
      </c>
      <c r="H361" t="s">
        <v>3</v>
      </c>
      <c r="I361" t="s">
        <v>1545</v>
      </c>
      <c r="J361" t="s">
        <v>1546</v>
      </c>
      <c r="K361" s="2" t="str">
        <f t="shared" si="59"/>
        <v>10600</v>
      </c>
    </row>
    <row r="362" spans="1:11" x14ac:dyDescent="0.25">
      <c r="A362" t="str">
        <f t="shared" si="54"/>
        <v>10</v>
      </c>
      <c r="B362" t="s">
        <v>201</v>
      </c>
      <c r="C362" t="str">
        <f t="shared" si="58"/>
        <v>148</v>
      </c>
      <c r="D362" t="s">
        <v>347</v>
      </c>
      <c r="E362" t="str">
        <f t="shared" si="56"/>
        <v>01</v>
      </c>
      <c r="F362" t="str">
        <f>"008"</f>
        <v>008</v>
      </c>
      <c r="G362" t="str">
        <f>""</f>
        <v/>
      </c>
      <c r="H362" t="s">
        <v>3</v>
      </c>
      <c r="I362" t="s">
        <v>1549</v>
      </c>
      <c r="J362" t="s">
        <v>1550</v>
      </c>
      <c r="K362" s="2" t="str">
        <f t="shared" si="59"/>
        <v>10600</v>
      </c>
    </row>
    <row r="363" spans="1:11" x14ac:dyDescent="0.25">
      <c r="A363" t="str">
        <f t="shared" si="54"/>
        <v>10</v>
      </c>
      <c r="B363" t="s">
        <v>201</v>
      </c>
      <c r="C363" t="str">
        <f t="shared" si="58"/>
        <v>148</v>
      </c>
      <c r="D363" t="s">
        <v>347</v>
      </c>
      <c r="E363" t="str">
        <f t="shared" si="56"/>
        <v>01</v>
      </c>
      <c r="F363" t="str">
        <f>"009"</f>
        <v>009</v>
      </c>
      <c r="G363" t="str">
        <f>""</f>
        <v/>
      </c>
      <c r="H363" t="s">
        <v>3</v>
      </c>
      <c r="I363" t="s">
        <v>1551</v>
      </c>
      <c r="J363" t="s">
        <v>1552</v>
      </c>
      <c r="K363" s="2" t="str">
        <f t="shared" si="59"/>
        <v>10600</v>
      </c>
    </row>
    <row r="364" spans="1:11" x14ac:dyDescent="0.25">
      <c r="A364" t="str">
        <f t="shared" si="54"/>
        <v>10</v>
      </c>
      <c r="B364" t="s">
        <v>201</v>
      </c>
      <c r="C364" t="str">
        <f t="shared" si="58"/>
        <v>148</v>
      </c>
      <c r="D364" t="s">
        <v>347</v>
      </c>
      <c r="E364" t="str">
        <f t="shared" si="56"/>
        <v>01</v>
      </c>
      <c r="F364" t="str">
        <f>"010"</f>
        <v>010</v>
      </c>
      <c r="G364" t="str">
        <f>""</f>
        <v/>
      </c>
      <c r="H364" t="s">
        <v>3</v>
      </c>
      <c r="I364" t="s">
        <v>1553</v>
      </c>
      <c r="J364" t="s">
        <v>1554</v>
      </c>
      <c r="K364" s="2" t="str">
        <f t="shared" si="59"/>
        <v>10600</v>
      </c>
    </row>
    <row r="365" spans="1:11" x14ac:dyDescent="0.25">
      <c r="A365" t="str">
        <f t="shared" si="54"/>
        <v>10</v>
      </c>
      <c r="B365" t="s">
        <v>201</v>
      </c>
      <c r="C365" t="str">
        <f t="shared" si="58"/>
        <v>148</v>
      </c>
      <c r="D365" t="s">
        <v>347</v>
      </c>
      <c r="E365" t="str">
        <f t="shared" si="56"/>
        <v>01</v>
      </c>
      <c r="F365" t="str">
        <f>"011"</f>
        <v>011</v>
      </c>
      <c r="G365" t="str">
        <f>""</f>
        <v/>
      </c>
      <c r="H365" t="s">
        <v>3</v>
      </c>
      <c r="I365" t="s">
        <v>1551</v>
      </c>
      <c r="J365" t="s">
        <v>1552</v>
      </c>
      <c r="K365" s="2" t="str">
        <f t="shared" si="59"/>
        <v>10600</v>
      </c>
    </row>
    <row r="366" spans="1:11" x14ac:dyDescent="0.25">
      <c r="A366" t="str">
        <f t="shared" si="54"/>
        <v>10</v>
      </c>
      <c r="B366" t="s">
        <v>201</v>
      </c>
      <c r="C366" t="str">
        <f t="shared" si="58"/>
        <v>148</v>
      </c>
      <c r="D366" t="s">
        <v>347</v>
      </c>
      <c r="E366" t="str">
        <f t="shared" ref="E366:E371" si="60">"02"</f>
        <v>02</v>
      </c>
      <c r="F366" t="str">
        <f>"001"</f>
        <v>001</v>
      </c>
      <c r="G366" t="str">
        <f>""</f>
        <v/>
      </c>
      <c r="H366" t="s">
        <v>1</v>
      </c>
      <c r="I366" t="s">
        <v>1547</v>
      </c>
      <c r="J366" t="s">
        <v>1548</v>
      </c>
      <c r="K366" s="2" t="str">
        <f t="shared" si="59"/>
        <v>10600</v>
      </c>
    </row>
    <row r="367" spans="1:11" x14ac:dyDescent="0.25">
      <c r="A367" t="str">
        <f t="shared" si="54"/>
        <v>10</v>
      </c>
      <c r="B367" t="s">
        <v>201</v>
      </c>
      <c r="C367" t="str">
        <f t="shared" si="58"/>
        <v>148</v>
      </c>
      <c r="D367" t="s">
        <v>347</v>
      </c>
      <c r="E367" t="str">
        <f t="shared" si="60"/>
        <v>02</v>
      </c>
      <c r="F367" t="str">
        <f>"001"</f>
        <v>001</v>
      </c>
      <c r="G367" t="str">
        <f>""</f>
        <v/>
      </c>
      <c r="H367" t="s">
        <v>0</v>
      </c>
      <c r="I367" t="s">
        <v>1547</v>
      </c>
      <c r="J367" t="s">
        <v>1548</v>
      </c>
      <c r="K367" s="2" t="str">
        <f t="shared" si="59"/>
        <v>10600</v>
      </c>
    </row>
    <row r="368" spans="1:11" x14ac:dyDescent="0.25">
      <c r="A368" t="str">
        <f t="shared" si="54"/>
        <v>10</v>
      </c>
      <c r="B368" t="s">
        <v>201</v>
      </c>
      <c r="C368" t="str">
        <f t="shared" si="58"/>
        <v>148</v>
      </c>
      <c r="D368" t="s">
        <v>347</v>
      </c>
      <c r="E368" t="str">
        <f t="shared" si="60"/>
        <v>02</v>
      </c>
      <c r="F368" t="str">
        <f>"002"</f>
        <v>002</v>
      </c>
      <c r="G368" t="str">
        <f>""</f>
        <v/>
      </c>
      <c r="H368" t="s">
        <v>3</v>
      </c>
      <c r="I368" t="s">
        <v>23</v>
      </c>
      <c r="J368" t="s">
        <v>1555</v>
      </c>
      <c r="K368" s="2" t="str">
        <f t="shared" si="59"/>
        <v>10600</v>
      </c>
    </row>
    <row r="369" spans="1:11" x14ac:dyDescent="0.25">
      <c r="A369" t="str">
        <f t="shared" si="54"/>
        <v>10</v>
      </c>
      <c r="B369" t="s">
        <v>201</v>
      </c>
      <c r="C369" t="str">
        <f t="shared" si="58"/>
        <v>148</v>
      </c>
      <c r="D369" t="s">
        <v>347</v>
      </c>
      <c r="E369" t="str">
        <f t="shared" si="60"/>
        <v>02</v>
      </c>
      <c r="F369" t="str">
        <f>"003"</f>
        <v>003</v>
      </c>
      <c r="G369" t="str">
        <f>""</f>
        <v/>
      </c>
      <c r="H369" t="s">
        <v>3</v>
      </c>
      <c r="I369" t="s">
        <v>1556</v>
      </c>
      <c r="J369" t="s">
        <v>1557</v>
      </c>
      <c r="K369" s="2" t="str">
        <f t="shared" si="59"/>
        <v>10600</v>
      </c>
    </row>
    <row r="370" spans="1:11" x14ac:dyDescent="0.25">
      <c r="A370" t="str">
        <f t="shared" si="54"/>
        <v>10</v>
      </c>
      <c r="B370" t="s">
        <v>201</v>
      </c>
      <c r="C370" t="str">
        <f t="shared" si="58"/>
        <v>148</v>
      </c>
      <c r="D370" t="s">
        <v>347</v>
      </c>
      <c r="E370" t="str">
        <f t="shared" si="60"/>
        <v>02</v>
      </c>
      <c r="F370" t="str">
        <f>"004"</f>
        <v>004</v>
      </c>
      <c r="G370" t="str">
        <f>""</f>
        <v/>
      </c>
      <c r="H370" t="s">
        <v>3</v>
      </c>
      <c r="I370" t="s">
        <v>1556</v>
      </c>
      <c r="J370" t="s">
        <v>1557</v>
      </c>
      <c r="K370" s="2" t="str">
        <f t="shared" si="59"/>
        <v>10600</v>
      </c>
    </row>
    <row r="371" spans="1:11" x14ac:dyDescent="0.25">
      <c r="A371" t="str">
        <f t="shared" si="54"/>
        <v>10</v>
      </c>
      <c r="B371" t="s">
        <v>201</v>
      </c>
      <c r="C371" t="str">
        <f t="shared" si="58"/>
        <v>148</v>
      </c>
      <c r="D371" t="s">
        <v>347</v>
      </c>
      <c r="E371" t="str">
        <f t="shared" si="60"/>
        <v>02</v>
      </c>
      <c r="F371" t="str">
        <f>"005"</f>
        <v>005</v>
      </c>
      <c r="G371" t="str">
        <f>""</f>
        <v/>
      </c>
      <c r="H371" t="s">
        <v>3</v>
      </c>
      <c r="I371" t="s">
        <v>1558</v>
      </c>
      <c r="J371" t="s">
        <v>1559</v>
      </c>
      <c r="K371" s="2" t="str">
        <f t="shared" si="59"/>
        <v>10600</v>
      </c>
    </row>
    <row r="372" spans="1:11" x14ac:dyDescent="0.25">
      <c r="A372" t="str">
        <f t="shared" si="54"/>
        <v>10</v>
      </c>
      <c r="B372" t="s">
        <v>201</v>
      </c>
      <c r="C372" t="str">
        <f t="shared" si="58"/>
        <v>148</v>
      </c>
      <c r="D372" t="s">
        <v>347</v>
      </c>
      <c r="E372" t="str">
        <f>"03"</f>
        <v>03</v>
      </c>
      <c r="F372" t="str">
        <f>"002"</f>
        <v>002</v>
      </c>
      <c r="G372" t="str">
        <f>""</f>
        <v/>
      </c>
      <c r="H372" t="s">
        <v>3</v>
      </c>
      <c r="I372" t="s">
        <v>26</v>
      </c>
      <c r="J372" t="s">
        <v>1560</v>
      </c>
      <c r="K372" s="2" t="str">
        <f t="shared" si="59"/>
        <v>10600</v>
      </c>
    </row>
    <row r="373" spans="1:11" x14ac:dyDescent="0.25">
      <c r="A373" t="str">
        <f t="shared" si="54"/>
        <v>10</v>
      </c>
      <c r="B373" t="s">
        <v>201</v>
      </c>
      <c r="C373" t="str">
        <f t="shared" si="58"/>
        <v>148</v>
      </c>
      <c r="D373" t="s">
        <v>347</v>
      </c>
      <c r="E373" t="str">
        <f>"03"</f>
        <v>03</v>
      </c>
      <c r="F373" t="str">
        <f>"003"</f>
        <v>003</v>
      </c>
      <c r="G373" t="str">
        <f>""</f>
        <v/>
      </c>
      <c r="H373" t="s">
        <v>3</v>
      </c>
      <c r="I373" t="s">
        <v>26</v>
      </c>
      <c r="J373" t="s">
        <v>1560</v>
      </c>
      <c r="K373" s="2" t="str">
        <f t="shared" si="59"/>
        <v>10600</v>
      </c>
    </row>
    <row r="374" spans="1:11" x14ac:dyDescent="0.25">
      <c r="A374" t="str">
        <f t="shared" si="54"/>
        <v>10</v>
      </c>
      <c r="B374" t="s">
        <v>201</v>
      </c>
      <c r="C374" t="str">
        <f t="shared" si="58"/>
        <v>148</v>
      </c>
      <c r="D374" t="s">
        <v>347</v>
      </c>
      <c r="E374" t="str">
        <f>"03"</f>
        <v>03</v>
      </c>
      <c r="F374" t="str">
        <f>"004"</f>
        <v>004</v>
      </c>
      <c r="G374" t="str">
        <f>""</f>
        <v/>
      </c>
      <c r="H374" t="s">
        <v>3</v>
      </c>
      <c r="I374" t="s">
        <v>26</v>
      </c>
      <c r="J374" t="s">
        <v>1560</v>
      </c>
      <c r="K374" s="2" t="str">
        <f t="shared" si="59"/>
        <v>10600</v>
      </c>
    </row>
    <row r="375" spans="1:11" x14ac:dyDescent="0.25">
      <c r="A375" t="str">
        <f t="shared" si="54"/>
        <v>10</v>
      </c>
      <c r="B375" t="s">
        <v>201</v>
      </c>
      <c r="C375" t="str">
        <f t="shared" si="58"/>
        <v>148</v>
      </c>
      <c r="D375" t="s">
        <v>347</v>
      </c>
      <c r="E375" t="str">
        <f t="shared" ref="E375:E393" si="61">"04"</f>
        <v>04</v>
      </c>
      <c r="F375" t="str">
        <f>"001"</f>
        <v>001</v>
      </c>
      <c r="G375" t="str">
        <f>""</f>
        <v/>
      </c>
      <c r="H375" t="s">
        <v>3</v>
      </c>
      <c r="I375" t="s">
        <v>1561</v>
      </c>
      <c r="J375" t="s">
        <v>1562</v>
      </c>
      <c r="K375" s="2" t="str">
        <f t="shared" si="59"/>
        <v>10600</v>
      </c>
    </row>
    <row r="376" spans="1:11" x14ac:dyDescent="0.25">
      <c r="A376" t="str">
        <f t="shared" si="54"/>
        <v>10</v>
      </c>
      <c r="B376" t="s">
        <v>201</v>
      </c>
      <c r="C376" t="str">
        <f t="shared" si="58"/>
        <v>148</v>
      </c>
      <c r="D376" t="s">
        <v>347</v>
      </c>
      <c r="E376" t="str">
        <f t="shared" si="61"/>
        <v>04</v>
      </c>
      <c r="F376" t="str">
        <f>"002"</f>
        <v>002</v>
      </c>
      <c r="G376" t="str">
        <f>""</f>
        <v/>
      </c>
      <c r="H376" t="s">
        <v>3</v>
      </c>
      <c r="I376" t="s">
        <v>1563</v>
      </c>
      <c r="J376" t="s">
        <v>991</v>
      </c>
      <c r="K376" s="2" t="str">
        <f t="shared" si="59"/>
        <v>10600</v>
      </c>
    </row>
    <row r="377" spans="1:11" x14ac:dyDescent="0.25">
      <c r="A377" t="str">
        <f t="shared" si="54"/>
        <v>10</v>
      </c>
      <c r="B377" t="s">
        <v>201</v>
      </c>
      <c r="C377" t="str">
        <f t="shared" si="58"/>
        <v>148</v>
      </c>
      <c r="D377" t="s">
        <v>347</v>
      </c>
      <c r="E377" t="str">
        <f t="shared" si="61"/>
        <v>04</v>
      </c>
      <c r="F377" t="str">
        <f>"003"</f>
        <v>003</v>
      </c>
      <c r="G377" t="str">
        <f>""</f>
        <v/>
      </c>
      <c r="H377" t="s">
        <v>1</v>
      </c>
      <c r="I377" t="s">
        <v>1564</v>
      </c>
      <c r="J377" t="s">
        <v>1565</v>
      </c>
      <c r="K377" s="2" t="str">
        <f t="shared" si="59"/>
        <v>10600</v>
      </c>
    </row>
    <row r="378" spans="1:11" x14ac:dyDescent="0.25">
      <c r="A378" t="str">
        <f t="shared" si="54"/>
        <v>10</v>
      </c>
      <c r="B378" t="s">
        <v>201</v>
      </c>
      <c r="C378" t="str">
        <f t="shared" si="58"/>
        <v>148</v>
      </c>
      <c r="D378" t="s">
        <v>347</v>
      </c>
      <c r="E378" t="str">
        <f t="shared" si="61"/>
        <v>04</v>
      </c>
      <c r="F378" t="str">
        <f>"003"</f>
        <v>003</v>
      </c>
      <c r="G378" t="str">
        <f>""</f>
        <v/>
      </c>
      <c r="H378" t="s">
        <v>0</v>
      </c>
      <c r="I378" t="s">
        <v>1564</v>
      </c>
      <c r="J378" t="s">
        <v>1565</v>
      </c>
      <c r="K378" s="2" t="str">
        <f t="shared" si="59"/>
        <v>10600</v>
      </c>
    </row>
    <row r="379" spans="1:11" x14ac:dyDescent="0.25">
      <c r="A379" t="str">
        <f t="shared" si="54"/>
        <v>10</v>
      </c>
      <c r="B379" t="s">
        <v>201</v>
      </c>
      <c r="C379" t="str">
        <f t="shared" si="58"/>
        <v>148</v>
      </c>
      <c r="D379" t="s">
        <v>347</v>
      </c>
      <c r="E379" t="str">
        <f t="shared" si="61"/>
        <v>04</v>
      </c>
      <c r="F379" t="str">
        <f>"004"</f>
        <v>004</v>
      </c>
      <c r="G379" t="str">
        <f>""</f>
        <v/>
      </c>
      <c r="H379" t="s">
        <v>3</v>
      </c>
      <c r="I379" t="s">
        <v>1566</v>
      </c>
      <c r="J379" t="s">
        <v>1567</v>
      </c>
      <c r="K379" s="2" t="str">
        <f t="shared" si="59"/>
        <v>10600</v>
      </c>
    </row>
    <row r="380" spans="1:11" x14ac:dyDescent="0.25">
      <c r="A380" t="str">
        <f t="shared" si="54"/>
        <v>10</v>
      </c>
      <c r="B380" t="s">
        <v>201</v>
      </c>
      <c r="C380" t="str">
        <f t="shared" si="58"/>
        <v>148</v>
      </c>
      <c r="D380" t="s">
        <v>347</v>
      </c>
      <c r="E380" t="str">
        <f t="shared" si="61"/>
        <v>04</v>
      </c>
      <c r="F380" t="str">
        <f>"005"</f>
        <v>005</v>
      </c>
      <c r="G380" t="str">
        <f>""</f>
        <v/>
      </c>
      <c r="H380" t="s">
        <v>3</v>
      </c>
      <c r="I380" t="s">
        <v>1568</v>
      </c>
      <c r="J380" t="s">
        <v>1569</v>
      </c>
      <c r="K380" s="2" t="str">
        <f t="shared" si="59"/>
        <v>10600</v>
      </c>
    </row>
    <row r="381" spans="1:11" x14ac:dyDescent="0.25">
      <c r="A381" t="str">
        <f t="shared" si="54"/>
        <v>10</v>
      </c>
      <c r="B381" t="s">
        <v>201</v>
      </c>
      <c r="C381" t="str">
        <f t="shared" si="58"/>
        <v>148</v>
      </c>
      <c r="D381" t="s">
        <v>347</v>
      </c>
      <c r="E381" t="str">
        <f t="shared" si="61"/>
        <v>04</v>
      </c>
      <c r="F381" t="str">
        <f>"006"</f>
        <v>006</v>
      </c>
      <c r="G381" t="str">
        <f>""</f>
        <v/>
      </c>
      <c r="H381" t="s">
        <v>3</v>
      </c>
      <c r="I381" t="s">
        <v>1563</v>
      </c>
      <c r="J381" t="s">
        <v>991</v>
      </c>
      <c r="K381" s="2" t="str">
        <f t="shared" si="59"/>
        <v>10600</v>
      </c>
    </row>
    <row r="382" spans="1:11" x14ac:dyDescent="0.25">
      <c r="A382" t="str">
        <f t="shared" si="54"/>
        <v>10</v>
      </c>
      <c r="B382" t="s">
        <v>201</v>
      </c>
      <c r="C382" t="str">
        <f t="shared" si="58"/>
        <v>148</v>
      </c>
      <c r="D382" t="s">
        <v>347</v>
      </c>
      <c r="E382" t="str">
        <f t="shared" si="61"/>
        <v>04</v>
      </c>
      <c r="F382" t="str">
        <f>"007"</f>
        <v>007</v>
      </c>
      <c r="G382" t="str">
        <f>""</f>
        <v/>
      </c>
      <c r="H382" t="s">
        <v>1</v>
      </c>
      <c r="I382" t="s">
        <v>1568</v>
      </c>
      <c r="J382" t="s">
        <v>1569</v>
      </c>
      <c r="K382" s="2" t="str">
        <f t="shared" si="59"/>
        <v>10600</v>
      </c>
    </row>
    <row r="383" spans="1:11" x14ac:dyDescent="0.25">
      <c r="A383" t="str">
        <f t="shared" si="54"/>
        <v>10</v>
      </c>
      <c r="B383" t="s">
        <v>201</v>
      </c>
      <c r="C383" t="str">
        <f t="shared" si="58"/>
        <v>148</v>
      </c>
      <c r="D383" t="s">
        <v>347</v>
      </c>
      <c r="E383" t="str">
        <f t="shared" si="61"/>
        <v>04</v>
      </c>
      <c r="F383" t="str">
        <f>"007"</f>
        <v>007</v>
      </c>
      <c r="G383" t="str">
        <f>""</f>
        <v/>
      </c>
      <c r="H383" t="s">
        <v>0</v>
      </c>
      <c r="I383" t="s">
        <v>1568</v>
      </c>
      <c r="J383" t="s">
        <v>1569</v>
      </c>
      <c r="K383" s="2" t="str">
        <f t="shared" si="59"/>
        <v>10600</v>
      </c>
    </row>
    <row r="384" spans="1:11" x14ac:dyDescent="0.25">
      <c r="A384" t="str">
        <f t="shared" si="54"/>
        <v>10</v>
      </c>
      <c r="B384" t="s">
        <v>201</v>
      </c>
      <c r="C384" t="str">
        <f t="shared" si="58"/>
        <v>148</v>
      </c>
      <c r="D384" t="s">
        <v>347</v>
      </c>
      <c r="E384" t="str">
        <f t="shared" si="61"/>
        <v>04</v>
      </c>
      <c r="F384" t="str">
        <f>"008"</f>
        <v>008</v>
      </c>
      <c r="G384" t="str">
        <f>""</f>
        <v/>
      </c>
      <c r="H384" t="s">
        <v>3</v>
      </c>
      <c r="I384" t="s">
        <v>1566</v>
      </c>
      <c r="J384" t="s">
        <v>1567</v>
      </c>
      <c r="K384" s="2" t="str">
        <f t="shared" si="59"/>
        <v>10600</v>
      </c>
    </row>
    <row r="385" spans="1:11" x14ac:dyDescent="0.25">
      <c r="A385" t="str">
        <f t="shared" si="54"/>
        <v>10</v>
      </c>
      <c r="B385" t="s">
        <v>201</v>
      </c>
      <c r="C385" t="str">
        <f t="shared" si="58"/>
        <v>148</v>
      </c>
      <c r="D385" t="s">
        <v>347</v>
      </c>
      <c r="E385" t="str">
        <f t="shared" si="61"/>
        <v>04</v>
      </c>
      <c r="F385" t="str">
        <f>"009"</f>
        <v>009</v>
      </c>
      <c r="G385" t="str">
        <f>""</f>
        <v/>
      </c>
      <c r="H385" t="s">
        <v>1</v>
      </c>
      <c r="I385" t="s">
        <v>1568</v>
      </c>
      <c r="J385" t="s">
        <v>1569</v>
      </c>
      <c r="K385" s="2" t="str">
        <f t="shared" si="59"/>
        <v>10600</v>
      </c>
    </row>
    <row r="386" spans="1:11" x14ac:dyDescent="0.25">
      <c r="A386" t="str">
        <f t="shared" si="54"/>
        <v>10</v>
      </c>
      <c r="B386" t="s">
        <v>201</v>
      </c>
      <c r="C386" t="str">
        <f t="shared" si="58"/>
        <v>148</v>
      </c>
      <c r="D386" t="s">
        <v>347</v>
      </c>
      <c r="E386" t="str">
        <f t="shared" si="61"/>
        <v>04</v>
      </c>
      <c r="F386" t="str">
        <f>"009"</f>
        <v>009</v>
      </c>
      <c r="G386" t="str">
        <f>""</f>
        <v/>
      </c>
      <c r="H386" t="s">
        <v>0</v>
      </c>
      <c r="I386" t="s">
        <v>1568</v>
      </c>
      <c r="J386" t="s">
        <v>1569</v>
      </c>
      <c r="K386" s="2" t="str">
        <f t="shared" si="59"/>
        <v>10600</v>
      </c>
    </row>
    <row r="387" spans="1:11" x14ac:dyDescent="0.25">
      <c r="A387" t="str">
        <f t="shared" ref="A387:A450" si="62">"10"</f>
        <v>10</v>
      </c>
      <c r="B387" t="s">
        <v>201</v>
      </c>
      <c r="C387" t="str">
        <f t="shared" si="58"/>
        <v>148</v>
      </c>
      <c r="D387" t="s">
        <v>347</v>
      </c>
      <c r="E387" t="str">
        <f t="shared" si="61"/>
        <v>04</v>
      </c>
      <c r="F387" t="str">
        <f>"010"</f>
        <v>010</v>
      </c>
      <c r="G387" t="str">
        <f>""</f>
        <v/>
      </c>
      <c r="H387" t="s">
        <v>3</v>
      </c>
      <c r="I387" t="s">
        <v>1566</v>
      </c>
      <c r="J387" t="s">
        <v>1567</v>
      </c>
      <c r="K387" s="2" t="str">
        <f t="shared" si="59"/>
        <v>10600</v>
      </c>
    </row>
    <row r="388" spans="1:11" x14ac:dyDescent="0.25">
      <c r="A388" t="str">
        <f t="shared" si="62"/>
        <v>10</v>
      </c>
      <c r="B388" t="s">
        <v>201</v>
      </c>
      <c r="C388" t="str">
        <f t="shared" si="58"/>
        <v>148</v>
      </c>
      <c r="D388" t="s">
        <v>347</v>
      </c>
      <c r="E388" t="str">
        <f t="shared" si="61"/>
        <v>04</v>
      </c>
      <c r="F388" t="str">
        <f>"011"</f>
        <v>011</v>
      </c>
      <c r="G388" t="str">
        <f>""</f>
        <v/>
      </c>
      <c r="H388" t="s">
        <v>3</v>
      </c>
      <c r="I388" t="s">
        <v>1564</v>
      </c>
      <c r="J388" t="s">
        <v>1565</v>
      </c>
      <c r="K388" s="2" t="str">
        <f t="shared" si="59"/>
        <v>10600</v>
      </c>
    </row>
    <row r="389" spans="1:11" x14ac:dyDescent="0.25">
      <c r="A389" t="str">
        <f t="shared" si="62"/>
        <v>10</v>
      </c>
      <c r="B389" t="s">
        <v>201</v>
      </c>
      <c r="C389" t="str">
        <f t="shared" si="58"/>
        <v>148</v>
      </c>
      <c r="D389" t="s">
        <v>347</v>
      </c>
      <c r="E389" t="str">
        <f t="shared" si="61"/>
        <v>04</v>
      </c>
      <c r="F389" t="str">
        <f>"012"</f>
        <v>012</v>
      </c>
      <c r="G389" t="str">
        <f>""</f>
        <v/>
      </c>
      <c r="H389" t="s">
        <v>1</v>
      </c>
      <c r="I389" t="s">
        <v>1568</v>
      </c>
      <c r="J389" t="s">
        <v>1569</v>
      </c>
      <c r="K389" s="2" t="str">
        <f t="shared" si="59"/>
        <v>10600</v>
      </c>
    </row>
    <row r="390" spans="1:11" x14ac:dyDescent="0.25">
      <c r="A390" t="str">
        <f t="shared" si="62"/>
        <v>10</v>
      </c>
      <c r="B390" t="s">
        <v>201</v>
      </c>
      <c r="C390" t="str">
        <f t="shared" si="58"/>
        <v>148</v>
      </c>
      <c r="D390" t="s">
        <v>347</v>
      </c>
      <c r="E390" t="str">
        <f t="shared" si="61"/>
        <v>04</v>
      </c>
      <c r="F390" t="str">
        <f>"012"</f>
        <v>012</v>
      </c>
      <c r="G390" t="str">
        <f>""</f>
        <v/>
      </c>
      <c r="H390" t="s">
        <v>0</v>
      </c>
      <c r="I390" t="s">
        <v>1568</v>
      </c>
      <c r="J390" t="s">
        <v>1569</v>
      </c>
      <c r="K390" s="2" t="str">
        <f t="shared" si="59"/>
        <v>10600</v>
      </c>
    </row>
    <row r="391" spans="1:11" x14ac:dyDescent="0.25">
      <c r="A391" t="str">
        <f t="shared" si="62"/>
        <v>10</v>
      </c>
      <c r="B391" t="s">
        <v>201</v>
      </c>
      <c r="C391" t="str">
        <f t="shared" si="58"/>
        <v>148</v>
      </c>
      <c r="D391" t="s">
        <v>347</v>
      </c>
      <c r="E391" t="str">
        <f t="shared" si="61"/>
        <v>04</v>
      </c>
      <c r="F391" t="str">
        <f>"013"</f>
        <v>013</v>
      </c>
      <c r="G391" t="str">
        <f>""</f>
        <v/>
      </c>
      <c r="H391" t="s">
        <v>3</v>
      </c>
      <c r="I391" t="s">
        <v>1568</v>
      </c>
      <c r="J391" t="s">
        <v>1569</v>
      </c>
      <c r="K391" s="2" t="str">
        <f t="shared" si="59"/>
        <v>10600</v>
      </c>
    </row>
    <row r="392" spans="1:11" x14ac:dyDescent="0.25">
      <c r="A392" t="str">
        <f t="shared" si="62"/>
        <v>10</v>
      </c>
      <c r="B392" t="s">
        <v>201</v>
      </c>
      <c r="C392" t="str">
        <f t="shared" si="58"/>
        <v>148</v>
      </c>
      <c r="D392" t="s">
        <v>347</v>
      </c>
      <c r="E392" t="str">
        <f t="shared" si="61"/>
        <v>04</v>
      </c>
      <c r="F392" t="str">
        <f>"014"</f>
        <v>014</v>
      </c>
      <c r="G392" t="str">
        <f>""</f>
        <v/>
      </c>
      <c r="H392" t="s">
        <v>3</v>
      </c>
      <c r="I392" t="s">
        <v>1566</v>
      </c>
      <c r="J392" t="s">
        <v>1567</v>
      </c>
      <c r="K392" s="2" t="str">
        <f t="shared" si="59"/>
        <v>10600</v>
      </c>
    </row>
    <row r="393" spans="1:11" x14ac:dyDescent="0.25">
      <c r="A393" t="str">
        <f t="shared" si="62"/>
        <v>10</v>
      </c>
      <c r="B393" t="s">
        <v>201</v>
      </c>
      <c r="C393" t="str">
        <f t="shared" si="58"/>
        <v>148</v>
      </c>
      <c r="D393" t="s">
        <v>347</v>
      </c>
      <c r="E393" t="str">
        <f t="shared" si="61"/>
        <v>04</v>
      </c>
      <c r="F393" t="str">
        <f>"015"</f>
        <v>015</v>
      </c>
      <c r="G393" t="str">
        <f>""</f>
        <v/>
      </c>
      <c r="H393" t="s">
        <v>3</v>
      </c>
      <c r="I393" t="s">
        <v>1564</v>
      </c>
      <c r="J393" t="s">
        <v>1565</v>
      </c>
      <c r="K393" s="2" t="str">
        <f t="shared" si="59"/>
        <v>10600</v>
      </c>
    </row>
    <row r="394" spans="1:11" x14ac:dyDescent="0.25">
      <c r="A394" t="str">
        <f t="shared" si="62"/>
        <v>10</v>
      </c>
      <c r="B394" t="s">
        <v>201</v>
      </c>
      <c r="C394" t="str">
        <f t="shared" si="58"/>
        <v>148</v>
      </c>
      <c r="D394" t="s">
        <v>347</v>
      </c>
      <c r="E394" t="str">
        <f>"05"</f>
        <v>05</v>
      </c>
      <c r="F394" t="str">
        <f t="shared" ref="F394:F429" si="63">"001"</f>
        <v>001</v>
      </c>
      <c r="G394" t="str">
        <f>"01"</f>
        <v>01</v>
      </c>
      <c r="H394" t="s">
        <v>1</v>
      </c>
      <c r="I394" t="s">
        <v>1563</v>
      </c>
      <c r="J394" t="s">
        <v>991</v>
      </c>
      <c r="K394" s="2" t="str">
        <f t="shared" si="59"/>
        <v>10600</v>
      </c>
    </row>
    <row r="395" spans="1:11" x14ac:dyDescent="0.25">
      <c r="A395" t="str">
        <f t="shared" si="62"/>
        <v>10</v>
      </c>
      <c r="B395" t="s">
        <v>201</v>
      </c>
      <c r="C395" t="str">
        <f t="shared" si="58"/>
        <v>148</v>
      </c>
      <c r="D395" t="s">
        <v>347</v>
      </c>
      <c r="E395" t="str">
        <f>"05"</f>
        <v>05</v>
      </c>
      <c r="F395" t="str">
        <f t="shared" si="63"/>
        <v>001</v>
      </c>
      <c r="G395" t="str">
        <f>"02"</f>
        <v>02</v>
      </c>
      <c r="H395" t="s">
        <v>0</v>
      </c>
      <c r="I395" t="s">
        <v>1570</v>
      </c>
      <c r="J395" t="s">
        <v>1571</v>
      </c>
      <c r="K395" s="2" t="str">
        <f>"10690"</f>
        <v>10690</v>
      </c>
    </row>
    <row r="396" spans="1:11" x14ac:dyDescent="0.25">
      <c r="A396" t="str">
        <f t="shared" si="62"/>
        <v>10</v>
      </c>
      <c r="B396" t="s">
        <v>201</v>
      </c>
      <c r="C396" t="str">
        <f>"149"</f>
        <v>149</v>
      </c>
      <c r="D396" t="s">
        <v>348</v>
      </c>
      <c r="E396" t="str">
        <f t="shared" ref="E396:E422" si="64">"01"</f>
        <v>01</v>
      </c>
      <c r="F396" t="str">
        <f t="shared" si="63"/>
        <v>001</v>
      </c>
      <c r="G396" t="str">
        <f>""</f>
        <v/>
      </c>
      <c r="H396" t="s">
        <v>3</v>
      </c>
      <c r="I396" t="s">
        <v>1196</v>
      </c>
      <c r="J396" t="s">
        <v>1572</v>
      </c>
      <c r="K396" s="2" t="str">
        <f>"10271"</f>
        <v>10271</v>
      </c>
    </row>
    <row r="397" spans="1:11" x14ac:dyDescent="0.25">
      <c r="A397" t="str">
        <f t="shared" si="62"/>
        <v>10</v>
      </c>
      <c r="B397" t="s">
        <v>201</v>
      </c>
      <c r="C397" t="str">
        <f>"150"</f>
        <v>150</v>
      </c>
      <c r="D397" t="s">
        <v>349</v>
      </c>
      <c r="E397" t="str">
        <f t="shared" si="64"/>
        <v>01</v>
      </c>
      <c r="F397" t="str">
        <f t="shared" si="63"/>
        <v>001</v>
      </c>
      <c r="G397" t="str">
        <f>""</f>
        <v/>
      </c>
      <c r="H397" t="s">
        <v>3</v>
      </c>
      <c r="I397" t="s">
        <v>23</v>
      </c>
      <c r="J397" t="s">
        <v>1573</v>
      </c>
      <c r="K397" s="2" t="str">
        <f>"10883"</f>
        <v>10883</v>
      </c>
    </row>
    <row r="398" spans="1:11" x14ac:dyDescent="0.25">
      <c r="A398" t="str">
        <f t="shared" si="62"/>
        <v>10</v>
      </c>
      <c r="B398" t="s">
        <v>201</v>
      </c>
      <c r="C398" t="str">
        <f>"151"</f>
        <v>151</v>
      </c>
      <c r="D398" t="s">
        <v>350</v>
      </c>
      <c r="E398" t="str">
        <f t="shared" si="64"/>
        <v>01</v>
      </c>
      <c r="F398" t="str">
        <f t="shared" si="63"/>
        <v>001</v>
      </c>
      <c r="G398" t="str">
        <f>""</f>
        <v/>
      </c>
      <c r="H398" t="s">
        <v>3</v>
      </c>
      <c r="I398" t="s">
        <v>1574</v>
      </c>
      <c r="J398" t="s">
        <v>1575</v>
      </c>
      <c r="K398" s="2" t="str">
        <f>"10828"</f>
        <v>10828</v>
      </c>
    </row>
    <row r="399" spans="1:11" x14ac:dyDescent="0.25">
      <c r="A399" t="str">
        <f t="shared" si="62"/>
        <v>10</v>
      </c>
      <c r="B399" t="s">
        <v>201</v>
      </c>
      <c r="C399" t="str">
        <f>"152"</f>
        <v>152</v>
      </c>
      <c r="D399" t="s">
        <v>351</v>
      </c>
      <c r="E399" t="str">
        <f t="shared" si="64"/>
        <v>01</v>
      </c>
      <c r="F399" t="str">
        <f t="shared" si="63"/>
        <v>001</v>
      </c>
      <c r="G399" t="str">
        <f>""</f>
        <v/>
      </c>
      <c r="H399" t="s">
        <v>3</v>
      </c>
      <c r="I399" t="s">
        <v>1576</v>
      </c>
      <c r="J399" t="s">
        <v>1577</v>
      </c>
      <c r="K399" s="2" t="str">
        <f>"10813"</f>
        <v>10813</v>
      </c>
    </row>
    <row r="400" spans="1:11" x14ac:dyDescent="0.25">
      <c r="A400" t="str">
        <f t="shared" si="62"/>
        <v>10</v>
      </c>
      <c r="B400" t="s">
        <v>201</v>
      </c>
      <c r="C400" t="str">
        <f>"153"</f>
        <v>153</v>
      </c>
      <c r="D400" t="s">
        <v>352</v>
      </c>
      <c r="E400" t="str">
        <f t="shared" si="64"/>
        <v>01</v>
      </c>
      <c r="F400" t="str">
        <f t="shared" si="63"/>
        <v>001</v>
      </c>
      <c r="G400" t="str">
        <f>""</f>
        <v/>
      </c>
      <c r="H400" t="s">
        <v>3</v>
      </c>
      <c r="I400" t="s">
        <v>29</v>
      </c>
      <c r="J400" t="s">
        <v>1578</v>
      </c>
      <c r="K400" s="2" t="str">
        <f>"10261"</f>
        <v>10261</v>
      </c>
    </row>
    <row r="401" spans="1:11" x14ac:dyDescent="0.25">
      <c r="A401" t="str">
        <f t="shared" si="62"/>
        <v>10</v>
      </c>
      <c r="B401" t="s">
        <v>201</v>
      </c>
      <c r="C401" t="str">
        <f>"154"</f>
        <v>154</v>
      </c>
      <c r="D401" t="s">
        <v>353</v>
      </c>
      <c r="E401" t="str">
        <f t="shared" si="64"/>
        <v>01</v>
      </c>
      <c r="F401" t="str">
        <f t="shared" si="63"/>
        <v>001</v>
      </c>
      <c r="G401" t="str">
        <f>""</f>
        <v/>
      </c>
      <c r="H401" t="s">
        <v>3</v>
      </c>
      <c r="I401" t="s">
        <v>21</v>
      </c>
      <c r="J401" t="s">
        <v>1579</v>
      </c>
      <c r="K401" s="2" t="str">
        <f>"10617"</f>
        <v>10617</v>
      </c>
    </row>
    <row r="402" spans="1:11" x14ac:dyDescent="0.25">
      <c r="A402" t="str">
        <f t="shared" si="62"/>
        <v>10</v>
      </c>
      <c r="B402" t="s">
        <v>201</v>
      </c>
      <c r="C402" t="str">
        <f>"155"</f>
        <v>155</v>
      </c>
      <c r="D402" t="s">
        <v>354</v>
      </c>
      <c r="E402" t="str">
        <f t="shared" si="64"/>
        <v>01</v>
      </c>
      <c r="F402" t="str">
        <f t="shared" si="63"/>
        <v>001</v>
      </c>
      <c r="G402" t="str">
        <f>""</f>
        <v/>
      </c>
      <c r="H402" t="s">
        <v>3</v>
      </c>
      <c r="I402" t="s">
        <v>31</v>
      </c>
      <c r="J402" t="s">
        <v>1580</v>
      </c>
      <c r="K402" s="2" t="str">
        <f>"10693"</f>
        <v>10693</v>
      </c>
    </row>
    <row r="403" spans="1:11" x14ac:dyDescent="0.25">
      <c r="A403" t="str">
        <f t="shared" si="62"/>
        <v>10</v>
      </c>
      <c r="B403" t="s">
        <v>201</v>
      </c>
      <c r="C403" t="str">
        <f>"156"</f>
        <v>156</v>
      </c>
      <c r="D403" t="s">
        <v>355</v>
      </c>
      <c r="E403" t="str">
        <f t="shared" si="64"/>
        <v>01</v>
      </c>
      <c r="F403" t="str">
        <f t="shared" si="63"/>
        <v>001</v>
      </c>
      <c r="G403" t="str">
        <f>""</f>
        <v/>
      </c>
      <c r="H403" t="s">
        <v>3</v>
      </c>
      <c r="I403" t="s">
        <v>605</v>
      </c>
      <c r="J403" t="s">
        <v>1581</v>
      </c>
      <c r="K403" s="2" t="str">
        <f>"10867"</f>
        <v>10867</v>
      </c>
    </row>
    <row r="404" spans="1:11" x14ac:dyDescent="0.25">
      <c r="A404" t="str">
        <f t="shared" si="62"/>
        <v>10</v>
      </c>
      <c r="B404" t="s">
        <v>201</v>
      </c>
      <c r="C404" t="str">
        <f>"157"</f>
        <v>157</v>
      </c>
      <c r="D404" t="s">
        <v>356</v>
      </c>
      <c r="E404" t="str">
        <f t="shared" si="64"/>
        <v>01</v>
      </c>
      <c r="F404" t="str">
        <f t="shared" si="63"/>
        <v>001</v>
      </c>
      <c r="G404" t="str">
        <f>""</f>
        <v/>
      </c>
      <c r="H404" t="s">
        <v>3</v>
      </c>
      <c r="I404" t="s">
        <v>1582</v>
      </c>
      <c r="J404" t="s">
        <v>907</v>
      </c>
      <c r="K404" s="2" t="str">
        <f>"10493"</f>
        <v>10493</v>
      </c>
    </row>
    <row r="405" spans="1:11" x14ac:dyDescent="0.25">
      <c r="A405" t="str">
        <f t="shared" si="62"/>
        <v>10</v>
      </c>
      <c r="B405" t="s">
        <v>201</v>
      </c>
      <c r="C405" t="str">
        <f>"158"</f>
        <v>158</v>
      </c>
      <c r="D405" t="s">
        <v>357</v>
      </c>
      <c r="E405" t="str">
        <f t="shared" si="64"/>
        <v>01</v>
      </c>
      <c r="F405" t="str">
        <f t="shared" si="63"/>
        <v>001</v>
      </c>
      <c r="G405" t="str">
        <f>""</f>
        <v/>
      </c>
      <c r="H405" t="s">
        <v>3</v>
      </c>
      <c r="I405" t="s">
        <v>1196</v>
      </c>
      <c r="J405" t="s">
        <v>1583</v>
      </c>
      <c r="K405" s="2" t="str">
        <f>"10269"</f>
        <v>10269</v>
      </c>
    </row>
    <row r="406" spans="1:11" x14ac:dyDescent="0.25">
      <c r="A406" t="str">
        <f t="shared" si="62"/>
        <v>10</v>
      </c>
      <c r="B406" t="s">
        <v>201</v>
      </c>
      <c r="C406" t="str">
        <f>"159"</f>
        <v>159</v>
      </c>
      <c r="D406" t="s">
        <v>358</v>
      </c>
      <c r="E406" t="str">
        <f t="shared" si="64"/>
        <v>01</v>
      </c>
      <c r="F406" t="str">
        <f t="shared" si="63"/>
        <v>001</v>
      </c>
      <c r="G406" t="str">
        <f>""</f>
        <v/>
      </c>
      <c r="H406" t="s">
        <v>3</v>
      </c>
      <c r="I406" t="s">
        <v>1584</v>
      </c>
      <c r="J406" t="s">
        <v>1585</v>
      </c>
      <c r="K406" s="2" t="str">
        <f>"10371"</f>
        <v>10371</v>
      </c>
    </row>
    <row r="407" spans="1:11" x14ac:dyDescent="0.25">
      <c r="A407" t="str">
        <f t="shared" si="62"/>
        <v>10</v>
      </c>
      <c r="B407" t="s">
        <v>201</v>
      </c>
      <c r="C407" t="str">
        <f>"160"</f>
        <v>160</v>
      </c>
      <c r="D407" t="s">
        <v>359</v>
      </c>
      <c r="E407" t="str">
        <f t="shared" si="64"/>
        <v>01</v>
      </c>
      <c r="F407" t="str">
        <f t="shared" si="63"/>
        <v>001</v>
      </c>
      <c r="G407" t="str">
        <f>""</f>
        <v/>
      </c>
      <c r="H407" t="s">
        <v>3</v>
      </c>
      <c r="I407" t="s">
        <v>1586</v>
      </c>
      <c r="J407" t="s">
        <v>636</v>
      </c>
      <c r="K407" s="2" t="str">
        <f>"10359"</f>
        <v>10359</v>
      </c>
    </row>
    <row r="408" spans="1:11" x14ac:dyDescent="0.25">
      <c r="A408" t="str">
        <f t="shared" si="62"/>
        <v>10</v>
      </c>
      <c r="B408" t="s">
        <v>201</v>
      </c>
      <c r="C408" t="str">
        <f>"161"</f>
        <v>161</v>
      </c>
      <c r="D408" t="s">
        <v>360</v>
      </c>
      <c r="E408" t="str">
        <f t="shared" si="64"/>
        <v>01</v>
      </c>
      <c r="F408" t="str">
        <f t="shared" si="63"/>
        <v>001</v>
      </c>
      <c r="G408" t="str">
        <f>""</f>
        <v/>
      </c>
      <c r="H408" t="s">
        <v>3</v>
      </c>
      <c r="I408" t="s">
        <v>1587</v>
      </c>
      <c r="J408" t="s">
        <v>1588</v>
      </c>
      <c r="K408" s="2" t="str">
        <f>"10272"</f>
        <v>10272</v>
      </c>
    </row>
    <row r="409" spans="1:11" x14ac:dyDescent="0.25">
      <c r="A409" t="str">
        <f t="shared" si="62"/>
        <v>10</v>
      </c>
      <c r="B409" t="s">
        <v>201</v>
      </c>
      <c r="C409" t="str">
        <f>"162"</f>
        <v>162</v>
      </c>
      <c r="D409" t="s">
        <v>361</v>
      </c>
      <c r="E409" t="str">
        <f t="shared" si="64"/>
        <v>01</v>
      </c>
      <c r="F409" t="str">
        <f t="shared" si="63"/>
        <v>001</v>
      </c>
      <c r="G409" t="str">
        <f>""</f>
        <v/>
      </c>
      <c r="H409" t="s">
        <v>3</v>
      </c>
      <c r="I409" t="s">
        <v>1589</v>
      </c>
      <c r="J409" t="s">
        <v>1590</v>
      </c>
      <c r="K409" s="2" t="str">
        <f>"10570"</f>
        <v>10570</v>
      </c>
    </row>
    <row r="410" spans="1:11" x14ac:dyDescent="0.25">
      <c r="A410" t="str">
        <f t="shared" si="62"/>
        <v>10</v>
      </c>
      <c r="B410" t="s">
        <v>201</v>
      </c>
      <c r="C410" t="str">
        <f>"163"</f>
        <v>163</v>
      </c>
      <c r="D410" t="s">
        <v>362</v>
      </c>
      <c r="E410" t="str">
        <f t="shared" si="64"/>
        <v>01</v>
      </c>
      <c r="F410" t="str">
        <f t="shared" si="63"/>
        <v>001</v>
      </c>
      <c r="G410" t="str">
        <f>""</f>
        <v/>
      </c>
      <c r="H410" t="s">
        <v>3</v>
      </c>
      <c r="I410" t="s">
        <v>31</v>
      </c>
      <c r="J410" t="s">
        <v>1591</v>
      </c>
      <c r="K410" s="2" t="str">
        <f>"10189"</f>
        <v>10189</v>
      </c>
    </row>
    <row r="411" spans="1:11" x14ac:dyDescent="0.25">
      <c r="A411" t="str">
        <f t="shared" si="62"/>
        <v>10</v>
      </c>
      <c r="B411" t="s">
        <v>201</v>
      </c>
      <c r="C411" t="str">
        <f>"164"</f>
        <v>164</v>
      </c>
      <c r="D411" t="s">
        <v>363</v>
      </c>
      <c r="E411" t="str">
        <f t="shared" si="64"/>
        <v>01</v>
      </c>
      <c r="F411" t="str">
        <f t="shared" si="63"/>
        <v>001</v>
      </c>
      <c r="G411" t="str">
        <f>""</f>
        <v/>
      </c>
      <c r="H411" t="s">
        <v>3</v>
      </c>
      <c r="I411" t="s">
        <v>18</v>
      </c>
      <c r="J411" t="s">
        <v>1174</v>
      </c>
      <c r="K411" s="2" t="str">
        <f>"10892"</f>
        <v>10892</v>
      </c>
    </row>
    <row r="412" spans="1:11" x14ac:dyDescent="0.25">
      <c r="A412" t="str">
        <f t="shared" si="62"/>
        <v>10</v>
      </c>
      <c r="B412" t="s">
        <v>201</v>
      </c>
      <c r="C412" t="str">
        <f>"165"</f>
        <v>165</v>
      </c>
      <c r="D412" t="s">
        <v>364</v>
      </c>
      <c r="E412" t="str">
        <f t="shared" si="64"/>
        <v>01</v>
      </c>
      <c r="F412" t="str">
        <f t="shared" si="63"/>
        <v>001</v>
      </c>
      <c r="G412" t="str">
        <f>""</f>
        <v/>
      </c>
      <c r="H412" t="s">
        <v>3</v>
      </c>
      <c r="I412" t="s">
        <v>31</v>
      </c>
      <c r="J412" t="s">
        <v>1389</v>
      </c>
      <c r="K412" s="2" t="str">
        <f>"10189"</f>
        <v>10189</v>
      </c>
    </row>
    <row r="413" spans="1:11" x14ac:dyDescent="0.25">
      <c r="A413" t="str">
        <f t="shared" si="62"/>
        <v>10</v>
      </c>
      <c r="B413" t="s">
        <v>201</v>
      </c>
      <c r="C413" t="str">
        <f>"166"</f>
        <v>166</v>
      </c>
      <c r="D413" t="s">
        <v>365</v>
      </c>
      <c r="E413" t="str">
        <f t="shared" si="64"/>
        <v>01</v>
      </c>
      <c r="F413" t="str">
        <f t="shared" si="63"/>
        <v>001</v>
      </c>
      <c r="G413" t="str">
        <f>""</f>
        <v/>
      </c>
      <c r="H413" t="s">
        <v>3</v>
      </c>
      <c r="I413" t="s">
        <v>1592</v>
      </c>
      <c r="J413" t="s">
        <v>1593</v>
      </c>
      <c r="K413" s="2" t="str">
        <f>"10260"</f>
        <v>10260</v>
      </c>
    </row>
    <row r="414" spans="1:11" x14ac:dyDescent="0.25">
      <c r="A414" t="str">
        <f t="shared" si="62"/>
        <v>10</v>
      </c>
      <c r="B414" t="s">
        <v>201</v>
      </c>
      <c r="C414" t="str">
        <f>"167"</f>
        <v>167</v>
      </c>
      <c r="D414" t="s">
        <v>366</v>
      </c>
      <c r="E414" t="str">
        <f t="shared" si="64"/>
        <v>01</v>
      </c>
      <c r="F414" t="str">
        <f t="shared" si="63"/>
        <v>001</v>
      </c>
      <c r="G414" t="str">
        <f>""</f>
        <v/>
      </c>
      <c r="H414" t="s">
        <v>3</v>
      </c>
      <c r="I414" t="s">
        <v>1126</v>
      </c>
      <c r="J414" t="s">
        <v>1594</v>
      </c>
      <c r="K414" s="2" t="str">
        <f>"10661"</f>
        <v>10661</v>
      </c>
    </row>
    <row r="415" spans="1:11" x14ac:dyDescent="0.25">
      <c r="A415" t="str">
        <f t="shared" si="62"/>
        <v>10</v>
      </c>
      <c r="B415" t="s">
        <v>201</v>
      </c>
      <c r="C415" t="str">
        <f>"168"</f>
        <v>168</v>
      </c>
      <c r="D415" t="s">
        <v>367</v>
      </c>
      <c r="E415" t="str">
        <f t="shared" si="64"/>
        <v>01</v>
      </c>
      <c r="F415" t="str">
        <f t="shared" si="63"/>
        <v>001</v>
      </c>
      <c r="G415" t="str">
        <f>""</f>
        <v/>
      </c>
      <c r="H415" t="s">
        <v>3</v>
      </c>
      <c r="I415" t="s">
        <v>1595</v>
      </c>
      <c r="J415" t="s">
        <v>1596</v>
      </c>
      <c r="K415" s="2" t="str">
        <f>"10198"</f>
        <v>10198</v>
      </c>
    </row>
    <row r="416" spans="1:11" x14ac:dyDescent="0.25">
      <c r="A416" t="str">
        <f t="shared" si="62"/>
        <v>10</v>
      </c>
      <c r="B416" t="s">
        <v>201</v>
      </c>
      <c r="C416" t="str">
        <f>"169"</f>
        <v>169</v>
      </c>
      <c r="D416" t="s">
        <v>368</v>
      </c>
      <c r="E416" t="str">
        <f t="shared" si="64"/>
        <v>01</v>
      </c>
      <c r="F416" t="str">
        <f t="shared" si="63"/>
        <v>001</v>
      </c>
      <c r="G416" t="str">
        <f>""</f>
        <v/>
      </c>
      <c r="H416" t="s">
        <v>3</v>
      </c>
      <c r="I416" t="s">
        <v>28</v>
      </c>
      <c r="J416" t="s">
        <v>1597</v>
      </c>
      <c r="K416" s="2" t="str">
        <f>"10510"</f>
        <v>10510</v>
      </c>
    </row>
    <row r="417" spans="1:11" x14ac:dyDescent="0.25">
      <c r="A417" t="str">
        <f t="shared" si="62"/>
        <v>10</v>
      </c>
      <c r="B417" t="s">
        <v>201</v>
      </c>
      <c r="C417" t="str">
        <f>"170"</f>
        <v>170</v>
      </c>
      <c r="D417" t="s">
        <v>369</v>
      </c>
      <c r="E417" t="str">
        <f t="shared" si="64"/>
        <v>01</v>
      </c>
      <c r="F417" t="str">
        <f t="shared" si="63"/>
        <v>001</v>
      </c>
      <c r="G417" t="str">
        <f>""</f>
        <v/>
      </c>
      <c r="H417" t="s">
        <v>3</v>
      </c>
      <c r="I417" t="s">
        <v>23</v>
      </c>
      <c r="J417" t="s">
        <v>1598</v>
      </c>
      <c r="K417" s="2" t="str">
        <f>"10191"</f>
        <v>10191</v>
      </c>
    </row>
    <row r="418" spans="1:11" x14ac:dyDescent="0.25">
      <c r="A418" t="str">
        <f t="shared" si="62"/>
        <v>10</v>
      </c>
      <c r="B418" t="s">
        <v>201</v>
      </c>
      <c r="C418" t="str">
        <f>"171"</f>
        <v>171</v>
      </c>
      <c r="D418" t="s">
        <v>370</v>
      </c>
      <c r="E418" t="str">
        <f t="shared" si="64"/>
        <v>01</v>
      </c>
      <c r="F418" t="str">
        <f t="shared" si="63"/>
        <v>001</v>
      </c>
      <c r="G418" t="str">
        <f>""</f>
        <v/>
      </c>
      <c r="H418" t="s">
        <v>3</v>
      </c>
      <c r="I418" t="s">
        <v>31</v>
      </c>
      <c r="J418" t="s">
        <v>1599</v>
      </c>
      <c r="K418" s="2" t="str">
        <f>"10859"</f>
        <v>10859</v>
      </c>
    </row>
    <row r="419" spans="1:11" x14ac:dyDescent="0.25">
      <c r="A419" t="str">
        <f t="shared" si="62"/>
        <v>10</v>
      </c>
      <c r="B419" t="s">
        <v>201</v>
      </c>
      <c r="C419" t="str">
        <f>"172"</f>
        <v>172</v>
      </c>
      <c r="D419" t="s">
        <v>371</v>
      </c>
      <c r="E419" t="str">
        <f t="shared" si="64"/>
        <v>01</v>
      </c>
      <c r="F419" t="str">
        <f t="shared" si="63"/>
        <v>001</v>
      </c>
      <c r="G419" t="str">
        <f>""</f>
        <v/>
      </c>
      <c r="H419" t="s">
        <v>3</v>
      </c>
      <c r="I419" t="s">
        <v>31</v>
      </c>
      <c r="J419" t="s">
        <v>636</v>
      </c>
      <c r="K419" s="2" t="str">
        <f>"10666"</f>
        <v>10666</v>
      </c>
    </row>
    <row r="420" spans="1:11" x14ac:dyDescent="0.25">
      <c r="A420" t="str">
        <f t="shared" si="62"/>
        <v>10</v>
      </c>
      <c r="B420" t="s">
        <v>201</v>
      </c>
      <c r="C420" t="str">
        <f>"173"</f>
        <v>173</v>
      </c>
      <c r="D420" t="s">
        <v>372</v>
      </c>
      <c r="E420" t="str">
        <f t="shared" si="64"/>
        <v>01</v>
      </c>
      <c r="F420" t="str">
        <f t="shared" si="63"/>
        <v>001</v>
      </c>
      <c r="G420" t="str">
        <f>""</f>
        <v/>
      </c>
      <c r="H420" t="s">
        <v>3</v>
      </c>
      <c r="I420" t="s">
        <v>487</v>
      </c>
      <c r="J420" t="s">
        <v>1600</v>
      </c>
      <c r="K420" s="2" t="str">
        <f>"10390"</f>
        <v>10390</v>
      </c>
    </row>
    <row r="421" spans="1:11" x14ac:dyDescent="0.25">
      <c r="A421" t="str">
        <f t="shared" si="62"/>
        <v>10</v>
      </c>
      <c r="B421" t="s">
        <v>201</v>
      </c>
      <c r="C421" t="str">
        <f>"174"</f>
        <v>174</v>
      </c>
      <c r="D421" t="s">
        <v>373</v>
      </c>
      <c r="E421" t="str">
        <f t="shared" si="64"/>
        <v>01</v>
      </c>
      <c r="F421" t="str">
        <f t="shared" si="63"/>
        <v>001</v>
      </c>
      <c r="G421" t="str">
        <f>""</f>
        <v/>
      </c>
      <c r="H421" t="s">
        <v>3</v>
      </c>
      <c r="I421" t="s">
        <v>29</v>
      </c>
      <c r="J421" t="s">
        <v>1601</v>
      </c>
      <c r="K421" s="2" t="str">
        <f>"10739"</f>
        <v>10739</v>
      </c>
    </row>
    <row r="422" spans="1:11" x14ac:dyDescent="0.25">
      <c r="A422" t="str">
        <f t="shared" si="62"/>
        <v>10</v>
      </c>
      <c r="B422" t="s">
        <v>201</v>
      </c>
      <c r="C422" t="str">
        <f>"175"</f>
        <v>175</v>
      </c>
      <c r="D422" t="s">
        <v>374</v>
      </c>
      <c r="E422" t="str">
        <f t="shared" si="64"/>
        <v>01</v>
      </c>
      <c r="F422" t="str">
        <f t="shared" si="63"/>
        <v>001</v>
      </c>
      <c r="G422" t="str">
        <f>""</f>
        <v/>
      </c>
      <c r="H422" t="s">
        <v>3</v>
      </c>
      <c r="I422" t="s">
        <v>28</v>
      </c>
      <c r="J422" t="s">
        <v>1602</v>
      </c>
      <c r="K422" s="2" t="str">
        <f>"10530"</f>
        <v>10530</v>
      </c>
    </row>
    <row r="423" spans="1:11" x14ac:dyDescent="0.25">
      <c r="A423" t="str">
        <f t="shared" si="62"/>
        <v>10</v>
      </c>
      <c r="B423" t="s">
        <v>201</v>
      </c>
      <c r="C423" t="str">
        <f>"175"</f>
        <v>175</v>
      </c>
      <c r="D423" t="s">
        <v>374</v>
      </c>
      <c r="E423" t="str">
        <f>"02"</f>
        <v>02</v>
      </c>
      <c r="F423" t="str">
        <f t="shared" si="63"/>
        <v>001</v>
      </c>
      <c r="G423" t="str">
        <f>""</f>
        <v/>
      </c>
      <c r="H423" t="s">
        <v>3</v>
      </c>
      <c r="I423" t="s">
        <v>28</v>
      </c>
      <c r="J423" t="s">
        <v>1602</v>
      </c>
      <c r="K423" s="2" t="str">
        <f>"10530"</f>
        <v>10530</v>
      </c>
    </row>
    <row r="424" spans="1:11" x14ac:dyDescent="0.25">
      <c r="A424" t="str">
        <f t="shared" si="62"/>
        <v>10</v>
      </c>
      <c r="B424" t="s">
        <v>201</v>
      </c>
      <c r="C424" t="str">
        <f>"176"</f>
        <v>176</v>
      </c>
      <c r="D424" t="s">
        <v>375</v>
      </c>
      <c r="E424" t="str">
        <f t="shared" ref="E424:E443" si="65">"01"</f>
        <v>01</v>
      </c>
      <c r="F424" t="str">
        <f t="shared" si="63"/>
        <v>001</v>
      </c>
      <c r="G424" t="str">
        <f>""</f>
        <v/>
      </c>
      <c r="H424" t="s">
        <v>3</v>
      </c>
      <c r="I424" t="s">
        <v>1603</v>
      </c>
      <c r="J424" t="s">
        <v>1604</v>
      </c>
      <c r="K424" s="2" t="str">
        <f>"10528"</f>
        <v>10528</v>
      </c>
    </row>
    <row r="425" spans="1:11" x14ac:dyDescent="0.25">
      <c r="A425" t="str">
        <f t="shared" si="62"/>
        <v>10</v>
      </c>
      <c r="B425" t="s">
        <v>201</v>
      </c>
      <c r="C425" t="str">
        <f>"177"</f>
        <v>177</v>
      </c>
      <c r="D425" t="s">
        <v>376</v>
      </c>
      <c r="E425" t="str">
        <f t="shared" si="65"/>
        <v>01</v>
      </c>
      <c r="F425" t="str">
        <f t="shared" si="63"/>
        <v>001</v>
      </c>
      <c r="G425" t="str">
        <f>""</f>
        <v/>
      </c>
      <c r="H425" t="s">
        <v>1</v>
      </c>
      <c r="I425" t="s">
        <v>23</v>
      </c>
      <c r="J425" t="s">
        <v>1605</v>
      </c>
      <c r="K425" s="2" t="str">
        <f>"10181"</f>
        <v>10181</v>
      </c>
    </row>
    <row r="426" spans="1:11" x14ac:dyDescent="0.25">
      <c r="A426" t="str">
        <f t="shared" si="62"/>
        <v>10</v>
      </c>
      <c r="B426" t="s">
        <v>201</v>
      </c>
      <c r="C426" t="str">
        <f>"177"</f>
        <v>177</v>
      </c>
      <c r="D426" t="s">
        <v>376</v>
      </c>
      <c r="E426" t="str">
        <f t="shared" si="65"/>
        <v>01</v>
      </c>
      <c r="F426" t="str">
        <f t="shared" si="63"/>
        <v>001</v>
      </c>
      <c r="G426" t="str">
        <f>""</f>
        <v/>
      </c>
      <c r="H426" t="s">
        <v>0</v>
      </c>
      <c r="I426" t="s">
        <v>23</v>
      </c>
      <c r="J426" t="s">
        <v>1605</v>
      </c>
      <c r="K426" s="2" t="str">
        <f>"10181"</f>
        <v>10181</v>
      </c>
    </row>
    <row r="427" spans="1:11" x14ac:dyDescent="0.25">
      <c r="A427" t="str">
        <f t="shared" si="62"/>
        <v>10</v>
      </c>
      <c r="B427" t="s">
        <v>201</v>
      </c>
      <c r="C427" t="str">
        <f>"178"</f>
        <v>178</v>
      </c>
      <c r="D427" t="s">
        <v>377</v>
      </c>
      <c r="E427" t="str">
        <f t="shared" si="65"/>
        <v>01</v>
      </c>
      <c r="F427" t="str">
        <f t="shared" si="63"/>
        <v>001</v>
      </c>
      <c r="G427" t="str">
        <f>""</f>
        <v/>
      </c>
      <c r="H427" t="s">
        <v>3</v>
      </c>
      <c r="I427" t="s">
        <v>23</v>
      </c>
      <c r="J427" t="s">
        <v>1606</v>
      </c>
      <c r="K427" s="2" t="str">
        <f>"10193"</f>
        <v>10193</v>
      </c>
    </row>
    <row r="428" spans="1:11" x14ac:dyDescent="0.25">
      <c r="A428" t="str">
        <f t="shared" si="62"/>
        <v>10</v>
      </c>
      <c r="B428" t="s">
        <v>201</v>
      </c>
      <c r="C428" t="str">
        <f>"179"</f>
        <v>179</v>
      </c>
      <c r="D428" t="s">
        <v>378</v>
      </c>
      <c r="E428" t="str">
        <f t="shared" si="65"/>
        <v>01</v>
      </c>
      <c r="F428" t="str">
        <f t="shared" si="63"/>
        <v>001</v>
      </c>
      <c r="G428" t="str">
        <f>""</f>
        <v/>
      </c>
      <c r="H428" t="s">
        <v>3</v>
      </c>
      <c r="I428" t="s">
        <v>1607</v>
      </c>
      <c r="J428" t="s">
        <v>1608</v>
      </c>
      <c r="K428" s="2" t="str">
        <f>"10491"</f>
        <v>10491</v>
      </c>
    </row>
    <row r="429" spans="1:11" x14ac:dyDescent="0.25">
      <c r="A429" t="str">
        <f t="shared" si="62"/>
        <v>10</v>
      </c>
      <c r="B429" t="s">
        <v>201</v>
      </c>
      <c r="C429" t="str">
        <f t="shared" ref="C429:C434" si="66">"180"</f>
        <v>180</v>
      </c>
      <c r="D429" t="s">
        <v>379</v>
      </c>
      <c r="E429" t="str">
        <f t="shared" si="65"/>
        <v>01</v>
      </c>
      <c r="F429" t="str">
        <f t="shared" si="63"/>
        <v>001</v>
      </c>
      <c r="G429" t="str">
        <f>""</f>
        <v/>
      </c>
      <c r="H429" t="s">
        <v>3</v>
      </c>
      <c r="I429" t="s">
        <v>1609</v>
      </c>
      <c r="J429" t="s">
        <v>1610</v>
      </c>
      <c r="K429" s="2" t="str">
        <f>"10310"</f>
        <v>10310</v>
      </c>
    </row>
    <row r="430" spans="1:11" x14ac:dyDescent="0.25">
      <c r="A430" t="str">
        <f t="shared" si="62"/>
        <v>10</v>
      </c>
      <c r="B430" t="s">
        <v>201</v>
      </c>
      <c r="C430" t="str">
        <f t="shared" si="66"/>
        <v>180</v>
      </c>
      <c r="D430" t="s">
        <v>379</v>
      </c>
      <c r="E430" t="str">
        <f t="shared" si="65"/>
        <v>01</v>
      </c>
      <c r="F430" t="str">
        <f>"002"</f>
        <v>002</v>
      </c>
      <c r="G430" t="str">
        <f>""</f>
        <v/>
      </c>
      <c r="H430" t="s">
        <v>1</v>
      </c>
      <c r="I430" t="s">
        <v>1611</v>
      </c>
      <c r="J430" t="s">
        <v>1612</v>
      </c>
      <c r="K430" s="2" t="str">
        <f>"10310"</f>
        <v>10310</v>
      </c>
    </row>
    <row r="431" spans="1:11" x14ac:dyDescent="0.25">
      <c r="A431" t="str">
        <f t="shared" si="62"/>
        <v>10</v>
      </c>
      <c r="B431" t="s">
        <v>201</v>
      </c>
      <c r="C431" t="str">
        <f t="shared" si="66"/>
        <v>180</v>
      </c>
      <c r="D431" t="s">
        <v>379</v>
      </c>
      <c r="E431" t="str">
        <f t="shared" si="65"/>
        <v>01</v>
      </c>
      <c r="F431" t="str">
        <f>"002"</f>
        <v>002</v>
      </c>
      <c r="G431" t="str">
        <f>""</f>
        <v/>
      </c>
      <c r="H431" t="s">
        <v>0</v>
      </c>
      <c r="I431" t="s">
        <v>1613</v>
      </c>
      <c r="J431" t="s">
        <v>1612</v>
      </c>
      <c r="K431" s="2" t="str">
        <f>"10310"</f>
        <v>10310</v>
      </c>
    </row>
    <row r="432" spans="1:11" x14ac:dyDescent="0.25">
      <c r="A432" t="str">
        <f t="shared" si="62"/>
        <v>10</v>
      </c>
      <c r="B432" t="s">
        <v>201</v>
      </c>
      <c r="C432" t="str">
        <f t="shared" si="66"/>
        <v>180</v>
      </c>
      <c r="D432" t="s">
        <v>379</v>
      </c>
      <c r="E432" t="str">
        <f t="shared" si="65"/>
        <v>01</v>
      </c>
      <c r="F432" t="str">
        <f>"005"</f>
        <v>005</v>
      </c>
      <c r="G432" t="str">
        <f>"01"</f>
        <v>01</v>
      </c>
      <c r="H432" t="s">
        <v>1</v>
      </c>
      <c r="I432" t="s">
        <v>1614</v>
      </c>
      <c r="J432" t="s">
        <v>1615</v>
      </c>
      <c r="K432" s="2" t="str">
        <f>"10318"</f>
        <v>10318</v>
      </c>
    </row>
    <row r="433" spans="1:11" x14ac:dyDescent="0.25">
      <c r="A433" t="str">
        <f t="shared" si="62"/>
        <v>10</v>
      </c>
      <c r="B433" t="s">
        <v>201</v>
      </c>
      <c r="C433" t="str">
        <f t="shared" si="66"/>
        <v>180</v>
      </c>
      <c r="D433" t="s">
        <v>379</v>
      </c>
      <c r="E433" t="str">
        <f t="shared" si="65"/>
        <v>01</v>
      </c>
      <c r="F433" t="str">
        <f>"005"</f>
        <v>005</v>
      </c>
      <c r="G433" t="str">
        <f>"02"</f>
        <v>02</v>
      </c>
      <c r="H433" t="s">
        <v>0</v>
      </c>
      <c r="I433" t="s">
        <v>450</v>
      </c>
      <c r="J433" t="s">
        <v>1610</v>
      </c>
      <c r="K433" s="2" t="str">
        <f>"10310"</f>
        <v>10310</v>
      </c>
    </row>
    <row r="434" spans="1:11" x14ac:dyDescent="0.25">
      <c r="A434" t="str">
        <f t="shared" si="62"/>
        <v>10</v>
      </c>
      <c r="B434" t="s">
        <v>201</v>
      </c>
      <c r="C434" t="str">
        <f t="shared" si="66"/>
        <v>180</v>
      </c>
      <c r="D434" t="s">
        <v>379</v>
      </c>
      <c r="E434" t="str">
        <f t="shared" si="65"/>
        <v>01</v>
      </c>
      <c r="F434" t="str">
        <f>"005"</f>
        <v>005</v>
      </c>
      <c r="G434" t="str">
        <f>"03"</f>
        <v>03</v>
      </c>
      <c r="H434" t="s">
        <v>2</v>
      </c>
      <c r="I434" t="s">
        <v>1616</v>
      </c>
      <c r="J434" t="s">
        <v>1617</v>
      </c>
      <c r="K434" s="2" t="str">
        <f>"10318"</f>
        <v>10318</v>
      </c>
    </row>
    <row r="435" spans="1:11" x14ac:dyDescent="0.25">
      <c r="A435" t="str">
        <f t="shared" si="62"/>
        <v>10</v>
      </c>
      <c r="B435" t="s">
        <v>201</v>
      </c>
      <c r="C435" t="str">
        <f>"181"</f>
        <v>181</v>
      </c>
      <c r="D435" t="s">
        <v>380</v>
      </c>
      <c r="E435" t="str">
        <f t="shared" si="65"/>
        <v>01</v>
      </c>
      <c r="F435" t="str">
        <f t="shared" ref="F435:F445" si="67">"001"</f>
        <v>001</v>
      </c>
      <c r="G435" t="str">
        <f>""</f>
        <v/>
      </c>
      <c r="H435" t="s">
        <v>3</v>
      </c>
      <c r="I435" t="s">
        <v>450</v>
      </c>
      <c r="J435" t="s">
        <v>1618</v>
      </c>
      <c r="K435" s="2" t="str">
        <f>"10420"</f>
        <v>10420</v>
      </c>
    </row>
    <row r="436" spans="1:11" x14ac:dyDescent="0.25">
      <c r="A436" t="str">
        <f t="shared" si="62"/>
        <v>10</v>
      </c>
      <c r="B436" t="s">
        <v>201</v>
      </c>
      <c r="C436" t="str">
        <f>"182"</f>
        <v>182</v>
      </c>
      <c r="D436" t="s">
        <v>381</v>
      </c>
      <c r="E436" t="str">
        <f t="shared" si="65"/>
        <v>01</v>
      </c>
      <c r="F436" t="str">
        <f t="shared" si="67"/>
        <v>001</v>
      </c>
      <c r="G436" t="str">
        <f>""</f>
        <v/>
      </c>
      <c r="H436" t="s">
        <v>3</v>
      </c>
      <c r="I436" t="s">
        <v>1619</v>
      </c>
      <c r="J436" t="s">
        <v>1389</v>
      </c>
      <c r="K436" s="2" t="str">
        <f>"10591"</f>
        <v>10591</v>
      </c>
    </row>
    <row r="437" spans="1:11" x14ac:dyDescent="0.25">
      <c r="A437" t="str">
        <f t="shared" si="62"/>
        <v>10</v>
      </c>
      <c r="B437" t="s">
        <v>201</v>
      </c>
      <c r="C437" t="str">
        <f>"183"</f>
        <v>183</v>
      </c>
      <c r="D437" t="s">
        <v>382</v>
      </c>
      <c r="E437" t="str">
        <f t="shared" si="65"/>
        <v>01</v>
      </c>
      <c r="F437" t="str">
        <f t="shared" si="67"/>
        <v>001</v>
      </c>
      <c r="G437" t="str">
        <f>""</f>
        <v/>
      </c>
      <c r="H437" t="s">
        <v>3</v>
      </c>
      <c r="I437" t="s">
        <v>1620</v>
      </c>
      <c r="J437" t="s">
        <v>1621</v>
      </c>
      <c r="K437" s="2" t="str">
        <f>"10611"</f>
        <v>10611</v>
      </c>
    </row>
    <row r="438" spans="1:11" x14ac:dyDescent="0.25">
      <c r="A438" t="str">
        <f t="shared" si="62"/>
        <v>10</v>
      </c>
      <c r="B438" t="s">
        <v>201</v>
      </c>
      <c r="C438" t="str">
        <f>"184"</f>
        <v>184</v>
      </c>
      <c r="D438" t="s">
        <v>383</v>
      </c>
      <c r="E438" t="str">
        <f t="shared" si="65"/>
        <v>01</v>
      </c>
      <c r="F438" t="str">
        <f t="shared" si="67"/>
        <v>001</v>
      </c>
      <c r="G438" t="str">
        <f>""</f>
        <v/>
      </c>
      <c r="H438" t="s">
        <v>3</v>
      </c>
      <c r="I438" t="s">
        <v>23</v>
      </c>
      <c r="J438" t="s">
        <v>1622</v>
      </c>
      <c r="K438" s="2" t="str">
        <f>"10617"</f>
        <v>10617</v>
      </c>
    </row>
    <row r="439" spans="1:11" x14ac:dyDescent="0.25">
      <c r="A439" t="str">
        <f t="shared" si="62"/>
        <v>10</v>
      </c>
      <c r="B439" t="s">
        <v>201</v>
      </c>
      <c r="C439" t="str">
        <f>"185"</f>
        <v>185</v>
      </c>
      <c r="D439" t="s">
        <v>384</v>
      </c>
      <c r="E439" t="str">
        <f t="shared" si="65"/>
        <v>01</v>
      </c>
      <c r="F439" t="str">
        <f t="shared" si="67"/>
        <v>001</v>
      </c>
      <c r="G439" t="str">
        <f>""</f>
        <v/>
      </c>
      <c r="H439" t="s">
        <v>3</v>
      </c>
      <c r="I439" t="s">
        <v>437</v>
      </c>
      <c r="J439" t="s">
        <v>1623</v>
      </c>
      <c r="K439" s="2" t="str">
        <f>"10869"</f>
        <v>10869</v>
      </c>
    </row>
    <row r="440" spans="1:11" x14ac:dyDescent="0.25">
      <c r="A440" t="str">
        <f t="shared" si="62"/>
        <v>10</v>
      </c>
      <c r="B440" t="s">
        <v>201</v>
      </c>
      <c r="C440" t="str">
        <f>"186"</f>
        <v>186</v>
      </c>
      <c r="D440" t="s">
        <v>385</v>
      </c>
      <c r="E440" t="str">
        <f t="shared" si="65"/>
        <v>01</v>
      </c>
      <c r="F440" t="str">
        <f t="shared" si="67"/>
        <v>001</v>
      </c>
      <c r="G440" t="str">
        <f>""</f>
        <v/>
      </c>
      <c r="H440" t="s">
        <v>3</v>
      </c>
      <c r="I440" t="s">
        <v>1624</v>
      </c>
      <c r="J440" t="s">
        <v>1625</v>
      </c>
      <c r="K440" s="2" t="str">
        <f>"10252"</f>
        <v>10252</v>
      </c>
    </row>
    <row r="441" spans="1:11" x14ac:dyDescent="0.25">
      <c r="A441" t="str">
        <f t="shared" si="62"/>
        <v>10</v>
      </c>
      <c r="B441" t="s">
        <v>201</v>
      </c>
      <c r="C441" t="str">
        <f>"187"</f>
        <v>187</v>
      </c>
      <c r="D441" t="s">
        <v>386</v>
      </c>
      <c r="E441" t="str">
        <f t="shared" si="65"/>
        <v>01</v>
      </c>
      <c r="F441" t="str">
        <f t="shared" si="67"/>
        <v>001</v>
      </c>
      <c r="G441" t="str">
        <f>""</f>
        <v/>
      </c>
      <c r="H441" t="s">
        <v>3</v>
      </c>
      <c r="I441" t="s">
        <v>479</v>
      </c>
      <c r="J441" t="s">
        <v>1626</v>
      </c>
      <c r="K441" s="2" t="str">
        <f>"10864"</f>
        <v>10864</v>
      </c>
    </row>
    <row r="442" spans="1:11" x14ac:dyDescent="0.25">
      <c r="A442" t="str">
        <f t="shared" si="62"/>
        <v>10</v>
      </c>
      <c r="B442" t="s">
        <v>201</v>
      </c>
      <c r="C442" t="str">
        <f>"188"</f>
        <v>188</v>
      </c>
      <c r="D442" t="s">
        <v>387</v>
      </c>
      <c r="E442" t="str">
        <f t="shared" si="65"/>
        <v>01</v>
      </c>
      <c r="F442" t="str">
        <f t="shared" si="67"/>
        <v>001</v>
      </c>
      <c r="G442" t="str">
        <f>""</f>
        <v/>
      </c>
      <c r="H442" t="s">
        <v>3</v>
      </c>
      <c r="I442" t="s">
        <v>23</v>
      </c>
      <c r="J442" t="s">
        <v>1627</v>
      </c>
      <c r="K442" s="2" t="str">
        <f>"10186"</f>
        <v>10186</v>
      </c>
    </row>
    <row r="443" spans="1:11" x14ac:dyDescent="0.25">
      <c r="A443" t="str">
        <f t="shared" si="62"/>
        <v>10</v>
      </c>
      <c r="B443" t="s">
        <v>201</v>
      </c>
      <c r="C443" t="str">
        <f>"189"</f>
        <v>189</v>
      </c>
      <c r="D443" t="s">
        <v>388</v>
      </c>
      <c r="E443" t="str">
        <f t="shared" si="65"/>
        <v>01</v>
      </c>
      <c r="F443" t="str">
        <f t="shared" si="67"/>
        <v>001</v>
      </c>
      <c r="G443" t="str">
        <f>""</f>
        <v/>
      </c>
      <c r="H443" t="s">
        <v>3</v>
      </c>
      <c r="I443" t="s">
        <v>1628</v>
      </c>
      <c r="J443" t="s">
        <v>1629</v>
      </c>
      <c r="K443" s="2" t="str">
        <f>"10830"</f>
        <v>10830</v>
      </c>
    </row>
    <row r="444" spans="1:11" x14ac:dyDescent="0.25">
      <c r="A444" t="str">
        <f t="shared" si="62"/>
        <v>10</v>
      </c>
      <c r="B444" t="s">
        <v>201</v>
      </c>
      <c r="C444" t="str">
        <f>"189"</f>
        <v>189</v>
      </c>
      <c r="D444" t="s">
        <v>388</v>
      </c>
      <c r="E444" t="str">
        <f>"02"</f>
        <v>02</v>
      </c>
      <c r="F444" t="str">
        <f t="shared" si="67"/>
        <v>001</v>
      </c>
      <c r="G444" t="str">
        <f>"01"</f>
        <v>01</v>
      </c>
      <c r="H444" t="s">
        <v>1</v>
      </c>
      <c r="I444" t="s">
        <v>1630</v>
      </c>
      <c r="J444" t="s">
        <v>1629</v>
      </c>
      <c r="K444" s="2" t="str">
        <f>"10830"</f>
        <v>10830</v>
      </c>
    </row>
    <row r="445" spans="1:11" x14ac:dyDescent="0.25">
      <c r="A445" t="str">
        <f t="shared" si="62"/>
        <v>10</v>
      </c>
      <c r="B445" t="s">
        <v>201</v>
      </c>
      <c r="C445" t="str">
        <f>"189"</f>
        <v>189</v>
      </c>
      <c r="D445" t="s">
        <v>388</v>
      </c>
      <c r="E445" t="str">
        <f>"02"</f>
        <v>02</v>
      </c>
      <c r="F445" t="str">
        <f t="shared" si="67"/>
        <v>001</v>
      </c>
      <c r="G445" t="str">
        <f>"02"</f>
        <v>02</v>
      </c>
      <c r="H445" t="s">
        <v>0</v>
      </c>
      <c r="I445" t="s">
        <v>1631</v>
      </c>
      <c r="J445" t="s">
        <v>1632</v>
      </c>
      <c r="K445" s="2" t="str">
        <f>"10830"</f>
        <v>10830</v>
      </c>
    </row>
    <row r="446" spans="1:11" x14ac:dyDescent="0.25">
      <c r="A446" t="str">
        <f t="shared" si="62"/>
        <v>10</v>
      </c>
      <c r="B446" t="s">
        <v>201</v>
      </c>
      <c r="C446" t="str">
        <f>"189"</f>
        <v>189</v>
      </c>
      <c r="D446" t="s">
        <v>388</v>
      </c>
      <c r="E446" t="str">
        <f>"02"</f>
        <v>02</v>
      </c>
      <c r="F446" t="str">
        <f>"002"</f>
        <v>002</v>
      </c>
      <c r="G446" t="str">
        <f>""</f>
        <v/>
      </c>
      <c r="H446" t="s">
        <v>3</v>
      </c>
      <c r="I446" t="s">
        <v>23</v>
      </c>
      <c r="J446" t="s">
        <v>1633</v>
      </c>
      <c r="K446" s="2" t="str">
        <f>"10830"</f>
        <v>10830</v>
      </c>
    </row>
    <row r="447" spans="1:11" x14ac:dyDescent="0.25">
      <c r="A447" t="str">
        <f t="shared" si="62"/>
        <v>10</v>
      </c>
      <c r="B447" t="s">
        <v>201</v>
      </c>
      <c r="C447" t="str">
        <f>"190"</f>
        <v>190</v>
      </c>
      <c r="D447" t="s">
        <v>389</v>
      </c>
      <c r="E447" t="str">
        <f t="shared" ref="E447:E456" si="68">"01"</f>
        <v>01</v>
      </c>
      <c r="F447" t="str">
        <f t="shared" ref="F447:F454" si="69">"001"</f>
        <v>001</v>
      </c>
      <c r="G447" t="str">
        <f>""</f>
        <v/>
      </c>
      <c r="H447" t="s">
        <v>3</v>
      </c>
      <c r="I447" t="s">
        <v>21</v>
      </c>
      <c r="J447" t="s">
        <v>1634</v>
      </c>
      <c r="K447" s="2" t="str">
        <f>"10694"</f>
        <v>10694</v>
      </c>
    </row>
    <row r="448" spans="1:11" x14ac:dyDescent="0.25">
      <c r="A448" t="str">
        <f t="shared" si="62"/>
        <v>10</v>
      </c>
      <c r="B448" t="s">
        <v>201</v>
      </c>
      <c r="C448" t="str">
        <f>"191"</f>
        <v>191</v>
      </c>
      <c r="D448" t="s">
        <v>390</v>
      </c>
      <c r="E448" t="str">
        <f t="shared" si="68"/>
        <v>01</v>
      </c>
      <c r="F448" t="str">
        <f t="shared" si="69"/>
        <v>001</v>
      </c>
      <c r="G448" t="str">
        <f>""</f>
        <v/>
      </c>
      <c r="H448" t="s">
        <v>3</v>
      </c>
      <c r="I448" t="s">
        <v>1635</v>
      </c>
      <c r="J448" t="s">
        <v>1636</v>
      </c>
      <c r="K448" s="2" t="str">
        <f>"10413"</f>
        <v>10413</v>
      </c>
    </row>
    <row r="449" spans="1:11" x14ac:dyDescent="0.25">
      <c r="A449" t="str">
        <f t="shared" si="62"/>
        <v>10</v>
      </c>
      <c r="B449" t="s">
        <v>201</v>
      </c>
      <c r="C449" t="str">
        <f>"192"</f>
        <v>192</v>
      </c>
      <c r="D449" t="s">
        <v>391</v>
      </c>
      <c r="E449" t="str">
        <f t="shared" si="68"/>
        <v>01</v>
      </c>
      <c r="F449" t="str">
        <f t="shared" si="69"/>
        <v>001</v>
      </c>
      <c r="G449" t="str">
        <f>""</f>
        <v/>
      </c>
      <c r="H449" t="s">
        <v>3</v>
      </c>
      <c r="I449" t="s">
        <v>1196</v>
      </c>
      <c r="J449" t="s">
        <v>1637</v>
      </c>
      <c r="K449" s="2" t="str">
        <f>"10184"</f>
        <v>10184</v>
      </c>
    </row>
    <row r="450" spans="1:11" x14ac:dyDescent="0.25">
      <c r="A450" t="str">
        <f t="shared" si="62"/>
        <v>10</v>
      </c>
      <c r="B450" t="s">
        <v>201</v>
      </c>
      <c r="C450" t="str">
        <f>"193"</f>
        <v>193</v>
      </c>
      <c r="D450" t="s">
        <v>392</v>
      </c>
      <c r="E450" t="str">
        <f t="shared" si="68"/>
        <v>01</v>
      </c>
      <c r="F450" t="str">
        <f t="shared" si="69"/>
        <v>001</v>
      </c>
      <c r="G450" t="str">
        <f>""</f>
        <v/>
      </c>
      <c r="H450" t="s">
        <v>1</v>
      </c>
      <c r="I450" t="s">
        <v>1196</v>
      </c>
      <c r="J450" t="s">
        <v>1638</v>
      </c>
      <c r="K450" s="2" t="str">
        <f>"10182"</f>
        <v>10182</v>
      </c>
    </row>
    <row r="451" spans="1:11" x14ac:dyDescent="0.25">
      <c r="A451" t="str">
        <f t="shared" ref="A451:A498" si="70">"10"</f>
        <v>10</v>
      </c>
      <c r="B451" t="s">
        <v>201</v>
      </c>
      <c r="C451" t="str">
        <f>"193"</f>
        <v>193</v>
      </c>
      <c r="D451" t="s">
        <v>392</v>
      </c>
      <c r="E451" t="str">
        <f t="shared" si="68"/>
        <v>01</v>
      </c>
      <c r="F451" t="str">
        <f t="shared" si="69"/>
        <v>001</v>
      </c>
      <c r="G451" t="str">
        <f>""</f>
        <v/>
      </c>
      <c r="H451" t="s">
        <v>0</v>
      </c>
      <c r="I451" t="s">
        <v>1196</v>
      </c>
      <c r="J451" t="s">
        <v>1638</v>
      </c>
      <c r="K451" s="2" t="str">
        <f>"10182"</f>
        <v>10182</v>
      </c>
    </row>
    <row r="452" spans="1:11" x14ac:dyDescent="0.25">
      <c r="A452" t="str">
        <f t="shared" si="70"/>
        <v>10</v>
      </c>
      <c r="B452" t="s">
        <v>201</v>
      </c>
      <c r="C452" t="str">
        <f>"194"</f>
        <v>194</v>
      </c>
      <c r="D452" t="s">
        <v>393</v>
      </c>
      <c r="E452" t="str">
        <f t="shared" si="68"/>
        <v>01</v>
      </c>
      <c r="F452" t="str">
        <f t="shared" si="69"/>
        <v>001</v>
      </c>
      <c r="G452" t="str">
        <f>""</f>
        <v/>
      </c>
      <c r="H452" t="s">
        <v>3</v>
      </c>
      <c r="I452" t="s">
        <v>1639</v>
      </c>
      <c r="J452" t="s">
        <v>1640</v>
      </c>
      <c r="K452" s="2" t="str">
        <f>"10183"</f>
        <v>10183</v>
      </c>
    </row>
    <row r="453" spans="1:11" x14ac:dyDescent="0.25">
      <c r="A453" t="str">
        <f t="shared" si="70"/>
        <v>10</v>
      </c>
      <c r="B453" t="s">
        <v>201</v>
      </c>
      <c r="C453" t="str">
        <f t="shared" ref="C453:C461" si="71">"195"</f>
        <v>195</v>
      </c>
      <c r="D453" t="s">
        <v>394</v>
      </c>
      <c r="E453" t="str">
        <f t="shared" si="68"/>
        <v>01</v>
      </c>
      <c r="F453" t="str">
        <f t="shared" si="69"/>
        <v>001</v>
      </c>
      <c r="G453" t="str">
        <f>""</f>
        <v/>
      </c>
      <c r="H453" t="s">
        <v>1</v>
      </c>
      <c r="I453" t="s">
        <v>1641</v>
      </c>
      <c r="J453" t="s">
        <v>1642</v>
      </c>
      <c r="K453" s="2" t="str">
        <f t="shared" ref="K453:K459" si="72">"10200"</f>
        <v>10200</v>
      </c>
    </row>
    <row r="454" spans="1:11" x14ac:dyDescent="0.25">
      <c r="A454" t="str">
        <f t="shared" si="70"/>
        <v>10</v>
      </c>
      <c r="B454" t="s">
        <v>201</v>
      </c>
      <c r="C454" t="str">
        <f t="shared" si="71"/>
        <v>195</v>
      </c>
      <c r="D454" t="s">
        <v>394</v>
      </c>
      <c r="E454" t="str">
        <f t="shared" si="68"/>
        <v>01</v>
      </c>
      <c r="F454" t="str">
        <f t="shared" si="69"/>
        <v>001</v>
      </c>
      <c r="G454" t="str">
        <f>""</f>
        <v/>
      </c>
      <c r="H454" t="s">
        <v>0</v>
      </c>
      <c r="I454" t="s">
        <v>1641</v>
      </c>
      <c r="J454" t="s">
        <v>1642</v>
      </c>
      <c r="K454" s="2" t="str">
        <f t="shared" si="72"/>
        <v>10200</v>
      </c>
    </row>
    <row r="455" spans="1:11" x14ac:dyDescent="0.25">
      <c r="A455" t="str">
        <f t="shared" si="70"/>
        <v>10</v>
      </c>
      <c r="B455" t="s">
        <v>201</v>
      </c>
      <c r="C455" t="str">
        <f t="shared" si="71"/>
        <v>195</v>
      </c>
      <c r="D455" t="s">
        <v>394</v>
      </c>
      <c r="E455" t="str">
        <f t="shared" si="68"/>
        <v>01</v>
      </c>
      <c r="F455" t="str">
        <f>"002"</f>
        <v>002</v>
      </c>
      <c r="G455" t="str">
        <f>""</f>
        <v/>
      </c>
      <c r="H455" t="s">
        <v>3</v>
      </c>
      <c r="I455" t="s">
        <v>1641</v>
      </c>
      <c r="J455" t="s">
        <v>1642</v>
      </c>
      <c r="K455" s="2" t="str">
        <f t="shared" si="72"/>
        <v>10200</v>
      </c>
    </row>
    <row r="456" spans="1:11" x14ac:dyDescent="0.25">
      <c r="A456" t="str">
        <f t="shared" si="70"/>
        <v>10</v>
      </c>
      <c r="B456" t="s">
        <v>201</v>
      </c>
      <c r="C456" t="str">
        <f t="shared" si="71"/>
        <v>195</v>
      </c>
      <c r="D456" t="s">
        <v>394</v>
      </c>
      <c r="E456" t="str">
        <f t="shared" si="68"/>
        <v>01</v>
      </c>
      <c r="F456" t="str">
        <f>"003"</f>
        <v>003</v>
      </c>
      <c r="G456" t="str">
        <f>""</f>
        <v/>
      </c>
      <c r="H456" t="s">
        <v>3</v>
      </c>
      <c r="I456" t="s">
        <v>1641</v>
      </c>
      <c r="J456" t="s">
        <v>1642</v>
      </c>
      <c r="K456" s="2" t="str">
        <f t="shared" si="72"/>
        <v>10200</v>
      </c>
    </row>
    <row r="457" spans="1:11" x14ac:dyDescent="0.25">
      <c r="A457" t="str">
        <f t="shared" si="70"/>
        <v>10</v>
      </c>
      <c r="B457" t="s">
        <v>201</v>
      </c>
      <c r="C457" t="str">
        <f t="shared" si="71"/>
        <v>195</v>
      </c>
      <c r="D457" t="s">
        <v>394</v>
      </c>
      <c r="E457" t="str">
        <f>"02"</f>
        <v>02</v>
      </c>
      <c r="F457" t="str">
        <f>"001"</f>
        <v>001</v>
      </c>
      <c r="G457" t="str">
        <f>""</f>
        <v/>
      </c>
      <c r="H457" t="s">
        <v>3</v>
      </c>
      <c r="I457" t="s">
        <v>1643</v>
      </c>
      <c r="J457" t="s">
        <v>1644</v>
      </c>
      <c r="K457" s="2" t="str">
        <f t="shared" si="72"/>
        <v>10200</v>
      </c>
    </row>
    <row r="458" spans="1:11" x14ac:dyDescent="0.25">
      <c r="A458" t="str">
        <f t="shared" si="70"/>
        <v>10</v>
      </c>
      <c r="B458" t="s">
        <v>201</v>
      </c>
      <c r="C458" t="str">
        <f t="shared" si="71"/>
        <v>195</v>
      </c>
      <c r="D458" t="s">
        <v>394</v>
      </c>
      <c r="E458" t="str">
        <f>"02"</f>
        <v>02</v>
      </c>
      <c r="F458" t="str">
        <f>"002"</f>
        <v>002</v>
      </c>
      <c r="G458" t="str">
        <f>""</f>
        <v/>
      </c>
      <c r="H458" t="s">
        <v>1</v>
      </c>
      <c r="I458" t="s">
        <v>1645</v>
      </c>
      <c r="J458" t="s">
        <v>938</v>
      </c>
      <c r="K458" s="2" t="str">
        <f t="shared" si="72"/>
        <v>10200</v>
      </c>
    </row>
    <row r="459" spans="1:11" x14ac:dyDescent="0.25">
      <c r="A459" t="str">
        <f t="shared" si="70"/>
        <v>10</v>
      </c>
      <c r="B459" t="s">
        <v>201</v>
      </c>
      <c r="C459" t="str">
        <f t="shared" si="71"/>
        <v>195</v>
      </c>
      <c r="D459" t="s">
        <v>394</v>
      </c>
      <c r="E459" t="str">
        <f>"02"</f>
        <v>02</v>
      </c>
      <c r="F459" t="str">
        <f>"002"</f>
        <v>002</v>
      </c>
      <c r="G459" t="str">
        <f>""</f>
        <v/>
      </c>
      <c r="H459" t="s">
        <v>0</v>
      </c>
      <c r="I459" t="s">
        <v>1645</v>
      </c>
      <c r="J459" t="s">
        <v>938</v>
      </c>
      <c r="K459" s="2" t="str">
        <f t="shared" si="72"/>
        <v>10200</v>
      </c>
    </row>
    <row r="460" spans="1:11" x14ac:dyDescent="0.25">
      <c r="A460" t="str">
        <f t="shared" si="70"/>
        <v>10</v>
      </c>
      <c r="B460" t="s">
        <v>201</v>
      </c>
      <c r="C460" t="str">
        <f t="shared" si="71"/>
        <v>195</v>
      </c>
      <c r="D460" t="s">
        <v>394</v>
      </c>
      <c r="E460" t="str">
        <f>"03"</f>
        <v>03</v>
      </c>
      <c r="F460" t="str">
        <f t="shared" ref="F460:F469" si="73">"001"</f>
        <v>001</v>
      </c>
      <c r="G460" t="str">
        <f>""</f>
        <v/>
      </c>
      <c r="H460" t="s">
        <v>3</v>
      </c>
      <c r="I460" t="s">
        <v>1646</v>
      </c>
      <c r="J460" t="s">
        <v>1647</v>
      </c>
      <c r="K460" s="2" t="str">
        <f>"10290"</f>
        <v>10290</v>
      </c>
    </row>
    <row r="461" spans="1:11" x14ac:dyDescent="0.25">
      <c r="A461" t="str">
        <f t="shared" si="70"/>
        <v>10</v>
      </c>
      <c r="B461" t="s">
        <v>201</v>
      </c>
      <c r="C461" t="str">
        <f t="shared" si="71"/>
        <v>195</v>
      </c>
      <c r="D461" t="s">
        <v>394</v>
      </c>
      <c r="E461" t="str">
        <f>"04"</f>
        <v>04</v>
      </c>
      <c r="F461" t="str">
        <f t="shared" si="73"/>
        <v>001</v>
      </c>
      <c r="G461" t="str">
        <f>""</f>
        <v/>
      </c>
      <c r="H461" t="s">
        <v>3</v>
      </c>
      <c r="I461" t="s">
        <v>23</v>
      </c>
      <c r="J461" t="s">
        <v>1648</v>
      </c>
      <c r="K461" s="2" t="str">
        <f>"10290"</f>
        <v>10290</v>
      </c>
    </row>
    <row r="462" spans="1:11" x14ac:dyDescent="0.25">
      <c r="A462" t="str">
        <f t="shared" si="70"/>
        <v>10</v>
      </c>
      <c r="B462" t="s">
        <v>201</v>
      </c>
      <c r="C462" t="str">
        <f>"196"</f>
        <v>196</v>
      </c>
      <c r="D462" t="s">
        <v>395</v>
      </c>
      <c r="E462" t="str">
        <f t="shared" ref="E462:E470" si="74">"01"</f>
        <v>01</v>
      </c>
      <c r="F462" t="str">
        <f t="shared" si="73"/>
        <v>001</v>
      </c>
      <c r="G462" t="str">
        <f>""</f>
        <v/>
      </c>
      <c r="H462" t="s">
        <v>3</v>
      </c>
      <c r="I462" t="s">
        <v>31</v>
      </c>
      <c r="J462" t="s">
        <v>1649</v>
      </c>
      <c r="K462" s="2" t="str">
        <f>"10614"</f>
        <v>10614</v>
      </c>
    </row>
    <row r="463" spans="1:11" x14ac:dyDescent="0.25">
      <c r="A463" t="str">
        <f t="shared" si="70"/>
        <v>10</v>
      </c>
      <c r="B463" t="s">
        <v>201</v>
      </c>
      <c r="C463" t="str">
        <f>"197"</f>
        <v>197</v>
      </c>
      <c r="D463" t="s">
        <v>396</v>
      </c>
      <c r="E463" t="str">
        <f t="shared" si="74"/>
        <v>01</v>
      </c>
      <c r="F463" t="str">
        <f t="shared" si="73"/>
        <v>001</v>
      </c>
      <c r="G463" t="str">
        <f>""</f>
        <v/>
      </c>
      <c r="H463" t="s">
        <v>3</v>
      </c>
      <c r="I463" t="s">
        <v>31</v>
      </c>
      <c r="J463" t="s">
        <v>1650</v>
      </c>
      <c r="K463" s="2" t="str">
        <f>"10329"</f>
        <v>10329</v>
      </c>
    </row>
    <row r="464" spans="1:11" x14ac:dyDescent="0.25">
      <c r="A464" t="str">
        <f t="shared" si="70"/>
        <v>10</v>
      </c>
      <c r="B464" t="s">
        <v>201</v>
      </c>
      <c r="C464" t="str">
        <f>"198"</f>
        <v>198</v>
      </c>
      <c r="D464" t="s">
        <v>397</v>
      </c>
      <c r="E464" t="str">
        <f t="shared" si="74"/>
        <v>01</v>
      </c>
      <c r="F464" t="str">
        <f t="shared" si="73"/>
        <v>001</v>
      </c>
      <c r="G464" t="str">
        <f>""</f>
        <v/>
      </c>
      <c r="H464" t="s">
        <v>3</v>
      </c>
      <c r="I464" t="s">
        <v>23</v>
      </c>
      <c r="J464" t="s">
        <v>1651</v>
      </c>
      <c r="K464" s="2" t="str">
        <f>"10180"</f>
        <v>10180</v>
      </c>
    </row>
    <row r="465" spans="1:11" x14ac:dyDescent="0.25">
      <c r="A465" t="str">
        <f t="shared" si="70"/>
        <v>10</v>
      </c>
      <c r="B465" t="s">
        <v>201</v>
      </c>
      <c r="C465" t="str">
        <f>"199"</f>
        <v>199</v>
      </c>
      <c r="D465" t="s">
        <v>398</v>
      </c>
      <c r="E465" t="str">
        <f t="shared" si="74"/>
        <v>01</v>
      </c>
      <c r="F465" t="str">
        <f t="shared" si="73"/>
        <v>001</v>
      </c>
      <c r="G465" t="str">
        <f>""</f>
        <v/>
      </c>
      <c r="H465" t="s">
        <v>3</v>
      </c>
      <c r="I465" t="s">
        <v>31</v>
      </c>
      <c r="J465" t="s">
        <v>1652</v>
      </c>
      <c r="K465" s="2" t="str">
        <f>"10393"</f>
        <v>10393</v>
      </c>
    </row>
    <row r="466" spans="1:11" x14ac:dyDescent="0.25">
      <c r="A466" t="str">
        <f t="shared" si="70"/>
        <v>10</v>
      </c>
      <c r="B466" t="s">
        <v>201</v>
      </c>
      <c r="C466" t="str">
        <f>"200"</f>
        <v>200</v>
      </c>
      <c r="D466" t="s">
        <v>399</v>
      </c>
      <c r="E466" t="str">
        <f t="shared" si="74"/>
        <v>01</v>
      </c>
      <c r="F466" t="str">
        <f t="shared" si="73"/>
        <v>001</v>
      </c>
      <c r="G466" t="str">
        <f>""</f>
        <v/>
      </c>
      <c r="H466" t="s">
        <v>3</v>
      </c>
      <c r="I466" t="s">
        <v>23</v>
      </c>
      <c r="J466" t="s">
        <v>1653</v>
      </c>
      <c r="K466" s="2" t="str">
        <f>"10332"</f>
        <v>10332</v>
      </c>
    </row>
    <row r="467" spans="1:11" x14ac:dyDescent="0.25">
      <c r="A467" t="str">
        <f t="shared" si="70"/>
        <v>10</v>
      </c>
      <c r="B467" t="s">
        <v>201</v>
      </c>
      <c r="C467" t="str">
        <f>"201"</f>
        <v>201</v>
      </c>
      <c r="D467" t="s">
        <v>400</v>
      </c>
      <c r="E467" t="str">
        <f t="shared" si="74"/>
        <v>01</v>
      </c>
      <c r="F467" t="str">
        <f t="shared" si="73"/>
        <v>001</v>
      </c>
      <c r="G467" t="str">
        <f>""</f>
        <v/>
      </c>
      <c r="H467" t="s">
        <v>3</v>
      </c>
      <c r="I467" t="s">
        <v>21</v>
      </c>
      <c r="J467" t="s">
        <v>1654</v>
      </c>
      <c r="K467" s="2" t="str">
        <f>"10131"</f>
        <v>10131</v>
      </c>
    </row>
    <row r="468" spans="1:11" x14ac:dyDescent="0.25">
      <c r="A468" t="str">
        <f t="shared" si="70"/>
        <v>10</v>
      </c>
      <c r="B468" t="s">
        <v>201</v>
      </c>
      <c r="C468" t="str">
        <f>"202"</f>
        <v>202</v>
      </c>
      <c r="D468" t="s">
        <v>401</v>
      </c>
      <c r="E468" t="str">
        <f t="shared" si="74"/>
        <v>01</v>
      </c>
      <c r="F468" t="str">
        <f t="shared" si="73"/>
        <v>001</v>
      </c>
      <c r="G468" t="str">
        <f>""</f>
        <v/>
      </c>
      <c r="H468" t="s">
        <v>3</v>
      </c>
      <c r="I468" t="s">
        <v>1655</v>
      </c>
      <c r="J468" t="s">
        <v>1656</v>
      </c>
      <c r="K468" s="2" t="str">
        <f>"10672"</f>
        <v>10672</v>
      </c>
    </row>
    <row r="469" spans="1:11" x14ac:dyDescent="0.25">
      <c r="A469" t="str">
        <f t="shared" si="70"/>
        <v>10</v>
      </c>
      <c r="B469" t="s">
        <v>201</v>
      </c>
      <c r="C469" t="str">
        <f t="shared" ref="C469:C474" si="75">"203"</f>
        <v>203</v>
      </c>
      <c r="D469" t="s">
        <v>402</v>
      </c>
      <c r="E469" t="str">
        <f t="shared" si="74"/>
        <v>01</v>
      </c>
      <c r="F469" t="str">
        <f t="shared" si="73"/>
        <v>001</v>
      </c>
      <c r="G469" t="str">
        <f>""</f>
        <v/>
      </c>
      <c r="H469" t="s">
        <v>3</v>
      </c>
      <c r="I469" t="s">
        <v>1657</v>
      </c>
      <c r="J469" t="s">
        <v>1658</v>
      </c>
      <c r="K469" s="2" t="str">
        <f t="shared" ref="K469:K474" si="76">"10500"</f>
        <v>10500</v>
      </c>
    </row>
    <row r="470" spans="1:11" x14ac:dyDescent="0.25">
      <c r="A470" t="str">
        <f t="shared" si="70"/>
        <v>10</v>
      </c>
      <c r="B470" t="s">
        <v>201</v>
      </c>
      <c r="C470" t="str">
        <f t="shared" si="75"/>
        <v>203</v>
      </c>
      <c r="D470" t="s">
        <v>402</v>
      </c>
      <c r="E470" t="str">
        <f t="shared" si="74"/>
        <v>01</v>
      </c>
      <c r="F470" t="str">
        <f>"002"</f>
        <v>002</v>
      </c>
      <c r="G470" t="str">
        <f>""</f>
        <v/>
      </c>
      <c r="H470" t="s">
        <v>3</v>
      </c>
      <c r="I470" t="s">
        <v>1657</v>
      </c>
      <c r="J470" t="s">
        <v>1658</v>
      </c>
      <c r="K470" s="2" t="str">
        <f t="shared" si="76"/>
        <v>10500</v>
      </c>
    </row>
    <row r="471" spans="1:11" x14ac:dyDescent="0.25">
      <c r="A471" t="str">
        <f t="shared" si="70"/>
        <v>10</v>
      </c>
      <c r="B471" t="s">
        <v>201</v>
      </c>
      <c r="C471" t="str">
        <f t="shared" si="75"/>
        <v>203</v>
      </c>
      <c r="D471" t="s">
        <v>402</v>
      </c>
      <c r="E471" t="str">
        <f>"02"</f>
        <v>02</v>
      </c>
      <c r="F471" t="str">
        <f>"001"</f>
        <v>001</v>
      </c>
      <c r="G471" t="str">
        <f>""</f>
        <v/>
      </c>
      <c r="H471" t="s">
        <v>3</v>
      </c>
      <c r="I471" t="s">
        <v>1657</v>
      </c>
      <c r="J471" t="s">
        <v>1658</v>
      </c>
      <c r="K471" s="2" t="str">
        <f t="shared" si="76"/>
        <v>10500</v>
      </c>
    </row>
    <row r="472" spans="1:11" x14ac:dyDescent="0.25">
      <c r="A472" t="str">
        <f t="shared" si="70"/>
        <v>10</v>
      </c>
      <c r="B472" t="s">
        <v>201</v>
      </c>
      <c r="C472" t="str">
        <f t="shared" si="75"/>
        <v>203</v>
      </c>
      <c r="D472" t="s">
        <v>402</v>
      </c>
      <c r="E472" t="str">
        <f>"02"</f>
        <v>02</v>
      </c>
      <c r="F472" t="str">
        <f>"002"</f>
        <v>002</v>
      </c>
      <c r="G472" t="str">
        <f>""</f>
        <v/>
      </c>
      <c r="H472" t="s">
        <v>1</v>
      </c>
      <c r="I472" t="s">
        <v>1657</v>
      </c>
      <c r="J472" t="s">
        <v>1658</v>
      </c>
      <c r="K472" s="2" t="str">
        <f t="shared" si="76"/>
        <v>10500</v>
      </c>
    </row>
    <row r="473" spans="1:11" x14ac:dyDescent="0.25">
      <c r="A473" t="str">
        <f t="shared" si="70"/>
        <v>10</v>
      </c>
      <c r="B473" t="s">
        <v>201</v>
      </c>
      <c r="C473" t="str">
        <f t="shared" si="75"/>
        <v>203</v>
      </c>
      <c r="D473" t="s">
        <v>402</v>
      </c>
      <c r="E473" t="str">
        <f>"02"</f>
        <v>02</v>
      </c>
      <c r="F473" t="str">
        <f>"002"</f>
        <v>002</v>
      </c>
      <c r="G473" t="str">
        <f>""</f>
        <v/>
      </c>
      <c r="H473" t="s">
        <v>0</v>
      </c>
      <c r="I473" t="s">
        <v>1657</v>
      </c>
      <c r="J473" t="s">
        <v>1658</v>
      </c>
      <c r="K473" s="2" t="str">
        <f t="shared" si="76"/>
        <v>10500</v>
      </c>
    </row>
    <row r="474" spans="1:11" x14ac:dyDescent="0.25">
      <c r="A474" t="str">
        <f t="shared" si="70"/>
        <v>10</v>
      </c>
      <c r="B474" t="s">
        <v>201</v>
      </c>
      <c r="C474" t="str">
        <f t="shared" si="75"/>
        <v>203</v>
      </c>
      <c r="D474" t="s">
        <v>402</v>
      </c>
      <c r="E474" t="str">
        <f>"03"</f>
        <v>03</v>
      </c>
      <c r="F474" t="str">
        <f t="shared" ref="F474:F498" si="77">"001"</f>
        <v>001</v>
      </c>
      <c r="G474" t="str">
        <f>""</f>
        <v/>
      </c>
      <c r="H474" t="s">
        <v>3</v>
      </c>
      <c r="I474" t="s">
        <v>1657</v>
      </c>
      <c r="J474" t="s">
        <v>1658</v>
      </c>
      <c r="K474" s="2" t="str">
        <f t="shared" si="76"/>
        <v>10500</v>
      </c>
    </row>
    <row r="475" spans="1:11" x14ac:dyDescent="0.25">
      <c r="A475" t="str">
        <f t="shared" si="70"/>
        <v>10</v>
      </c>
      <c r="B475" t="s">
        <v>201</v>
      </c>
      <c r="C475" t="str">
        <f>"204"</f>
        <v>204</v>
      </c>
      <c r="D475" t="s">
        <v>403</v>
      </c>
      <c r="E475" t="str">
        <f>"01"</f>
        <v>01</v>
      </c>
      <c r="F475" t="str">
        <f t="shared" si="77"/>
        <v>001</v>
      </c>
      <c r="G475" t="str">
        <f>""</f>
        <v/>
      </c>
      <c r="H475" t="s">
        <v>3</v>
      </c>
      <c r="I475" t="s">
        <v>23</v>
      </c>
      <c r="J475" t="s">
        <v>1659</v>
      </c>
      <c r="K475" s="2" t="str">
        <f>"10490"</f>
        <v>10490</v>
      </c>
    </row>
    <row r="476" spans="1:11" x14ac:dyDescent="0.25">
      <c r="A476" t="str">
        <f t="shared" si="70"/>
        <v>10</v>
      </c>
      <c r="B476" t="s">
        <v>201</v>
      </c>
      <c r="C476" t="str">
        <f>"205"</f>
        <v>205</v>
      </c>
      <c r="D476" t="s">
        <v>404</v>
      </c>
      <c r="E476" t="str">
        <f>"01"</f>
        <v>01</v>
      </c>
      <c r="F476" t="str">
        <f t="shared" si="77"/>
        <v>001</v>
      </c>
      <c r="G476" t="str">
        <f>""</f>
        <v/>
      </c>
      <c r="H476" t="s">
        <v>3</v>
      </c>
      <c r="I476" t="s">
        <v>1660</v>
      </c>
      <c r="J476" t="s">
        <v>1661</v>
      </c>
      <c r="K476" s="2" t="str">
        <f>"10890"</f>
        <v>10890</v>
      </c>
    </row>
    <row r="477" spans="1:11" x14ac:dyDescent="0.25">
      <c r="A477" t="str">
        <f t="shared" si="70"/>
        <v>10</v>
      </c>
      <c r="B477" t="s">
        <v>201</v>
      </c>
      <c r="C477" t="str">
        <f>"205"</f>
        <v>205</v>
      </c>
      <c r="D477" t="s">
        <v>404</v>
      </c>
      <c r="E477" t="str">
        <f>"02"</f>
        <v>02</v>
      </c>
      <c r="F477" t="str">
        <f t="shared" si="77"/>
        <v>001</v>
      </c>
      <c r="G477" t="str">
        <f>""</f>
        <v/>
      </c>
      <c r="H477" t="s">
        <v>3</v>
      </c>
      <c r="I477" t="s">
        <v>1662</v>
      </c>
      <c r="J477" t="s">
        <v>1663</v>
      </c>
      <c r="K477" s="2" t="str">
        <f>"10890"</f>
        <v>10890</v>
      </c>
    </row>
    <row r="478" spans="1:11" x14ac:dyDescent="0.25">
      <c r="A478" t="str">
        <f t="shared" si="70"/>
        <v>10</v>
      </c>
      <c r="B478" t="s">
        <v>201</v>
      </c>
      <c r="C478" t="str">
        <f>"206"</f>
        <v>206</v>
      </c>
      <c r="D478" t="s">
        <v>405</v>
      </c>
      <c r="E478" t="str">
        <f t="shared" ref="E478:E484" si="78">"01"</f>
        <v>01</v>
      </c>
      <c r="F478" t="str">
        <f t="shared" si="77"/>
        <v>001</v>
      </c>
      <c r="G478" t="str">
        <f>""</f>
        <v/>
      </c>
      <c r="H478" t="s">
        <v>3</v>
      </c>
      <c r="I478" t="s">
        <v>949</v>
      </c>
      <c r="J478" t="s">
        <v>1664</v>
      </c>
      <c r="K478" s="2" t="str">
        <f>"10492"</f>
        <v>10492</v>
      </c>
    </row>
    <row r="479" spans="1:11" x14ac:dyDescent="0.25">
      <c r="A479" t="str">
        <f t="shared" si="70"/>
        <v>10</v>
      </c>
      <c r="B479" t="s">
        <v>201</v>
      </c>
      <c r="C479" t="str">
        <f>"207"</f>
        <v>207</v>
      </c>
      <c r="D479" t="s">
        <v>406</v>
      </c>
      <c r="E479" t="str">
        <f t="shared" si="78"/>
        <v>01</v>
      </c>
      <c r="F479" t="str">
        <f t="shared" si="77"/>
        <v>001</v>
      </c>
      <c r="G479" t="str">
        <f>""</f>
        <v/>
      </c>
      <c r="H479" t="s">
        <v>3</v>
      </c>
      <c r="I479" t="s">
        <v>1665</v>
      </c>
      <c r="J479" t="s">
        <v>1325</v>
      </c>
      <c r="K479" s="2" t="str">
        <f>"10814"</f>
        <v>10814</v>
      </c>
    </row>
    <row r="480" spans="1:11" x14ac:dyDescent="0.25">
      <c r="A480" t="str">
        <f t="shared" si="70"/>
        <v>10</v>
      </c>
      <c r="B480" t="s">
        <v>201</v>
      </c>
      <c r="C480" t="str">
        <f>"208"</f>
        <v>208</v>
      </c>
      <c r="D480" t="s">
        <v>407</v>
      </c>
      <c r="E480" t="str">
        <f t="shared" si="78"/>
        <v>01</v>
      </c>
      <c r="F480" t="str">
        <f t="shared" si="77"/>
        <v>001</v>
      </c>
      <c r="G480" t="str">
        <f>""</f>
        <v/>
      </c>
      <c r="H480" t="s">
        <v>3</v>
      </c>
      <c r="I480" t="s">
        <v>1666</v>
      </c>
      <c r="J480" t="s">
        <v>1667</v>
      </c>
      <c r="K480" s="2" t="str">
        <f>"10960"</f>
        <v>10960</v>
      </c>
    </row>
    <row r="481" spans="1:11" x14ac:dyDescent="0.25">
      <c r="A481" t="str">
        <f t="shared" si="70"/>
        <v>10</v>
      </c>
      <c r="B481" t="s">
        <v>201</v>
      </c>
      <c r="C481" t="str">
        <f>"209"</f>
        <v>209</v>
      </c>
      <c r="D481" t="s">
        <v>408</v>
      </c>
      <c r="E481" t="str">
        <f t="shared" si="78"/>
        <v>01</v>
      </c>
      <c r="F481" t="str">
        <f t="shared" si="77"/>
        <v>001</v>
      </c>
      <c r="G481" t="str">
        <f>""</f>
        <v/>
      </c>
      <c r="H481" t="s">
        <v>3</v>
      </c>
      <c r="I481" t="s">
        <v>21</v>
      </c>
      <c r="J481" t="s">
        <v>1668</v>
      </c>
      <c r="K481" s="2" t="str">
        <f>"10263"</f>
        <v>10263</v>
      </c>
    </row>
    <row r="482" spans="1:11" x14ac:dyDescent="0.25">
      <c r="A482" t="str">
        <f t="shared" si="70"/>
        <v>10</v>
      </c>
      <c r="B482" t="s">
        <v>201</v>
      </c>
      <c r="C482" t="str">
        <f>"210"</f>
        <v>210</v>
      </c>
      <c r="D482" t="s">
        <v>409</v>
      </c>
      <c r="E482" t="str">
        <f t="shared" si="78"/>
        <v>01</v>
      </c>
      <c r="F482" t="str">
        <f t="shared" si="77"/>
        <v>001</v>
      </c>
      <c r="G482" t="str">
        <f>""</f>
        <v/>
      </c>
      <c r="H482" t="s">
        <v>3</v>
      </c>
      <c r="I482" t="s">
        <v>1669</v>
      </c>
      <c r="J482" t="s">
        <v>1670</v>
      </c>
      <c r="K482" s="2" t="str">
        <f>"10893"</f>
        <v>10893</v>
      </c>
    </row>
    <row r="483" spans="1:11" x14ac:dyDescent="0.25">
      <c r="A483" t="str">
        <f t="shared" si="70"/>
        <v>10</v>
      </c>
      <c r="B483" t="s">
        <v>201</v>
      </c>
      <c r="C483" t="str">
        <f>"211"</f>
        <v>211</v>
      </c>
      <c r="D483" t="s">
        <v>410</v>
      </c>
      <c r="E483" t="str">
        <f t="shared" si="78"/>
        <v>01</v>
      </c>
      <c r="F483" t="str">
        <f t="shared" si="77"/>
        <v>001</v>
      </c>
      <c r="G483" t="str">
        <f>""</f>
        <v/>
      </c>
      <c r="H483" t="s">
        <v>3</v>
      </c>
      <c r="I483" t="s">
        <v>1671</v>
      </c>
      <c r="J483" t="s">
        <v>611</v>
      </c>
      <c r="K483" s="2" t="str">
        <f>"10812"</f>
        <v>10812</v>
      </c>
    </row>
    <row r="484" spans="1:11" x14ac:dyDescent="0.25">
      <c r="A484" t="str">
        <f t="shared" si="70"/>
        <v>10</v>
      </c>
      <c r="B484" t="s">
        <v>201</v>
      </c>
      <c r="C484" t="str">
        <f>"212"</f>
        <v>212</v>
      </c>
      <c r="D484" t="s">
        <v>411</v>
      </c>
      <c r="E484" t="str">
        <f t="shared" si="78"/>
        <v>01</v>
      </c>
      <c r="F484" t="str">
        <f t="shared" si="77"/>
        <v>001</v>
      </c>
      <c r="G484" t="str">
        <f>""</f>
        <v/>
      </c>
      <c r="H484" t="s">
        <v>3</v>
      </c>
      <c r="I484" t="s">
        <v>487</v>
      </c>
      <c r="J484" t="s">
        <v>826</v>
      </c>
      <c r="K484" s="2" t="str">
        <f>"10470"</f>
        <v>10470</v>
      </c>
    </row>
    <row r="485" spans="1:11" x14ac:dyDescent="0.25">
      <c r="A485" t="str">
        <f t="shared" si="70"/>
        <v>10</v>
      </c>
      <c r="B485" t="s">
        <v>201</v>
      </c>
      <c r="C485" t="str">
        <f>"212"</f>
        <v>212</v>
      </c>
      <c r="D485" t="s">
        <v>411</v>
      </c>
      <c r="E485" t="str">
        <f>"02"</f>
        <v>02</v>
      </c>
      <c r="F485" t="str">
        <f t="shared" si="77"/>
        <v>001</v>
      </c>
      <c r="G485" t="str">
        <f>""</f>
        <v/>
      </c>
      <c r="H485" t="s">
        <v>3</v>
      </c>
      <c r="I485" t="s">
        <v>487</v>
      </c>
      <c r="J485" t="s">
        <v>826</v>
      </c>
      <c r="K485" s="2" t="str">
        <f>"10470"</f>
        <v>10470</v>
      </c>
    </row>
    <row r="486" spans="1:11" x14ac:dyDescent="0.25">
      <c r="A486" t="str">
        <f t="shared" si="70"/>
        <v>10</v>
      </c>
      <c r="B486" t="s">
        <v>201</v>
      </c>
      <c r="C486" t="str">
        <f>"213"</f>
        <v>213</v>
      </c>
      <c r="D486" t="s">
        <v>412</v>
      </c>
      <c r="E486" t="str">
        <f t="shared" ref="E486:E498" si="79">"01"</f>
        <v>01</v>
      </c>
      <c r="F486" t="str">
        <f t="shared" si="77"/>
        <v>001</v>
      </c>
      <c r="G486" t="str">
        <f>""</f>
        <v/>
      </c>
      <c r="H486" t="s">
        <v>3</v>
      </c>
      <c r="I486" t="s">
        <v>1672</v>
      </c>
      <c r="J486" t="s">
        <v>1673</v>
      </c>
      <c r="K486" s="2" t="str">
        <f>"10330"</f>
        <v>10330</v>
      </c>
    </row>
    <row r="487" spans="1:11" x14ac:dyDescent="0.25">
      <c r="A487" t="str">
        <f t="shared" si="70"/>
        <v>10</v>
      </c>
      <c r="B487" t="s">
        <v>201</v>
      </c>
      <c r="C487" t="str">
        <f>"214"</f>
        <v>214</v>
      </c>
      <c r="D487" t="s">
        <v>413</v>
      </c>
      <c r="E487" t="str">
        <f t="shared" si="79"/>
        <v>01</v>
      </c>
      <c r="F487" t="str">
        <f t="shared" si="77"/>
        <v>001</v>
      </c>
      <c r="G487" t="str">
        <f>""</f>
        <v/>
      </c>
      <c r="H487" t="s">
        <v>3</v>
      </c>
      <c r="I487" t="s">
        <v>1205</v>
      </c>
      <c r="J487" t="s">
        <v>1674</v>
      </c>
      <c r="K487" s="2" t="str">
        <f>"10720"</f>
        <v>10720</v>
      </c>
    </row>
    <row r="488" spans="1:11" x14ac:dyDescent="0.25">
      <c r="A488" t="str">
        <f t="shared" si="70"/>
        <v>10</v>
      </c>
      <c r="B488" t="s">
        <v>201</v>
      </c>
      <c r="C488" t="str">
        <f>"215"</f>
        <v>215</v>
      </c>
      <c r="D488" t="s">
        <v>414</v>
      </c>
      <c r="E488" t="str">
        <f t="shared" si="79"/>
        <v>01</v>
      </c>
      <c r="F488" t="str">
        <f t="shared" si="77"/>
        <v>001</v>
      </c>
      <c r="G488" t="str">
        <f>""</f>
        <v/>
      </c>
      <c r="H488" t="s">
        <v>3</v>
      </c>
      <c r="I488" t="s">
        <v>1196</v>
      </c>
      <c r="J488" t="s">
        <v>1675</v>
      </c>
      <c r="K488" s="2" t="str">
        <f>"10858"</f>
        <v>10858</v>
      </c>
    </row>
    <row r="489" spans="1:11" x14ac:dyDescent="0.25">
      <c r="A489" t="str">
        <f t="shared" si="70"/>
        <v>10</v>
      </c>
      <c r="B489" t="s">
        <v>201</v>
      </c>
      <c r="C489" t="str">
        <f>"216"</f>
        <v>216</v>
      </c>
      <c r="D489" t="s">
        <v>415</v>
      </c>
      <c r="E489" t="str">
        <f t="shared" si="79"/>
        <v>01</v>
      </c>
      <c r="F489" t="str">
        <f t="shared" si="77"/>
        <v>001</v>
      </c>
      <c r="G489" t="str">
        <f>""</f>
        <v/>
      </c>
      <c r="H489" t="s">
        <v>1</v>
      </c>
      <c r="I489" t="s">
        <v>1676</v>
      </c>
      <c r="J489" t="s">
        <v>1677</v>
      </c>
      <c r="K489" s="2" t="str">
        <f>"10710"</f>
        <v>10710</v>
      </c>
    </row>
    <row r="490" spans="1:11" x14ac:dyDescent="0.25">
      <c r="A490" t="str">
        <f t="shared" si="70"/>
        <v>10</v>
      </c>
      <c r="B490" t="s">
        <v>201</v>
      </c>
      <c r="C490" t="str">
        <f>"216"</f>
        <v>216</v>
      </c>
      <c r="D490" t="s">
        <v>415</v>
      </c>
      <c r="E490" t="str">
        <f t="shared" si="79"/>
        <v>01</v>
      </c>
      <c r="F490" t="str">
        <f t="shared" si="77"/>
        <v>001</v>
      </c>
      <c r="G490" t="str">
        <f>""</f>
        <v/>
      </c>
      <c r="H490" t="s">
        <v>0</v>
      </c>
      <c r="I490" t="s">
        <v>1676</v>
      </c>
      <c r="J490" t="s">
        <v>1677</v>
      </c>
      <c r="K490" s="2" t="str">
        <f>"10710"</f>
        <v>10710</v>
      </c>
    </row>
    <row r="491" spans="1:11" x14ac:dyDescent="0.25">
      <c r="A491" t="str">
        <f t="shared" si="70"/>
        <v>10</v>
      </c>
      <c r="B491" t="s">
        <v>201</v>
      </c>
      <c r="C491" t="str">
        <f>"217"</f>
        <v>217</v>
      </c>
      <c r="D491" t="s">
        <v>416</v>
      </c>
      <c r="E491" t="str">
        <f t="shared" si="79"/>
        <v>01</v>
      </c>
      <c r="F491" t="str">
        <f t="shared" si="77"/>
        <v>001</v>
      </c>
      <c r="G491" t="str">
        <f>""</f>
        <v/>
      </c>
      <c r="H491" t="s">
        <v>3</v>
      </c>
      <c r="I491" t="s">
        <v>1326</v>
      </c>
      <c r="J491" t="s">
        <v>1678</v>
      </c>
      <c r="K491" s="2" t="str">
        <f>"10189"</f>
        <v>10189</v>
      </c>
    </row>
    <row r="492" spans="1:11" x14ac:dyDescent="0.25">
      <c r="A492" t="str">
        <f t="shared" si="70"/>
        <v>10</v>
      </c>
      <c r="B492" t="s">
        <v>201</v>
      </c>
      <c r="C492" t="str">
        <f>"218"</f>
        <v>218</v>
      </c>
      <c r="D492" t="s">
        <v>417</v>
      </c>
      <c r="E492" t="str">
        <f t="shared" si="79"/>
        <v>01</v>
      </c>
      <c r="F492" t="str">
        <f t="shared" si="77"/>
        <v>001</v>
      </c>
      <c r="G492" t="str">
        <f>""</f>
        <v/>
      </c>
      <c r="H492" t="s">
        <v>3</v>
      </c>
      <c r="I492" t="s">
        <v>31</v>
      </c>
      <c r="J492" t="s">
        <v>1174</v>
      </c>
      <c r="K492" s="2" t="str">
        <f>"10880"</f>
        <v>10880</v>
      </c>
    </row>
    <row r="493" spans="1:11" x14ac:dyDescent="0.25">
      <c r="A493" t="str">
        <f t="shared" si="70"/>
        <v>10</v>
      </c>
      <c r="B493" t="s">
        <v>201</v>
      </c>
      <c r="C493" t="str">
        <f>"219"</f>
        <v>219</v>
      </c>
      <c r="D493" t="s">
        <v>418</v>
      </c>
      <c r="E493" t="str">
        <f t="shared" si="79"/>
        <v>01</v>
      </c>
      <c r="F493" t="str">
        <f t="shared" si="77"/>
        <v>001</v>
      </c>
      <c r="G493" t="str">
        <f>""</f>
        <v/>
      </c>
      <c r="H493" t="s">
        <v>3</v>
      </c>
      <c r="I493" t="s">
        <v>1679</v>
      </c>
      <c r="J493" t="s">
        <v>1680</v>
      </c>
      <c r="K493" s="2" t="str">
        <f>"10130"</f>
        <v>10130</v>
      </c>
    </row>
    <row r="494" spans="1:11" x14ac:dyDescent="0.25">
      <c r="A494" t="str">
        <f t="shared" si="70"/>
        <v>10</v>
      </c>
      <c r="B494" t="s">
        <v>201</v>
      </c>
      <c r="C494" t="str">
        <f>"901"</f>
        <v>901</v>
      </c>
      <c r="D494" t="s">
        <v>419</v>
      </c>
      <c r="E494" t="str">
        <f t="shared" si="79"/>
        <v>01</v>
      </c>
      <c r="F494" t="str">
        <f t="shared" si="77"/>
        <v>001</v>
      </c>
      <c r="G494" t="str">
        <f>""</f>
        <v/>
      </c>
      <c r="H494" t="s">
        <v>3</v>
      </c>
      <c r="I494" t="s">
        <v>1681</v>
      </c>
      <c r="J494" t="s">
        <v>1682</v>
      </c>
      <c r="K494" s="2" t="str">
        <f>"10391"</f>
        <v>10391</v>
      </c>
    </row>
    <row r="495" spans="1:11" x14ac:dyDescent="0.25">
      <c r="A495" t="str">
        <f t="shared" si="70"/>
        <v>10</v>
      </c>
      <c r="B495" t="s">
        <v>201</v>
      </c>
      <c r="C495" t="str">
        <f>"902"</f>
        <v>902</v>
      </c>
      <c r="D495" t="s">
        <v>420</v>
      </c>
      <c r="E495" t="str">
        <f t="shared" si="79"/>
        <v>01</v>
      </c>
      <c r="F495" t="str">
        <f t="shared" si="77"/>
        <v>001</v>
      </c>
      <c r="G495" t="str">
        <f>""</f>
        <v/>
      </c>
      <c r="H495" t="s">
        <v>3</v>
      </c>
      <c r="I495" t="s">
        <v>1683</v>
      </c>
      <c r="J495" t="s">
        <v>1684</v>
      </c>
      <c r="K495" s="2" t="str">
        <f>"10848"</f>
        <v>10848</v>
      </c>
    </row>
    <row r="496" spans="1:11" x14ac:dyDescent="0.25">
      <c r="A496" t="str">
        <f t="shared" si="70"/>
        <v>10</v>
      </c>
      <c r="B496" t="s">
        <v>201</v>
      </c>
      <c r="C496" t="str">
        <f>"903"</f>
        <v>903</v>
      </c>
      <c r="D496" t="s">
        <v>421</v>
      </c>
      <c r="E496" t="str">
        <f t="shared" si="79"/>
        <v>01</v>
      </c>
      <c r="F496" t="str">
        <f t="shared" si="77"/>
        <v>001</v>
      </c>
      <c r="G496" t="str">
        <f>""</f>
        <v/>
      </c>
      <c r="H496" t="s">
        <v>3</v>
      </c>
      <c r="I496" t="s">
        <v>19</v>
      </c>
      <c r="J496" t="s">
        <v>1685</v>
      </c>
      <c r="K496" s="2" t="str">
        <f>"10690"</f>
        <v>10690</v>
      </c>
    </row>
    <row r="497" spans="1:11" x14ac:dyDescent="0.25">
      <c r="A497" t="str">
        <f t="shared" si="70"/>
        <v>10</v>
      </c>
      <c r="B497" t="s">
        <v>201</v>
      </c>
      <c r="C497" t="str">
        <f>"904"</f>
        <v>904</v>
      </c>
      <c r="D497" t="s">
        <v>422</v>
      </c>
      <c r="E497" t="str">
        <f t="shared" si="79"/>
        <v>01</v>
      </c>
      <c r="F497" t="str">
        <f t="shared" si="77"/>
        <v>001</v>
      </c>
      <c r="G497" t="str">
        <f>""</f>
        <v/>
      </c>
      <c r="H497" t="s">
        <v>3</v>
      </c>
      <c r="I497" t="s">
        <v>1686</v>
      </c>
      <c r="J497" t="s">
        <v>1687</v>
      </c>
      <c r="K497" s="2" t="str">
        <f>"10319"</f>
        <v>10319</v>
      </c>
    </row>
    <row r="498" spans="1:11" x14ac:dyDescent="0.25">
      <c r="A498" t="str">
        <f t="shared" si="70"/>
        <v>10</v>
      </c>
      <c r="B498" t="s">
        <v>201</v>
      </c>
      <c r="C498" t="str">
        <f>"905"</f>
        <v>905</v>
      </c>
      <c r="D498" t="s">
        <v>423</v>
      </c>
      <c r="E498" t="str">
        <f t="shared" si="79"/>
        <v>01</v>
      </c>
      <c r="F498" t="str">
        <f t="shared" si="77"/>
        <v>001</v>
      </c>
      <c r="G498" t="str">
        <f>""</f>
        <v/>
      </c>
      <c r="H498" t="s">
        <v>3</v>
      </c>
      <c r="I498" t="s">
        <v>1688</v>
      </c>
      <c r="J498" t="s">
        <v>1689</v>
      </c>
      <c r="K498" s="2" t="str">
        <f>"10318"</f>
        <v>10318</v>
      </c>
    </row>
  </sheetData>
  <pageMargins left="0.7" right="0.7" top="0.75" bottom="0.75" header="0.3" footer="0.3"/>
  <ignoredErrors>
    <ignoredError sqref="E25 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Mesas y locales MI</vt:lpstr>
      <vt:lpstr>Badajoz</vt:lpstr>
      <vt:lpstr>Cáceres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Moreno</dc:creator>
  <cp:lastModifiedBy>M.PILAR MORENO LLANES</cp:lastModifiedBy>
  <dcterms:created xsi:type="dcterms:W3CDTF">2024-04-28T11:11:15Z</dcterms:created>
  <dcterms:modified xsi:type="dcterms:W3CDTF">2025-12-09T12:12:38Z</dcterms:modified>
</cp:coreProperties>
</file>